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enMurphy\Public First Dropbox\Policy and Research Team\Polling\Client Tables\Phoenix Great Retirement\Germany\"/>
    </mc:Choice>
  </mc:AlternateContent>
  <xr:revisionPtr revIDLastSave="0" documentId="13_ncr:1_{D615F8A7-7A64-4A68-AC9C-5EEFA1A6E83F}"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13" l="1"/>
  <c r="E17" i="113"/>
  <c r="G17" i="113"/>
  <c r="H17" i="113"/>
  <c r="I17" i="113"/>
  <c r="K17" i="113"/>
  <c r="L17" i="113"/>
  <c r="M17" i="113"/>
  <c r="N17" i="113"/>
  <c r="O17" i="113"/>
  <c r="P17" i="113"/>
  <c r="Q17" i="113"/>
  <c r="R17" i="113"/>
  <c r="S17" i="113"/>
  <c r="T17" i="113"/>
  <c r="U17" i="113"/>
  <c r="V17" i="113"/>
  <c r="W17" i="113"/>
  <c r="X17" i="113"/>
  <c r="Y17" i="113"/>
  <c r="Z17" i="113"/>
  <c r="AB17" i="113"/>
  <c r="AC17" i="113"/>
  <c r="AD17" i="113"/>
  <c r="AE17" i="113"/>
  <c r="AG17" i="113"/>
  <c r="AH17" i="113"/>
  <c r="AI17" i="113"/>
  <c r="AJ17" i="113"/>
  <c r="AL17" i="113"/>
  <c r="AM17" i="113"/>
  <c r="AN17" i="113"/>
  <c r="AO17" i="113"/>
  <c r="AP17" i="113"/>
  <c r="AQ17" i="113"/>
  <c r="AS17" i="113"/>
  <c r="AT17" i="113"/>
  <c r="AU17" i="113"/>
  <c r="AV17" i="113"/>
  <c r="AW17" i="113"/>
  <c r="AX17" i="113"/>
  <c r="AY17" i="113"/>
  <c r="AZ17" i="113"/>
  <c r="BA17" i="113"/>
  <c r="BC17" i="113"/>
  <c r="BD17" i="113"/>
  <c r="BE17" i="113"/>
  <c r="BF17" i="113"/>
  <c r="BG17" i="113"/>
  <c r="BH17" i="113"/>
  <c r="BJ17" i="113"/>
  <c r="BK17" i="113"/>
  <c r="BL17" i="113"/>
  <c r="BM17" i="113"/>
  <c r="BN17" i="113"/>
  <c r="BO17" i="113"/>
  <c r="BQ17" i="113"/>
  <c r="BR17" i="113"/>
  <c r="BT17" i="113"/>
  <c r="BU17" i="113"/>
  <c r="BW17" i="113"/>
  <c r="BX17" i="113"/>
  <c r="C17" i="113"/>
  <c r="B22" i="113"/>
  <c r="B22" i="112"/>
  <c r="B22" i="111"/>
  <c r="B22" i="110"/>
  <c r="B22" i="109"/>
  <c r="B22" i="108"/>
  <c r="B17" i="107"/>
  <c r="B16" i="106"/>
  <c r="B16" i="105"/>
  <c r="B22" i="104"/>
  <c r="B22" i="103"/>
  <c r="B22" i="102"/>
  <c r="B22" i="101"/>
  <c r="B22" i="100"/>
  <c r="B22" i="99"/>
  <c r="B22" i="98"/>
  <c r="B23" i="97"/>
  <c r="B16" i="96"/>
  <c r="B27" i="95"/>
  <c r="B16" i="94"/>
  <c r="B20" i="93"/>
  <c r="B19" i="92"/>
  <c r="B21" i="91"/>
  <c r="B17" i="90"/>
  <c r="B22" i="89"/>
  <c r="B23" i="88"/>
  <c r="B15" i="87"/>
  <c r="B16" i="86"/>
  <c r="B22" i="85"/>
  <c r="B22" i="84"/>
  <c r="B22" i="83"/>
  <c r="B22" i="82"/>
  <c r="B22" i="81"/>
  <c r="B16" i="80"/>
  <c r="B16" i="79"/>
  <c r="B19" i="78"/>
  <c r="B16" i="77"/>
  <c r="B21" i="76"/>
  <c r="B20" i="75"/>
  <c r="B16" i="74"/>
  <c r="B19" i="73"/>
  <c r="B16" i="72"/>
  <c r="B16" i="71"/>
  <c r="B16" i="70"/>
  <c r="B16" i="69"/>
  <c r="B16" i="68"/>
  <c r="B16" i="67"/>
  <c r="B16" i="66"/>
  <c r="B16" i="65"/>
  <c r="B22" i="64"/>
  <c r="B22" i="63"/>
  <c r="B22" i="62"/>
  <c r="B22" i="61"/>
  <c r="B22" i="60"/>
  <c r="B22" i="59"/>
  <c r="B22" i="58"/>
  <c r="B22" i="57"/>
  <c r="B22" i="56"/>
  <c r="B22" i="55"/>
  <c r="B22" i="54"/>
  <c r="B18" i="53"/>
  <c r="B16" i="52"/>
  <c r="B29" i="51"/>
  <c r="B29" i="50"/>
  <c r="B21" i="49"/>
  <c r="B18" i="48"/>
  <c r="B16" i="47"/>
  <c r="B17" i="46"/>
  <c r="B27" i="45"/>
  <c r="B28" i="44"/>
  <c r="B16" i="43"/>
  <c r="B17" i="42"/>
  <c r="B16" i="41"/>
  <c r="B15" i="40"/>
  <c r="B16" i="39"/>
  <c r="B16" i="38"/>
  <c r="B16" i="37"/>
  <c r="B16" i="36"/>
  <c r="B16" i="35"/>
  <c r="B16" i="34"/>
  <c r="B16" i="33"/>
  <c r="B16" i="32"/>
  <c r="B17" i="31"/>
  <c r="B24" i="30"/>
  <c r="B16" i="29"/>
  <c r="B16" i="28"/>
  <c r="B16" i="27"/>
  <c r="B16" i="26"/>
  <c r="B16" i="25"/>
  <c r="B16" i="24"/>
  <c r="B16" i="23"/>
  <c r="B16" i="22"/>
  <c r="B16" i="21"/>
  <c r="B16" i="20"/>
  <c r="B16" i="19"/>
  <c r="B16" i="18"/>
  <c r="B25" i="17"/>
  <c r="B19" i="16"/>
  <c r="B22" i="15"/>
  <c r="B19" i="14"/>
  <c r="B25" i="13"/>
  <c r="B17" i="12"/>
  <c r="B16" i="11"/>
  <c r="B29" i="10"/>
  <c r="B29" i="9"/>
  <c r="B19" i="8"/>
  <c r="B22" i="7"/>
  <c r="B24" i="6"/>
  <c r="B22" i="5"/>
  <c r="B19" i="4"/>
  <c r="E118" i="2"/>
  <c r="D118" i="2"/>
  <c r="E117" i="2"/>
  <c r="D117" i="2"/>
  <c r="E116" i="2"/>
  <c r="D116" i="2"/>
  <c r="E115" i="2"/>
  <c r="D115" i="2"/>
  <c r="E114" i="2"/>
  <c r="D114"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<sst xmlns="http://schemas.openxmlformats.org/spreadsheetml/2006/main" count="16657" uniqueCount="510">
  <si>
    <t>Public First Poll for Phoenix (Germany)</t>
  </si>
  <si>
    <t>Fieldwork:</t>
  </si>
  <si>
    <t>14th Oct - 18th Oct 2022</t>
  </si>
  <si>
    <t xml:space="preserve">Interview Method: </t>
  </si>
  <si>
    <t>Online Survey</t>
  </si>
  <si>
    <t>Population represented:</t>
  </si>
  <si>
    <t>German adults aged 50 and over</t>
  </si>
  <si>
    <t>Sample size:</t>
  </si>
  <si>
    <t>Methodology:</t>
  </si>
  <si>
    <t>All results are weighted using Iterative Proportional Fitting, or 'Raking'. The results are  weighted by interlocking age &amp; gender, state, and education level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</si>
  <si>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</si>
  <si>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</si>
  <si>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</si>
  <si>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</si>
  <si>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</si>
  <si>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</si>
  <si>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</si>
  <si>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</si>
  <si>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</si>
  <si>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</si>
  <si>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</si>
  <si>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50-54</t>
  </si>
  <si>
    <t>55-64</t>
  </si>
  <si>
    <t>65+</t>
  </si>
  <si>
    <t>Baden-Wurttemberg</t>
  </si>
  <si>
    <t>Bavaria</t>
  </si>
  <si>
    <t>Berlin</t>
  </si>
  <si>
    <t>Brandenburg</t>
  </si>
  <si>
    <t>Bremen</t>
  </si>
  <si>
    <t>Hamburg</t>
  </si>
  <si>
    <t>Hessen</t>
  </si>
  <si>
    <t>Lower Saxony</t>
  </si>
  <si>
    <t>Mecklenburg-Vorpommern</t>
  </si>
  <si>
    <t>North Rhine-Westphalia</t>
  </si>
  <si>
    <t>Rhineland-Palatinate</t>
  </si>
  <si>
    <t>Saarland</t>
  </si>
  <si>
    <t>Saxony</t>
  </si>
  <si>
    <t>Saxony-Anhalt</t>
  </si>
  <si>
    <t>Schleswig-Holstein</t>
  </si>
  <si>
    <t>Thuringia</t>
  </si>
  <si>
    <t>Less than EUR 20,000</t>
  </si>
  <si>
    <t>EUR 20,000 - EUR 40,000</t>
  </si>
  <si>
    <t>EUR 40,000 - EUR 60,000</t>
  </si>
  <si>
    <t>More than EUR 60,000</t>
  </si>
  <si>
    <t>Secondary education (Abitur/Realschulabschluss/Fachhochschulreife) or equivalent</t>
  </si>
  <si>
    <t>University Undergraduate Degree (BA/BSc) or equivalent</t>
  </si>
  <si>
    <t>University Postgraduate Degree (MA/MSc/MPhil) or equivalent</t>
  </si>
  <si>
    <t>Doctorate (PhD/DPHil) or equivalent</t>
  </si>
  <si>
    <t>Social Democratic Party (SDP)</t>
  </si>
  <si>
    <t>CDU/CSU</t>
  </si>
  <si>
    <t>Allaince 90/The Greens</t>
  </si>
  <si>
    <t>The Left</t>
  </si>
  <si>
    <t>Alternative for Germany (AfD)</t>
  </si>
  <si>
    <t>Free Democratic Party (FDP)</t>
  </si>
  <si>
    <t>Retired on a state pension only</t>
  </si>
  <si>
    <t>Retired with a state and private pension</t>
  </si>
  <si>
    <t>Working full time</t>
  </si>
  <si>
    <t>Working part time</t>
  </si>
  <si>
    <t>Temporarily unemployed</t>
  </si>
  <si>
    <t>Not working and not seeking work</t>
  </si>
  <si>
    <t>Sick or unable to work</t>
  </si>
  <si>
    <t>Full time carer</t>
  </si>
  <si>
    <t>Owned outright</t>
  </si>
  <si>
    <t>Owned with a mortgage or loan</t>
  </si>
  <si>
    <t>Rented from the council</t>
  </si>
  <si>
    <t>Rented from a housing association</t>
  </si>
  <si>
    <t>Privately rented</t>
  </si>
  <si>
    <t>Rent free</t>
  </si>
  <si>
    <t>Urban/City Centre</t>
  </si>
  <si>
    <t>Suburbs</t>
  </si>
  <si>
    <t>Large Town</t>
  </si>
  <si>
    <t>Small Town</t>
  </si>
  <si>
    <t>Village</t>
  </si>
  <si>
    <t>Rural Area</t>
  </si>
  <si>
    <t>Have children</t>
  </si>
  <si>
    <t>No children</t>
  </si>
  <si>
    <t>Have grandchildren</t>
  </si>
  <si>
    <t>No grandchildren</t>
  </si>
  <si>
    <t>Have long-term health condition</t>
  </si>
  <si>
    <t>No long-term health condition</t>
  </si>
  <si>
    <t>Gender</t>
  </si>
  <si>
    <t>Age Group</t>
  </si>
  <si>
    <t>State</t>
  </si>
  <si>
    <t>Grouped Income</t>
  </si>
  <si>
    <t>Education</t>
  </si>
  <si>
    <t>2021 Election (Party Vote)</t>
  </si>
  <si>
    <t>Work Status</t>
  </si>
  <si>
    <t>Tenure</t>
  </si>
  <si>
    <t>Area</t>
  </si>
  <si>
    <t>Children?</t>
  </si>
  <si>
    <t>Grandchildren?</t>
  </si>
  <si>
    <t>Health condition</t>
  </si>
  <si>
    <t>Very concerned</t>
  </si>
  <si>
    <t>Somewhat concerned</t>
  </si>
  <si>
    <t>Neither concerned nor unconcerned</t>
  </si>
  <si>
    <t>Somewhat unconcerned</t>
  </si>
  <si>
    <t>Very unconcerned</t>
  </si>
  <si>
    <t>Don’t know</t>
  </si>
  <si>
    <t xml:space="preserve"> How concerned or unconcerned are you about the impact of rising inflation on your finances?</t>
  </si>
  <si>
    <t>BASE: All Respondents</t>
  </si>
  <si>
    <t>Fieldwork:  14th Oct - 18th Oct 2022</t>
  </si>
  <si>
    <t>Data weighted by interlocking age &amp; gender, state, and education level to Nationally Representative Proportions</t>
  </si>
  <si>
    <t>Very confident</t>
  </si>
  <si>
    <t>Somewhat confident</t>
  </si>
  <si>
    <t>Neither confident nor unconfident</t>
  </si>
  <si>
    <t>Somewhat unconfident</t>
  </si>
  <si>
    <t>Very unconfident</t>
  </si>
  <si>
    <t>Total Confident:</t>
  </si>
  <si>
    <t>Total Unconfident:</t>
  </si>
  <si>
    <t>Net:</t>
  </si>
  <si>
    <t xml:space="preserve"> How confident or unconfident are you that you will be able to cover your costs this winter?</t>
  </si>
  <si>
    <t>Reducing my energy use</t>
  </si>
  <si>
    <t>Shopping at cheaper stores</t>
  </si>
  <si>
    <t>Spending less money on hobbies or leisure activities</t>
  </si>
  <si>
    <t>Taking fewer holidays / travelling less</t>
  </si>
  <si>
    <t>Reducing the amount I drive</t>
  </si>
  <si>
    <t>Spending less money on luxuries</t>
  </si>
  <si>
    <t>Spending less money when seeing friends or family</t>
  </si>
  <si>
    <t>Trying to find new ways to make money</t>
  </si>
  <si>
    <t>Cancelling entertainment subscriptions</t>
  </si>
  <si>
    <t>None of the above</t>
  </si>
  <si>
    <t>Which, if any, of the following steps are you taking to address rising costs?Please select all that apply.</t>
  </si>
  <si>
    <t>Very optimistic</t>
  </si>
  <si>
    <t>Somewhat optimistic</t>
  </si>
  <si>
    <t>Neither optimistic nor pessimistic</t>
  </si>
  <si>
    <t>Somewhat pessimistic</t>
  </si>
  <si>
    <t>Very pessimistic</t>
  </si>
  <si>
    <t>Total Optimistic:</t>
  </si>
  <si>
    <t>Total Pessimistic:</t>
  </si>
  <si>
    <t xml:space="preserve"> How optimistic or pessimistic do you feel about the future?</t>
  </si>
  <si>
    <t>Like a lot</t>
  </si>
  <si>
    <t>Like a little</t>
  </si>
  <si>
    <t>Neither like nor dislike</t>
  </si>
  <si>
    <t>Dislike a little</t>
  </si>
  <si>
    <t>Dislike a lot</t>
  </si>
  <si>
    <t>0</t>
  </si>
  <si>
    <t>*</t>
  </si>
  <si>
    <t xml:space="preserve"> To what extent would you say you like or dislike your current job?</t>
  </si>
  <si>
    <t>BASE: Full or part time worker</t>
  </si>
  <si>
    <t>My coworkers</t>
  </si>
  <si>
    <t>How mentally challenging the work I do is</t>
  </si>
  <si>
    <t>The company I work for</t>
  </si>
  <si>
    <t>The levels of pay / my salary</t>
  </si>
  <si>
    <t>The work/life balance</t>
  </si>
  <si>
    <t>The clients/customers I interact with</t>
  </si>
  <si>
    <t>The amount of hours I work</t>
  </si>
  <si>
    <t>The ability to work remotely</t>
  </si>
  <si>
    <t>Getting out of the house and meeting people</t>
  </si>
  <si>
    <t>My commute</t>
  </si>
  <si>
    <t>How physically challenging the work I do is</t>
  </si>
  <si>
    <t>The quality of training</t>
  </si>
  <si>
    <t>Other job benefits (such as private healthcare, or a company car)</t>
  </si>
  <si>
    <t>N/A - I don’t like anything about my current job</t>
  </si>
  <si>
    <t>Other (Please specify)</t>
  </si>
  <si>
    <t>What, if anything, would you say you like about your current job? Please select all that apply</t>
  </si>
  <si>
    <t>N/A - I like everything about my current job</t>
  </si>
  <si>
    <t>And of that same list, what do you NOT like about your current job?  Please select all that apply</t>
  </si>
  <si>
    <t>Yes</t>
  </si>
  <si>
    <t>No</t>
  </si>
  <si>
    <t xml:space="preserve"> Do you currently plan on leaving the workforce at any point?</t>
  </si>
  <si>
    <t>Yes, I plan to leave the workforce early</t>
  </si>
  <si>
    <t>No, I do not plan to leave the workforce early, but I plan to reduce my hours before I leave</t>
  </si>
  <si>
    <t>No, I do not plan to leave the workforce early, but I plan to move to a less intense job before I leave</t>
  </si>
  <si>
    <t>No, I do not plan to leave the workforce early</t>
  </si>
  <si>
    <t xml:space="preserve"> Do you currently have any plans to leave the workforce early or change your working patterns?By ‘leave the workforce early’, we mean before you reach retirement age for your country or sector. This is generally 65-67 years old but may be lower if you work in a job that requires a lot of physical activity.</t>
  </si>
  <si>
    <t>BASE: Plan to leave the workforce</t>
  </si>
  <si>
    <t>I do not want to continue working</t>
  </si>
  <si>
    <t>I want to follow my passions before I get too old (hobbies, travel etc)</t>
  </si>
  <si>
    <t>I am unable to continue working due to a long-term health condition (including mental health conditions)</t>
  </si>
  <si>
    <t>I no longer find my job fulfilling</t>
  </si>
  <si>
    <t>I find the work too physically demanding / tiring</t>
  </si>
  <si>
    <t>I do not need to continue working as I have alternative sources of income</t>
  </si>
  <si>
    <t>The effects of taxes and welfare mean I am not making enough money to be worth carrying on</t>
  </si>
  <si>
    <t>I have other family or caring responsibilities that require more of my time</t>
  </si>
  <si>
    <t>I cannot keep up with new systems or technologies at work</t>
  </si>
  <si>
    <t>I plan to be in formal education (such as school, university, or a training course)</t>
  </si>
  <si>
    <t>I have not been offered training to support my development</t>
  </si>
  <si>
    <t>You said you plan to leave the workforce early. Why is this?Please select all that apply.</t>
  </si>
  <si>
    <t>Don't know</t>
  </si>
  <si>
    <t xml:space="preserve"> To what extent are you concerned or unconcerned about your ability to live comfortably when you leave the workforce?</t>
  </si>
  <si>
    <t>The pension scheme or schemes that I have access to</t>
  </si>
  <si>
    <t>My personal savings</t>
  </si>
  <si>
    <t>By doing part-time work</t>
  </si>
  <si>
    <t>Alternative sources of income (such as rental income, or shares in businesses)</t>
  </si>
  <si>
    <t>Running my own business (such as a B&amp;B, online shop)s</t>
  </si>
  <si>
    <t>Financial support from friends and family</t>
  </si>
  <si>
    <t>By returning to full-time work</t>
  </si>
  <si>
    <t>How do you expect to support yourself when you leave the workforce?Please select all that apply.</t>
  </si>
  <si>
    <t>I am really looking forward to retirement</t>
  </si>
  <si>
    <t>I am somewhat looking forward to retirement</t>
  </si>
  <si>
    <t>I am generally feeling neutral about retirement</t>
  </si>
  <si>
    <t>I am not looking forward to retirement</t>
  </si>
  <si>
    <t>I am dreading retirement</t>
  </si>
  <si>
    <t>Don’t Know</t>
  </si>
  <si>
    <t xml:space="preserve"> Which of the following comes closest to your view on retirement?</t>
  </si>
  <si>
    <t>Travel</t>
  </si>
  <si>
    <t>Spend more time with my family and friends</t>
  </si>
  <si>
    <t>Spend more time on my existing hobbies</t>
  </si>
  <si>
    <t>Spend more time exercising</t>
  </si>
  <si>
    <t>Start new hobbies</t>
  </si>
  <si>
    <t>Caring for family members</t>
  </si>
  <si>
    <t>Work part-time in another job</t>
  </si>
  <si>
    <t>Volunteer</t>
  </si>
  <si>
    <t>Take up classes (such as in cooking, languages, or gardening)</t>
  </si>
  <si>
    <t>Open a small business (such as a B&amp;B, online shop)</t>
  </si>
  <si>
    <t>What do you plan to do when you leave the workforce?Please select all that apply.</t>
  </si>
  <si>
    <t xml:space="preserve"> I do not need the income from my job to support my lifestyle anymore</t>
  </si>
  <si>
    <t xml:space="preserve"> My job sometimes gets in the way of my family or caring responsibilities</t>
  </si>
  <si>
    <t xml:space="preserve"> I find my job fulfilling</t>
  </si>
  <si>
    <t xml:space="preserve"> My job negatively affects my physical health</t>
  </si>
  <si>
    <t xml:space="preserve"> My job negatively affects my mental health</t>
  </si>
  <si>
    <t xml:space="preserve"> I can always keep up with new systems or technologies at work</t>
  </si>
  <si>
    <t xml:space="preserve"> I can always keep up with my co-workers</t>
  </si>
  <si>
    <t xml:space="preserve"> I am regularly offered training to support my development</t>
  </si>
  <si>
    <t xml:space="preserve"> I cannot wait to retire</t>
  </si>
  <si>
    <t xml:space="preserve"> I enjoy the social aspect of working</t>
  </si>
  <si>
    <t>This is true for me</t>
  </si>
  <si>
    <t>This is not true for me</t>
  </si>
  <si>
    <t>Grid Summary: Thinking about your current job, are each of the following true or not true for you?</t>
  </si>
  <si>
    <t>Thinking about your current job, are each of the following true or not true for you?: I do not need the income from my job to support my lifestyle anymore</t>
  </si>
  <si>
    <t>Thinking about your current job, are each of the following true or not true for you?: My job sometimes gets in the way of my family or caring responsibilities</t>
  </si>
  <si>
    <t>Thinking about your current job, are each of the following true or not true for you?: I find my job fulfilling</t>
  </si>
  <si>
    <t>Thinking about your current job, are each of the following true or not true for you?: My job negatively affects my physical health</t>
  </si>
  <si>
    <t>Thinking about your current job, are each of the following true or not true for you?: My job negatively affects my mental health</t>
  </si>
  <si>
    <t>Thinking about your current job, are each of the following true or not true for you?: I can always keep up with new systems or technologies at work</t>
  </si>
  <si>
    <t>Thinking about your current job, are each of the following true or not true for you?: I can always keep up with my co-workers</t>
  </si>
  <si>
    <t>Thinking about your current job, are each of the following true or not true for you?: I am regularly offered training to support my development</t>
  </si>
  <si>
    <t>Thinking about your current job, are each of the following true or not true for you?: I cannot wait to retire</t>
  </si>
  <si>
    <t>Thinking about your current job, are each of the following true or not true for you?: I enjoy the social aspect of working</t>
  </si>
  <si>
    <t xml:space="preserve"> Have you previously left the workforce and then returned to work?</t>
  </si>
  <si>
    <t>I left work for a defined period (such as to look after children) that has now ended</t>
  </si>
  <si>
    <t>A good job opportunity came along</t>
  </si>
  <si>
    <t>The rising cost of living was putting pressure on my income</t>
  </si>
  <si>
    <t>I was bored and wanted something to do</t>
  </si>
  <si>
    <t>For social reasons e.g. to meet new people / make friends</t>
  </si>
  <si>
    <t>My family or friends needed financial support that I could only provide with a job</t>
  </si>
  <si>
    <t>I did not find being retired fulfilling</t>
  </si>
  <si>
    <t>I couldn't support myself with my pension</t>
  </si>
  <si>
    <t>I wanted to find a way to give back to society</t>
  </si>
  <si>
    <t>You said you had previously left the workforce and then returned to work. Why did you return to work?Please select all that apply</t>
  </si>
  <si>
    <t>Positively affected my physical health</t>
  </si>
  <si>
    <t>Made no difference</t>
  </si>
  <si>
    <t>Negatively affected my physical health</t>
  </si>
  <si>
    <t xml:space="preserve"> Has your current job positively or negatively affected your physical health, or made no difference?</t>
  </si>
  <si>
    <t>Yes, it has</t>
  </si>
  <si>
    <t>No, it hasn’t</t>
  </si>
  <si>
    <t xml:space="preserve"> Has the coronavirus pandemic made you reassess how you view working?</t>
  </si>
  <si>
    <t xml:space="preserve"> The coronavirus pandemic made me reconsider my priorities in life</t>
  </si>
  <si>
    <t xml:space="preserve"> The coronavirus pandemic gave me long-term health conditions that makes it difficult for me to continue working</t>
  </si>
  <si>
    <t xml:space="preserve"> The coronavirus pandemic gave a close friend or relative long-term health conditions that make it difficult for me to continue working</t>
  </si>
  <si>
    <t xml:space="preserve"> The coronavirus pandemic made me realise I don’t spend enough time with my friends or family</t>
  </si>
  <si>
    <t xml:space="preserve"> The coronavirus pandemic made me realise I spend too much time at work</t>
  </si>
  <si>
    <t xml:space="preserve"> The coronavirus pandemic made me realise I do not enjoy my job</t>
  </si>
  <si>
    <t>Grid Summary: Which of the following are true or untrue for you?</t>
  </si>
  <si>
    <t>Which of the following are true or untrue for you?: The coronavirus pandemic made me reconsider my priorities in life</t>
  </si>
  <si>
    <t>Which of the following are true or untrue for you?: The coronavirus pandemic gave me long-term health conditions that makes it difficult for me to continue working</t>
  </si>
  <si>
    <t>Which of the following are true or untrue for you?: The coronavirus pandemic gave a close friend or relative long-term health conditions that make it difficult for me to continue working</t>
  </si>
  <si>
    <t>Which of the following are true or untrue for you?: The coronavirus pandemic made me realise I don’t spend enough time with my friends or family</t>
  </si>
  <si>
    <t>Which of the following are true or untrue for you?: The coronavirus pandemic made me realise I spend too much time at work</t>
  </si>
  <si>
    <t>Which of the following are true or untrue for you?: The coronavirus pandemic made me realise I do not enjoy my job</t>
  </si>
  <si>
    <t xml:space="preserve"> You said you are not currently working. Have you ever worked previously?</t>
  </si>
  <si>
    <t xml:space="preserve"> Do you consider yourself to be retired?</t>
  </si>
  <si>
    <t>Yes, I left the workforce early</t>
  </si>
  <si>
    <t>No, I did not leave the workforce early, but I did reduce my hours before leaving</t>
  </si>
  <si>
    <t>No, I did not leave the workforce early</t>
  </si>
  <si>
    <t xml:space="preserve"> You said that you have left the workforce. Did you leave the workforce early?By ‘leave the workforce early’, we mean before you reached pension age for your country or sector. This is generally 65-67 years old but may be lower if you work in a job that requires a lot of physical activity.</t>
  </si>
  <si>
    <t>Yes, I think this was the right choice</t>
  </si>
  <si>
    <t>No, I do not think this was the right choice</t>
  </si>
  <si>
    <t xml:space="preserve"> You said that you left the workforce early. On balance, do you think this was the right choice or the wrong choice?</t>
  </si>
  <si>
    <t>I was unable to return to work due to a long-term health condition (including mental health conditions)</t>
  </si>
  <si>
    <t>I reached retirement age and decided to retire</t>
  </si>
  <si>
    <t>I did not want to continue working</t>
  </si>
  <si>
    <t>I found the work too physically demanding / tiring</t>
  </si>
  <si>
    <t>I had other family or caring responsibilities that required more of my time</t>
  </si>
  <si>
    <t>I no longer found my job fulfilling</t>
  </si>
  <si>
    <t>I wanted to follow my passions before I get too old (hobbies, travel etc)</t>
  </si>
  <si>
    <t>I did not need to continue working as I have alternative sources of income</t>
  </si>
  <si>
    <t>The effects of taxes and welfare meant I wasn’t making enough money to be worth carrying on</t>
  </si>
  <si>
    <t>I wanted to reduce my hours, but this wasn’t possible</t>
  </si>
  <si>
    <t>I could not keep up with new systems or technologies at work</t>
  </si>
  <si>
    <t>I was not offered training to support my development</t>
  </si>
  <si>
    <t>I am in formal education (such as school, university, or a training course)</t>
  </si>
  <si>
    <t>Which, if any, of the following explain why you left the workforce ?Please select all that apply.</t>
  </si>
  <si>
    <t>And which of those same reasons would you say were the main reasons why you left the workforce?Please select up to three</t>
  </si>
  <si>
    <t>BASE: Left the workforce early</t>
  </si>
  <si>
    <t>State or public pension (paid by the government as a benefit)</t>
  </si>
  <si>
    <t>Private or workplace pension (paid by a pension fund, usually organised by your employer)</t>
  </si>
  <si>
    <t>Which of the following do you currently have access to?Please select all that apply.</t>
  </si>
  <si>
    <t>&lt;strong&gt;Defined contribution pension&lt;/strong&gt; - Money is paid in by you or your employer over time and is invested by the pension provider. The size of your pension pot at retirement depends on how much was paid in.</t>
  </si>
  <si>
    <t>&lt;strong&gt;Defined benefit pension&lt;/strong&gt; - Defined benefit schemes give you a guaranteed annual pension worth a certain amount at retirement. The value of your pension depends on your earnings, how long you’ve worked for your employer, and the terms of the individual pension scheme.</t>
  </si>
  <si>
    <t>You said you have access to a private pension. Which of the following describes the pension you have access to?If you have access to both types of pensions, please select both options.</t>
  </si>
  <si>
    <t>Yes - at a reduced rate</t>
  </si>
  <si>
    <t>Yes - in full</t>
  </si>
  <si>
    <t>Yes - as a lump sum</t>
  </si>
  <si>
    <t>Were you able to receive some or all of your private pension early? Please select all that apply.</t>
  </si>
  <si>
    <t>Using the pension scheme or schemes that I have access to</t>
  </si>
  <si>
    <t>Using my personal savings</t>
  </si>
  <si>
    <t>By being in part-time or informal employment</t>
  </si>
  <si>
    <t>By running a small business (such as a B&amp;B or online shop)</t>
  </si>
  <si>
    <t>How do you currently support yourself now that you have left the workforce?Please select all that apply.</t>
  </si>
  <si>
    <t>How mentally challenging the work I did was</t>
  </si>
  <si>
    <t>My co-workers</t>
  </si>
  <si>
    <t>The levels of pay</t>
  </si>
  <si>
    <t>The company I worked for</t>
  </si>
  <si>
    <t>The clients/customers I interacted with</t>
  </si>
  <si>
    <t>The number of hours I worked</t>
  </si>
  <si>
    <t>N/A - I didn’t like anything about my most recent job</t>
  </si>
  <si>
    <t>How physically challenging the work I did was</t>
  </si>
  <si>
    <t>Which of the following aspects of your most recent job did you like, if any?Please select all that apply.</t>
  </si>
  <si>
    <t>N/A - I liked everything about my most recent job</t>
  </si>
  <si>
    <t>Other (please specify)</t>
  </si>
  <si>
    <t>And of that same list, which of the following aspects of your most recent job did you NOT like, if any?Please select all that apply.</t>
  </si>
  <si>
    <t>BASE: Have access to a private pension</t>
  </si>
  <si>
    <t xml:space="preserve"> Do you plan on returning to work at some point in the future?</t>
  </si>
  <si>
    <t>I would only return to work in the same sector as I previously worked in</t>
  </si>
  <si>
    <t>I expect to return to work in the same sector as I previously worked in, but would be open to working in a different sector</t>
  </si>
  <si>
    <t>I expect to return to work in a different sector to the one I previously worked in, but would be open to working in the same sector as before</t>
  </si>
  <si>
    <t>I would only return to work in a different sector to the one I previously worked in</t>
  </si>
  <si>
    <t xml:space="preserve"> You said you plan to return to work in the future. Which of the following comes closest to your view?</t>
  </si>
  <si>
    <t>The rising cost of living is putting pressure on my income</t>
  </si>
  <si>
    <t>I cannot support myself with my pension</t>
  </si>
  <si>
    <t>I want to find a way to give back to society</t>
  </si>
  <si>
    <t>I am bored and want something to do</t>
  </si>
  <si>
    <t>I do not find being retired fulfilling</t>
  </si>
  <si>
    <t>My family or friends need financial support that I can only provide with a job</t>
  </si>
  <si>
    <t>A good job opportunity has come along</t>
  </si>
  <si>
    <t>You said you plan to return to work in the future. Which of the following, if any, explain why this is?Please select all that apply.</t>
  </si>
  <si>
    <t xml:space="preserve"> “I felt valued at work”</t>
  </si>
  <si>
    <t xml:space="preserve"> “I just didn’t feel bothered anymore”</t>
  </si>
  <si>
    <t xml:space="preserve"> “My job became too demanding”</t>
  </si>
  <si>
    <t xml:space="preserve"> “My job did not give me adequate training as I got older”</t>
  </si>
  <si>
    <t xml:space="preserve"> “I would have liked to reduce my hours, but this wasn’t possible”</t>
  </si>
  <si>
    <t xml:space="preserve"> “My colleagues were too concerned with office politics”</t>
  </si>
  <si>
    <t xml:space="preserve"> “Before leaving the workforce, I began to feel like I was ‘in the way’ at work”</t>
  </si>
  <si>
    <t xml:space="preserve"> “People at work looked down on me because of my age”</t>
  </si>
  <si>
    <t xml:space="preserve"> “My job wanted me to do too much training as I got older”</t>
  </si>
  <si>
    <t>Strongly agree</t>
  </si>
  <si>
    <t>Somewhat agree</t>
  </si>
  <si>
    <t>Neither agree nor disagree</t>
  </si>
  <si>
    <t>Somewhat disagree</t>
  </si>
  <si>
    <t>Strongly disagree</t>
  </si>
  <si>
    <t>Total Agree:</t>
  </si>
  <si>
    <t>Total Disagree:</t>
  </si>
  <si>
    <t>Grid Summary: Thinking about your most recent job , to what extent would you agree or disagree with the following?</t>
  </si>
  <si>
    <t>Thinking about your most recent job , to what extent would you agree or disagree with the following?: “Before leaving the workforce, I began to feel like I was ‘in the way’ at work”</t>
  </si>
  <si>
    <t>Thinking about your most recent job , to what extent would you agree or disagree with the following?: “My job did not give me adequate training as I got older”</t>
  </si>
  <si>
    <t>Thinking about your most recent job , to what extent would you agree or disagree with the following?: “My job wanted me to do too much training as I got older”</t>
  </si>
  <si>
    <t>Thinking about your most recent job , to what extent would you agree or disagree with the following?: “People at work looked down on me because of my age”</t>
  </si>
  <si>
    <t>Thinking about your most recent job , to what extent would you agree or disagree with the following?: “I felt valued at work”</t>
  </si>
  <si>
    <t>Thinking about your most recent job , to what extent would you agree or disagree with the following?: “My colleagues were too concerned with office politics”</t>
  </si>
  <si>
    <t>Thinking about your most recent job , to what extent would you agree or disagree with the following?: “My job became too demanding”</t>
  </si>
  <si>
    <t>Thinking about your most recent job , to what extent would you agree or disagree with the following?: “I just didn’t feel bothered anymore”</t>
  </si>
  <si>
    <t>Thinking about your most recent job , to what extent would you agree or disagree with the following?: “I would have liked to reduce my hours, but this wasn’t possible”</t>
  </si>
  <si>
    <t>Yes, it did</t>
  </si>
  <si>
    <t>No, it didn’t</t>
  </si>
  <si>
    <t xml:space="preserve"> Did the coronavirus pandemic play a role in your decision to leave work?</t>
  </si>
  <si>
    <t xml:space="preserve"> The coronavirus pandemic gave me long-term health conditions that makes it harder for me to return to work</t>
  </si>
  <si>
    <t xml:space="preserve"> The coronavirus pandemic gave a close friend or relative long-term health conditions that make it harder for me to return to work</t>
  </si>
  <si>
    <t xml:space="preserve"> The coronavirus pandemic made me realise I spent too much time at work</t>
  </si>
  <si>
    <t>Which of the following are true or untrue for you?: The coronavirus pandemic gave me long-term health conditions that makes it harder for me to return to work</t>
  </si>
  <si>
    <t>Which of the following are true or untrue for you?: The coronavirus pandemic gave a close friend or relative long-term health conditions that make it harder for me to return to work</t>
  </si>
  <si>
    <t>Which of the following are true or untrue for you?: The coronavirus pandemic made me realise I spent too much time at work</t>
  </si>
  <si>
    <t>Very fair</t>
  </si>
  <si>
    <t>Somewhat fair</t>
  </si>
  <si>
    <t>Neither fair nor unfair</t>
  </si>
  <si>
    <t>Somewhat unfair</t>
  </si>
  <si>
    <t>Very unfair</t>
  </si>
  <si>
    <t xml:space="preserve"> Do you think it is fair or unfair for people to want grandparents to provide care for their grandchildren?</t>
  </si>
  <si>
    <t xml:space="preserve"> Do you currently care for another person for at least 35 hours each week (or 5 hours each day)?This would include children, or other elderly or disabled relatives.Please do not include any care done as part of your employment.</t>
  </si>
  <si>
    <t>Spouse or Partner</t>
  </si>
  <si>
    <t>Parent or Parents</t>
  </si>
  <si>
    <t>Grandchild or Grandchildren</t>
  </si>
  <si>
    <t>Child or Children</t>
  </si>
  <si>
    <t>Other close relative (such as an uncle, aunt, or cousin)</t>
  </si>
  <si>
    <t>Relative of a spouse or partner</t>
  </si>
  <si>
    <t>You said you currently care for another person or for several people. How would you best describe their relationship to you?Please select all that apply.</t>
  </si>
  <si>
    <t>It is practical e.g. I live nearby</t>
  </si>
  <si>
    <t>I enjoy spending time with my grandchildren and would do it regardless</t>
  </si>
  <si>
    <t>My grandchildren like to spend time with me</t>
  </si>
  <si>
    <t>My children have unreliable schedules that mean they often do not know when they will be unable to care for my grandchildren</t>
  </si>
  <si>
    <t>My children cannot afford formal childcare</t>
  </si>
  <si>
    <t>My children do not have the time to look after my grandchildren themselves</t>
  </si>
  <si>
    <t>I am the primary carer or guardian for my grandchildren</t>
  </si>
  <si>
    <t>You said you care for your grandchildren. Why is this?Please select all that apply.</t>
  </si>
  <si>
    <t xml:space="preserve"> If you did not have to care for another person, would you return to work?</t>
  </si>
  <si>
    <t>I spend significantly more time caring for others</t>
  </si>
  <si>
    <t>I spend somewhat more time caring for others</t>
  </si>
  <si>
    <t>No change</t>
  </si>
  <si>
    <t>I spend somewhat less time caring for others</t>
  </si>
  <si>
    <t>I spend significantly less time caring for others</t>
  </si>
  <si>
    <t xml:space="preserve"> Since the onset of the coronavirus pandemic, how has the amount of time you spend caring for others changed?</t>
  </si>
  <si>
    <t xml:space="preserve"> Do you have a friend or close relative with caring needs?</t>
  </si>
  <si>
    <t>BASE: Care for another person</t>
  </si>
  <si>
    <t xml:space="preserve"> You said you had a friend or close relative with caring needs. Have you ever considered leaving the workforce  in order to help care for them?</t>
  </si>
  <si>
    <t xml:space="preserve"> “Caring services in this country are underfunded”</t>
  </si>
  <si>
    <t xml:space="preserve"> “Caring services in this country are too expensive for people like me”</t>
  </si>
  <si>
    <t xml:space="preserve"> “If childcare was more affordable, I would not have to care for my grandchildren as much.”</t>
  </si>
  <si>
    <t xml:space="preserve"> “The person or people I care for would be better served by a full-time professional”</t>
  </si>
  <si>
    <t>Grid Summary: To what extent do you agree or disagree with the following?</t>
  </si>
  <si>
    <t>To what extent do you agree or disagree with the following?: “If childcare was more affordable, I would not have to care for my grandchildren as much.”</t>
  </si>
  <si>
    <t>To what extent do you agree or disagree with the following?: “The person or people I care for would be better served by a full-time professional”</t>
  </si>
  <si>
    <t>To what extent do you agree or disagree with the following?: “Caring services in this country are underfunded”</t>
  </si>
  <si>
    <t>To what extent do you agree or disagree with the following?: “Caring services in this country are too expensive for people like me”</t>
  </si>
  <si>
    <t>Yes, I have</t>
  </si>
  <si>
    <t>No, I have not</t>
  </si>
  <si>
    <t xml:space="preserve"> Have you ever waited for twelve weeks (3 months) or more to receive health treatment after being referred by a specialist?</t>
  </si>
  <si>
    <t xml:space="preserve"> We will now ask you a series of questions about any long-term health conditions you suffer from, and whether this has impacted your ability to work. Answering these questions is entirely voluntary, and you can exit the survey at any time.Do you consent to answering these questions?</t>
  </si>
  <si>
    <t>BASE: Care for grandchildren</t>
  </si>
  <si>
    <t>Very easy</t>
  </si>
  <si>
    <t>Somewhat easy</t>
  </si>
  <si>
    <t>Neither easy nor difficult</t>
  </si>
  <si>
    <t>Somewhat difficult</t>
  </si>
  <si>
    <t>Very difficult</t>
  </si>
  <si>
    <t>N/A - I did not suffer from long-term health condition(s) before the pandemic</t>
  </si>
  <si>
    <t>Prefer not to say</t>
  </si>
  <si>
    <t>Total Easy:</t>
  </si>
  <si>
    <t>Total Difficult:</t>
  </si>
  <si>
    <t xml:space="preserve"> You said you suffer from a long-term health condition. How easy or difficult did you find it to access treatment or medication prior to the coronavirus pandemic?If you suffer from more than one long-term health condition, please answer by thinking of the condition that affects you the most.</t>
  </si>
  <si>
    <t xml:space="preserve"> And how easy or difficult have you found it to access treatment or medication since the coronavirus pandemic?If you suffer from more than one long-term health condition, please answer by thinking of the condition that affects you the most.</t>
  </si>
  <si>
    <t xml:space="preserve"> You said you have found it difficult to access treatment or medication since the coronavirus pandemic. Has this made your condition worse?If you suffer from more than one long-term health condition, please answer by thinking of the condition that affects you the most.</t>
  </si>
  <si>
    <t>BASE: Do not care for another person</t>
  </si>
  <si>
    <t>It has made me more confined to my house</t>
  </si>
  <si>
    <t>It has led to me suffering from additional health concerns that were not there before</t>
  </si>
  <si>
    <t>It has made it more difficult for me to see my friends and family</t>
  </si>
  <si>
    <t>It has affected my mental health</t>
  </si>
  <si>
    <t>It has impacted my ability to travel</t>
  </si>
  <si>
    <t>It was one of the reasons I stopped working</t>
  </si>
  <si>
    <t>It has made me consider stopping work</t>
  </si>
  <si>
    <t>You said you have found it difficult to access treatment or medication for your condition since the coronavirus pandemic. Which, if any, of the following has this led to?If you suffer from more than one long-term health condition, please answer by thinking of the condition that affects you the most.Please select all that apply.</t>
  </si>
  <si>
    <t>Less than 1 year</t>
  </si>
  <si>
    <t>1-2 years</t>
  </si>
  <si>
    <t>2-4 years</t>
  </si>
  <si>
    <t>5-10 years</t>
  </si>
  <si>
    <t>More than 10 years</t>
  </si>
  <si>
    <t xml:space="preserve"> How long have you suffered from your condition?If you suffer from more than one long-term health condition, please answer by thinking of the condition that affects you the most.</t>
  </si>
  <si>
    <t>It has a much bigger impact on my life</t>
  </si>
  <si>
    <t>It has a slightly bigger impact on my life</t>
  </si>
  <si>
    <t>It has the same impact on my life</t>
  </si>
  <si>
    <t>It has a slightly smaller impact on my life</t>
  </si>
  <si>
    <t>It has a much smaller impact on my life</t>
  </si>
  <si>
    <t>N/A - I did not have this condition prior to the coronavirus pandemic</t>
  </si>
  <si>
    <t xml:space="preserve"> Does your condition have a bigger or smaller impact on your life than it did prior to the coronavirus pandemic?If you suffer from more than one long-term health condition, please answer by thinking of the condition that affects you the most.</t>
  </si>
  <si>
    <t xml:space="preserve"> Regardless of whether you currently plan on returning to work in the future, do you want to return to work in the future?</t>
  </si>
  <si>
    <t>I would never consider returning to work</t>
  </si>
  <si>
    <t>If my physical or mental health improved</t>
  </si>
  <si>
    <t>If I was able to work from home some or all of the time</t>
  </si>
  <si>
    <t>Living costs rising unexpectedly</t>
  </si>
  <si>
    <t>If I was offered more generous pay</t>
  </si>
  <si>
    <t>If I was feeling lonely</t>
  </si>
  <si>
    <t>If I was offered greater levels of support for my health needs</t>
  </si>
  <si>
    <t>If my workload was reduced</t>
  </si>
  <si>
    <t>If I was offered more flexible hours to fit work around my other responsibilities</t>
  </si>
  <si>
    <t>If I was offered training to help me get to grips with new systems and technologies</t>
  </si>
  <si>
    <t>If I was offered training to help retrain into a different job or sector</t>
  </si>
  <si>
    <t>If I was unable to continue one or more of my hobbies</t>
  </si>
  <si>
    <t>Which, if any, of the following would make you consider returning to work in the future?Please select all that apply.</t>
  </si>
  <si>
    <t>The support offered is sufficient</t>
  </si>
  <si>
    <t>The support offered is insufficient</t>
  </si>
  <si>
    <t xml:space="preserve"> In general, do you think the support offered by companies for people who return to work after a period of retirement is sufficient or insufficient?</t>
  </si>
  <si>
    <t>More flexible hours for those with other commitments</t>
  </si>
  <si>
    <t>More effort to protect the physical health of employees</t>
  </si>
  <si>
    <t>Allowing people to work from home or remotely</t>
  </si>
  <si>
    <t>More effort to protect the mental health of employees</t>
  </si>
  <si>
    <t>Training on new technologies and systems that may have been introduced</t>
  </si>
  <si>
    <t>Pay levels which take into account caring responsibilities</t>
  </si>
  <si>
    <t>More training to provide people with new skills that enable them to begin new careers</t>
  </si>
  <si>
    <t>More opportunities for lifelong learning (training that continues over the course of someone’s working life)</t>
  </si>
  <si>
    <t>You said you do not think sufficient support exists for people who want to return to work. What support do you think should be offered?Please select all that apply</t>
  </si>
  <si>
    <t xml:space="preserve"> Retired people should not have to return to work if they don’t want to</t>
  </si>
  <si>
    <t xml:space="preserve"> Retired people would struggle to return to work as working methods and practices will have moved on significantly from when they were last in work</t>
  </si>
  <si>
    <t xml:space="preserve"> Older workers are left behind by employers</t>
  </si>
  <si>
    <t xml:space="preserve"> There is stigma associated with returning to work after being retired</t>
  </si>
  <si>
    <t xml:space="preserve"> Retirement is often unfulfilling</t>
  </si>
  <si>
    <t xml:space="preserve"> Retirement is often boring</t>
  </si>
  <si>
    <t>To what extent do you agree or disagree with the following?: There is stigma associated with returning to work after being retired</t>
  </si>
  <si>
    <t>To what extent do you agree or disagree with the following?: Retirement is often boring</t>
  </si>
  <si>
    <t>To what extent do you agree or disagree with the following?: Retirement is often unfulfilling</t>
  </si>
  <si>
    <t>To what extent do you agree or disagree with the following?: Retired people would struggle to return to work as working methods and practices will have moved on significantly from when they were last in work</t>
  </si>
  <si>
    <t>To what extent do you agree or disagree with the following?: Retired people should not have to return to work if they don’t want to</t>
  </si>
  <si>
    <t>To what extent do you agree or disagree with the following?: Older workers are left behind by employers</t>
  </si>
  <si>
    <t>People who have previously retired would find it easy to return to work as they have a lot of experience in the workforce</t>
  </si>
  <si>
    <t>People who have previously retired would find it difficult to return to work as technology has moved on so much since they were working</t>
  </si>
  <si>
    <t xml:space="preserve"> Which of the following comes closest to your view?</t>
  </si>
  <si>
    <t>The government should encourage people to return to work if they do not enjoy retirement</t>
  </si>
  <si>
    <t>The government should work to ensure retirement is enjoyable and financially possible for everyone, so they do not have to return to work</t>
  </si>
  <si>
    <t>I would prefer to be fully retired</t>
  </si>
  <si>
    <t>I would prefer to be in part-time work</t>
  </si>
  <si>
    <t>I would prefer to be in full-time work</t>
  </si>
  <si>
    <t xml:space="preserve"> Which of the following options for your retirement would you prefer, if cost and income were not an issue?</t>
  </si>
  <si>
    <t xml:space="preserve"> Pensions were more generous in the past than they are now</t>
  </si>
  <si>
    <t xml:space="preserve"> The retirement age should not be raised over time, and should stay the same for everyone</t>
  </si>
  <si>
    <t xml:space="preserve"> Retirement was better for people in the past than it is now</t>
  </si>
  <si>
    <t xml:space="preserve"> I personally found it harder to get a job as I got older</t>
  </si>
  <si>
    <t xml:space="preserve"> People should be expected to work for longer before they get their pensions</t>
  </si>
  <si>
    <t>To what extent do you agree or disagree with the following?: The retirement age should not be raised over time, and should stay the same for everyone</t>
  </si>
  <si>
    <t>To what extent do you agree or disagree with the following?: I personally found it harder to get a job as I got older</t>
  </si>
  <si>
    <t>To what extent do you agree or disagree with the following?: Retirement was better for people in the past than it is now</t>
  </si>
  <si>
    <t>To what extent do you agree or disagree with the following?: Pensions were more generous in the past than they are now</t>
  </si>
  <si>
    <t>To what extent do you agree or disagree with the following?: People should be expected to work for longer before they get their pensions</t>
  </si>
  <si>
    <t>Full Results</t>
  </si>
  <si>
    <t>BASE: Plan on leaving the workforce early</t>
  </si>
  <si>
    <t>BASE: Have left work and then returned to work</t>
  </si>
  <si>
    <t>BASE: Not in the workforce</t>
  </si>
  <si>
    <t>BASE: Not in the workforce and have worked previously</t>
  </si>
  <si>
    <t>BASE: Plan to return to work in the future</t>
  </si>
  <si>
    <t>BASE: Have friend or close relative with caring need</t>
  </si>
  <si>
    <t>BASE: Have a long-term health condition</t>
  </si>
  <si>
    <t>BASE: Found it difficult to access treatment since coronavirus pandemic</t>
  </si>
  <si>
    <t>BASE: Do not want to return to work</t>
  </si>
  <si>
    <t>BASE: Do not think there is sufficient support for people who want to return 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</si>
</sst>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i/>
      <sz val="11"/>
      <color rgb="FF000000"/>
      <name val="Calibri"/>
      <family val="2"/>
      <scheme val="minor"/>
    </font>
    <font>
      <b/>
      <i/>
      <sz val="11"/>
      <color rgb="FF000000"/>
      <name val="Calibri"/>
      <family val="2"/>
    </font>
    <font>
      <sz val="11"/>
      <color rgb="FF000000"/>
      <name val="Calibri"/>
      <family val="2"/>
    </font>
  </fonts>
  <fills count="2">
    <fill>
      <patternFill patternType="none"/>
    </fill>
    <fill>
      <patternFill patternType="gray125"/>
    </fill>
  </fills>
  <borders count="6">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indexed="64"/>
      </top>
      <bottom/>
      <diagonal/>
    </border>
  </borders>
  <cellStyleXfs count="1">
    <xf numFmtId="0" fontId="0" fillId="0" borderId="0"/>
  </cellStyleXfs>
  <cellXfs count="36">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2" fillId="0" borderId="0" xfId="0" applyFont="1"/>
    <xf numFmtId="0" fontId="8" fillId="0" borderId="4" xfId="0" applyFont="1" applyBorder="1" applyAlignment="1">
      <alignment horizontal="center" vertical="center" wrapText="1"/>
    </xf>
    <xf numFmtId="0" fontId="0" fillId="0" borderId="5" xfId="0" applyBorder="1"/>
    <xf numFmtId="0" fontId="13" fillId="0" borderId="0" xfId="0" applyFont="1"/>
    <xf numFmtId="0" fontId="1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alcChain" Target="calcChain.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1006</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G118"/>
  <sheetViews>
    <sheetView showGridLines="0" topLeftCell="D1" workbookViewId="0">
      <selection activeCell="I1" sqref="I1:I1048576"/>
    </sheetView>
  </sheetViews>
  <sheetFormatPr defaultColWidth="10.90625" defaultRowHeight="14.5" x14ac:dyDescent="0.35"/>
  <cols>
    <col min="4" max="4" width="100.7265625" customWidth="1"/>
    <col min="5" max="5" width="20.7265625" customWidth="1"/>
  </cols>
  <sheetData>
    <row r="2" spans="3:7" ht="40" customHeight="1" x14ac:dyDescent="0.35">
      <c r="D2" s="1" t="s">
        <v>11</v>
      </c>
    </row>
    <row r="6" spans="3:7" x14ac:dyDescent="0.35">
      <c r="D6" s="8" t="str">
        <f>HYPERLINK("#'Full Results'!A1", "Full Results")</f>
        <v>Full Results</v>
      </c>
    </row>
    <row r="8" spans="3:7" x14ac:dyDescent="0.35">
      <c r="D8" s="6" t="s">
        <v>12</v>
      </c>
      <c r="E8" s="6" t="s">
        <v>13</v>
      </c>
      <c r="F8" s="6" t="s">
        <v>14</v>
      </c>
      <c r="G8" s="6"/>
    </row>
    <row r="9" spans="3:7" x14ac:dyDescent="0.35">
      <c r="C9">
        <v>1</v>
      </c>
      <c r="D9" s="8" t="str">
        <f>HYPERLINK("#'Table 1'!A1", " How concerned or unconcerned are you about the impact of rising inflation on your finances?")</f>
        <v xml:space="preserve"> How concerned or unconcerned are you about the impact of rising inflation on your finances?</v>
      </c>
      <c r="E9" s="14" t="str">
        <f>HYPERLINK("#'Full Results'!A11", "11")</f>
        <v>11</v>
      </c>
      <c r="F9" t="s">
        <v>99</v>
      </c>
    </row>
    <row r="10" spans="3:7" x14ac:dyDescent="0.35">
      <c r="C10">
        <v>2</v>
      </c>
      <c r="D10" s="8" t="str">
        <f>HYPERLINK("#'Table 2'!A1", " How confident or unconfident are you that you will be able to cover your costs this winter?")</f>
        <v xml:space="preserve"> How confident or unconfident are you that you will be able to cover your costs this winter?</v>
      </c>
      <c r="E10" s="14" t="str">
        <f>HYPERLINK("#'Full Results'!A20", "20")</f>
        <v>20</v>
      </c>
      <c r="F10" t="s">
        <v>99</v>
      </c>
    </row>
    <row r="11" spans="3:7" x14ac:dyDescent="0.35">
      <c r="C11">
        <v>3</v>
      </c>
      <c r="D11" s="8" t="str">
        <f>HYPERLINK("#'Table 3'!A1", "Which, if any, of the following steps are you taking to address rising costs?Please select all that apply.")</f>
        <v>Which, if any, of the following steps are you taking to address rising costs?Please select all that apply.</v>
      </c>
      <c r="E11" s="14" t="str">
        <f>HYPERLINK("#'Full Results'!A32", "32")</f>
        <v>32</v>
      </c>
      <c r="F11" t="s">
        <v>99</v>
      </c>
    </row>
    <row r="12" spans="3:7" x14ac:dyDescent="0.35">
      <c r="C12">
        <v>4</v>
      </c>
      <c r="D12" s="8" t="str">
        <f>HYPERLINK("#'Table 4'!A1", " How optimistic or pessimistic do you feel about the future?")</f>
        <v xml:space="preserve"> How optimistic or pessimistic do you feel about the future?</v>
      </c>
      <c r="E12" s="14" t="str">
        <f>HYPERLINK("#'Full Results'!A46", "46")</f>
        <v>46</v>
      </c>
      <c r="F12" t="s">
        <v>99</v>
      </c>
    </row>
    <row r="13" spans="3:7" x14ac:dyDescent="0.35">
      <c r="C13">
        <v>5</v>
      </c>
      <c r="D13" s="8" t="str">
        <f>HYPERLINK("#'Table 5'!A1", " To what extent would you say you like or dislike your current job?")</f>
        <v xml:space="preserve"> To what extent would you say you like or dislike your current job?</v>
      </c>
      <c r="E13" s="14" t="str">
        <f>HYPERLINK("#'Full Results'!A58", "58")</f>
        <v>58</v>
      </c>
      <c r="F13" t="s">
        <v>138</v>
      </c>
    </row>
    <row r="14" spans="3:7" x14ac:dyDescent="0.35">
      <c r="C14">
        <v>6</v>
      </c>
      <c r="D14" s="8" t="str">
        <f>HYPERLINK("#'Table 6'!A1", "What, if anything, would you say you like about your current job? Please select all that apply")</f>
        <v>What, if anything, would you say you like about your current job? Please select all that apply</v>
      </c>
      <c r="E14" s="14" t="str">
        <f>HYPERLINK("#'Full Results'!A67", "67")</f>
        <v>67</v>
      </c>
      <c r="F14" t="s">
        <v>138</v>
      </c>
    </row>
    <row r="15" spans="3:7" x14ac:dyDescent="0.35">
      <c r="C15">
        <v>7</v>
      </c>
      <c r="D15" s="8" t="str">
        <f>HYPERLINK("#'Table 7'!A1", "And of that same list, what do you NOT like about your current job?  Please select all that apply")</f>
        <v>And of that same list, what do you NOT like about your current job?  Please select all that apply</v>
      </c>
      <c r="E15" s="14" t="str">
        <f>HYPERLINK("#'Full Results'!A86", "86")</f>
        <v>86</v>
      </c>
      <c r="F15" t="s">
        <v>138</v>
      </c>
    </row>
    <row r="16" spans="3:7" x14ac:dyDescent="0.35">
      <c r="C16">
        <v>8</v>
      </c>
      <c r="D16" s="8" t="str">
        <f>HYPERLINK("#'Table 8'!A1", " Do you currently plan on leaving the workforce at any point?")</f>
        <v xml:space="preserve"> Do you currently plan on leaving the workforce at any point?</v>
      </c>
      <c r="E16" s="14" t="str">
        <f>HYPERLINK("#'Full Results'!A105", "105")</f>
        <v>105</v>
      </c>
      <c r="F16" t="s">
        <v>138</v>
      </c>
    </row>
    <row r="17" spans="3:6" x14ac:dyDescent="0.35">
      <c r="C17">
        <v>9</v>
      </c>
      <c r="D17" s="8" t="str">
        <f>HYPERLINK("#'Table 9'!A1", " Do you currently have any plans to leave the workforce early or change your working patterns?By ‘leave the workforce early’, we mean before you reach retirement age for your country or sector. This is generally 65-67 years old but may be lower i...")</f>
        <v xml:space="preserve"> Do you currently have any plans to leave the workforce early or change your working patterns?By ‘leave the workforce early’, we mean before you reach retirement age for your country or sector. This is generally 65-67 years old but may be lower i...</v>
      </c>
      <c r="E17" s="14" t="str">
        <f>HYPERLINK("#'Full Results'!A111", "111")</f>
        <v>111</v>
      </c>
      <c r="F17" t="s">
        <v>165</v>
      </c>
    </row>
    <row r="18" spans="3:6" x14ac:dyDescent="0.35">
      <c r="C18">
        <v>10</v>
      </c>
      <c r="D18" s="8" t="str">
        <f>HYPERLINK("#'Table 10'!A1", "You said you plan to leave the workforce early. Why is this?Please select all that apply.")</f>
        <v>You said you plan to leave the workforce early. Why is this?Please select all that apply.</v>
      </c>
      <c r="E18" s="14" t="str">
        <f>HYPERLINK("#'Full Results'!A119", "119")</f>
        <v>119</v>
      </c>
      <c r="F18" t="s">
        <v>500</v>
      </c>
    </row>
    <row r="19" spans="3:6" x14ac:dyDescent="0.35">
      <c r="C19">
        <v>11</v>
      </c>
      <c r="D19" s="8" t="str">
        <f>HYPERLINK("#'Table 11'!A1", " To what extent are you concerned or unconcerned about your ability to live comfortably when you leave the workforce?")</f>
        <v xml:space="preserve"> To what extent are you concerned or unconcerned about your ability to live comfortably when you leave the workforce?</v>
      </c>
      <c r="E19" s="14" t="str">
        <f>HYPERLINK("#'Full Results'!A134", "134")</f>
        <v>134</v>
      </c>
      <c r="F19" t="s">
        <v>165</v>
      </c>
    </row>
    <row r="20" spans="3:6" x14ac:dyDescent="0.35">
      <c r="C20">
        <v>12</v>
      </c>
      <c r="D20" s="8" t="str">
        <f>HYPERLINK("#'Table 12'!A1", "How do you expect to support yourself when you leave the workforce?Please select all that apply.")</f>
        <v>How do you expect to support yourself when you leave the workforce?Please select all that apply.</v>
      </c>
      <c r="E20" s="14" t="str">
        <f>HYPERLINK("#'Full Results'!A143", "143")</f>
        <v>143</v>
      </c>
      <c r="F20" t="s">
        <v>165</v>
      </c>
    </row>
    <row r="21" spans="3:6" x14ac:dyDescent="0.35">
      <c r="C21">
        <v>13</v>
      </c>
      <c r="D21" s="8" t="str">
        <f>HYPERLINK("#'Table 13'!A1", " Which of the following comes closest to your view on retirement?")</f>
        <v xml:space="preserve"> Which of the following comes closest to your view on retirement?</v>
      </c>
      <c r="E21" s="14" t="str">
        <f>HYPERLINK("#'Full Results'!A155", "155")</f>
        <v>155</v>
      </c>
      <c r="F21" t="s">
        <v>165</v>
      </c>
    </row>
    <row r="22" spans="3:6" x14ac:dyDescent="0.35">
      <c r="C22">
        <v>14</v>
      </c>
      <c r="D22" s="8" t="str">
        <f>HYPERLINK("#'Table 14'!A1", "What do you plan to do when you leave the workforce?Please select all that apply.")</f>
        <v>What do you plan to do when you leave the workforce?Please select all that apply.</v>
      </c>
      <c r="E22" s="14" t="str">
        <f>HYPERLINK("#'Full Results'!A164", "164")</f>
        <v>164</v>
      </c>
      <c r="F22" t="s">
        <v>165</v>
      </c>
    </row>
    <row r="23" spans="3:6" x14ac:dyDescent="0.35">
      <c r="C23">
        <v>15</v>
      </c>
      <c r="D23" s="8" t="str">
        <f>HYPERLINK("#'Table 15'!A1", "Grid Summary: Thinking about your current job, are each of the following true or not true for you?")</f>
        <v>Grid Summary: Thinking about your current job, are each of the following true or not true for you?</v>
      </c>
      <c r="E23" s="7"/>
      <c r="F23" t="s">
        <v>138</v>
      </c>
    </row>
    <row r="24" spans="3:6" x14ac:dyDescent="0.35">
      <c r="C24">
        <v>16</v>
      </c>
      <c r="D24" s="8" t="str">
        <f>HYPERLINK("#'Table 16'!A1", "Thinking about your current job, are each of the following true or not true for you?: I do not need the income from my job to support my lifestyle anymore")</f>
        <v>Thinking about your current job, are each of the following true or not true for you?: I do not need the income from my job to support my lifestyle anymore</v>
      </c>
      <c r="E24" s="14" t="str">
        <f>HYPERLINK("#'Full Results'!A179", "179")</f>
        <v>179</v>
      </c>
      <c r="F24" t="s">
        <v>138</v>
      </c>
    </row>
    <row r="25" spans="3:6" x14ac:dyDescent="0.35">
      <c r="C25">
        <v>17</v>
      </c>
      <c r="D25" s="8" t="str">
        <f>HYPERLINK("#'Table 17'!A1", "Thinking about your current job, are each of the following true or not true for you?: My job sometimes gets in the way of my family or caring responsibilities")</f>
        <v>Thinking about your current job, are each of the following true or not true for you?: My job sometimes gets in the way of my family or caring responsibilities</v>
      </c>
      <c r="E25" s="14" t="str">
        <f>HYPERLINK("#'Full Results'!A185", "185")</f>
        <v>185</v>
      </c>
      <c r="F25" t="s">
        <v>138</v>
      </c>
    </row>
    <row r="26" spans="3:6" x14ac:dyDescent="0.35">
      <c r="C26">
        <v>18</v>
      </c>
      <c r="D26" s="8" t="str">
        <f>HYPERLINK("#'Table 18'!A1", "Thinking about your current job, are each of the following true or not true for you?: I find my job fulfilling")</f>
        <v>Thinking about your current job, are each of the following true or not true for you?: I find my job fulfilling</v>
      </c>
      <c r="E26" s="14" t="str">
        <f>HYPERLINK("#'Full Results'!A191", "191")</f>
        <v>191</v>
      </c>
      <c r="F26" t="s">
        <v>138</v>
      </c>
    </row>
    <row r="27" spans="3:6" x14ac:dyDescent="0.35">
      <c r="C27">
        <v>19</v>
      </c>
      <c r="D27" s="8" t="str">
        <f>HYPERLINK("#'Table 19'!A1", "Thinking about your current job, are each of the following true or not true for you?: My job negatively affects my physical health")</f>
        <v>Thinking about your current job, are each of the following true or not true for you?: My job negatively affects my physical health</v>
      </c>
      <c r="E27" s="14" t="str">
        <f>HYPERLINK("#'Full Results'!A197", "197")</f>
        <v>197</v>
      </c>
      <c r="F27" t="s">
        <v>138</v>
      </c>
    </row>
    <row r="28" spans="3:6" x14ac:dyDescent="0.35">
      <c r="C28">
        <v>20</v>
      </c>
      <c r="D28" s="8" t="str">
        <f>HYPERLINK("#'Table 20'!A1", "Thinking about your current job, are each of the following true or not true for you?: My job negatively affects my mental health")</f>
        <v>Thinking about your current job, are each of the following true or not true for you?: My job negatively affects my mental health</v>
      </c>
      <c r="E28" s="14" t="str">
        <f>HYPERLINK("#'Full Results'!A203", "203")</f>
        <v>203</v>
      </c>
      <c r="F28" t="s">
        <v>138</v>
      </c>
    </row>
    <row r="29" spans="3:6" x14ac:dyDescent="0.35">
      <c r="C29">
        <v>21</v>
      </c>
      <c r="D29" s="8" t="str">
        <f>HYPERLINK("#'Table 21'!A1", "Thinking about your current job, are each of the following true or not true for you?: I can always keep up with new systems or technologies at work")</f>
        <v>Thinking about your current job, are each of the following true or not true for you?: I can always keep up with new systems or technologies at work</v>
      </c>
      <c r="E29" s="14" t="str">
        <f>HYPERLINK("#'Full Results'!A209", "209")</f>
        <v>209</v>
      </c>
      <c r="F29" t="s">
        <v>138</v>
      </c>
    </row>
    <row r="30" spans="3:6" x14ac:dyDescent="0.35">
      <c r="C30">
        <v>22</v>
      </c>
      <c r="D30" s="8" t="str">
        <f>HYPERLINK("#'Table 22'!A1", "Thinking about your current job, are each of the following true or not true for you?: I can always keep up with my co-workers")</f>
        <v>Thinking about your current job, are each of the following true or not true for you?: I can always keep up with my co-workers</v>
      </c>
      <c r="E30" s="14" t="str">
        <f>HYPERLINK("#'Full Results'!A215", "215")</f>
        <v>215</v>
      </c>
      <c r="F30" t="s">
        <v>138</v>
      </c>
    </row>
    <row r="31" spans="3:6" x14ac:dyDescent="0.35">
      <c r="C31">
        <v>23</v>
      </c>
      <c r="D31" s="8" t="str">
        <f>HYPERLINK("#'Table 23'!A1", "Thinking about your current job, are each of the following true or not true for you?: I am regularly offered training to support my development")</f>
        <v>Thinking about your current job, are each of the following true or not true for you?: I am regularly offered training to support my development</v>
      </c>
      <c r="E31" s="14" t="str">
        <f>HYPERLINK("#'Full Results'!A221", "221")</f>
        <v>221</v>
      </c>
      <c r="F31" t="s">
        <v>138</v>
      </c>
    </row>
    <row r="32" spans="3:6" x14ac:dyDescent="0.35">
      <c r="C32">
        <v>24</v>
      </c>
      <c r="D32" s="8" t="str">
        <f>HYPERLINK("#'Table 24'!A1", "Thinking about your current job, are each of the following true or not true for you?: I cannot wait to retire")</f>
        <v>Thinking about your current job, are each of the following true or not true for you?: I cannot wait to retire</v>
      </c>
      <c r="E32" s="14" t="str">
        <f>HYPERLINK("#'Full Results'!A227", "227")</f>
        <v>227</v>
      </c>
      <c r="F32" t="s">
        <v>138</v>
      </c>
    </row>
    <row r="33" spans="3:6" x14ac:dyDescent="0.35">
      <c r="C33">
        <v>25</v>
      </c>
      <c r="D33" s="8" t="str">
        <f>HYPERLINK("#'Table 25'!A1", "Thinking about your current job, are each of the following true or not true for you?: I enjoy the social aspect of working")</f>
        <v>Thinking about your current job, are each of the following true or not true for you?: I enjoy the social aspect of working</v>
      </c>
      <c r="E33" s="14" t="str">
        <f>HYPERLINK("#'Full Results'!A233", "233")</f>
        <v>233</v>
      </c>
      <c r="F33" t="s">
        <v>138</v>
      </c>
    </row>
    <row r="34" spans="3:6" x14ac:dyDescent="0.35">
      <c r="C34">
        <v>26</v>
      </c>
      <c r="D34" s="8" t="str">
        <f>HYPERLINK("#'Table 26'!A1", " Have you previously left the workforce and then returned to work?")</f>
        <v xml:space="preserve"> Have you previously left the workforce and then returned to work?</v>
      </c>
      <c r="E34" s="14" t="str">
        <f>HYPERLINK("#'Full Results'!A239", "239")</f>
        <v>239</v>
      </c>
      <c r="F34" t="s">
        <v>138</v>
      </c>
    </row>
    <row r="35" spans="3:6" x14ac:dyDescent="0.35">
      <c r="C35">
        <v>27</v>
      </c>
      <c r="D35" s="8" t="str">
        <f>HYPERLINK("#'Table 27'!A1", "You said you had previously left the workforce and then returned to work. Why did you return to work?Please select all that apply")</f>
        <v>You said you had previously left the workforce and then returned to work. Why did you return to work?Please select all that apply</v>
      </c>
      <c r="E35" s="14" t="str">
        <f>HYPERLINK("#'Full Results'!A245", "245")</f>
        <v>245</v>
      </c>
      <c r="F35" t="s">
        <v>501</v>
      </c>
    </row>
    <row r="36" spans="3:6" x14ac:dyDescent="0.35">
      <c r="C36">
        <v>28</v>
      </c>
      <c r="D36" s="8" t="str">
        <f>HYPERLINK("#'Table 28'!A1", " Has your current job positively or negatively affected your physical health, or made no difference?")</f>
        <v xml:space="preserve"> Has your current job positively or negatively affected your physical health, or made no difference?</v>
      </c>
      <c r="E36" s="14" t="str">
        <f>HYPERLINK("#'Full Results'!A259", "259")</f>
        <v>259</v>
      </c>
      <c r="F36" t="s">
        <v>138</v>
      </c>
    </row>
    <row r="37" spans="3:6" x14ac:dyDescent="0.35">
      <c r="C37">
        <v>29</v>
      </c>
      <c r="D37" s="8" t="str">
        <f>HYPERLINK("#'Table 29'!A1", " Has the coronavirus pandemic made you reassess how you view working?")</f>
        <v xml:space="preserve"> Has the coronavirus pandemic made you reassess how you view working?</v>
      </c>
      <c r="E37" s="14" t="str">
        <f>HYPERLINK("#'Full Results'!A266", "266")</f>
        <v>266</v>
      </c>
      <c r="F37" t="s">
        <v>138</v>
      </c>
    </row>
    <row r="38" spans="3:6" x14ac:dyDescent="0.35">
      <c r="C38">
        <v>30</v>
      </c>
      <c r="D38" s="8" t="str">
        <f>HYPERLINK("#'Table 30'!A1", "Grid Summary: Which of the following are true or untrue for you?")</f>
        <v>Grid Summary: Which of the following are true or untrue for you?</v>
      </c>
      <c r="E38" s="7"/>
      <c r="F38" t="s">
        <v>138</v>
      </c>
    </row>
    <row r="39" spans="3:6" x14ac:dyDescent="0.35">
      <c r="C39">
        <v>31</v>
      </c>
      <c r="D39" s="8" t="str">
        <f>HYPERLINK("#'Table 31'!A1", "Which of the following are true or untrue for you?: The coronavirus pandemic made me reconsider my priorities in life")</f>
        <v>Which of the following are true or untrue for you?: The coronavirus pandemic made me reconsider my priorities in life</v>
      </c>
      <c r="E39" s="14" t="str">
        <f>HYPERLINK("#'Full Results'!A272", "272")</f>
        <v>272</v>
      </c>
      <c r="F39" t="s">
        <v>138</v>
      </c>
    </row>
    <row r="40" spans="3:6" x14ac:dyDescent="0.35">
      <c r="C40">
        <v>32</v>
      </c>
      <c r="D40" s="8" t="str">
        <f>HYPERLINK("#'Table 32'!A1", "Which of the following are true or untrue for you?: The coronavirus pandemic gave me long-term health conditions that makes it difficult for me to continue working")</f>
        <v>Which of the following are true or untrue for you?: The coronavirus pandemic gave me long-term health conditions that makes it difficult for me to continue working</v>
      </c>
      <c r="E40" s="14" t="str">
        <f>HYPERLINK("#'Full Results'!A278", "278")</f>
        <v>278</v>
      </c>
      <c r="F40" t="s">
        <v>138</v>
      </c>
    </row>
    <row r="41" spans="3:6" x14ac:dyDescent="0.35">
      <c r="C41">
        <v>33</v>
      </c>
      <c r="D41" s="8" t="str">
        <f>HYPERLINK("#'Table 33'!A1", "Which of the following are true or untrue for you?: The coronavirus pandemic gave a close friend or relative long-term health conditions that make it difficult for me to continue working")</f>
        <v>Which of the following are true or untrue for you?: The coronavirus pandemic gave a close friend or relative long-term health conditions that make it difficult for me to continue working</v>
      </c>
      <c r="E41" s="14" t="str">
        <f>HYPERLINK("#'Full Results'!A284", "284")</f>
        <v>284</v>
      </c>
      <c r="F41" t="s">
        <v>138</v>
      </c>
    </row>
    <row r="42" spans="3:6" x14ac:dyDescent="0.35">
      <c r="C42">
        <v>34</v>
      </c>
      <c r="D42" s="8" t="str">
        <f>HYPERLINK("#'Table 34'!A1", "Which of the following are true or untrue for you?: The coronavirus pandemic made me realise I don’t spend enough time with my friends or family")</f>
        <v>Which of the following are true or untrue for you?: The coronavirus pandemic made me realise I don’t spend enough time with my friends or family</v>
      </c>
      <c r="E42" s="14" t="str">
        <f>HYPERLINK("#'Full Results'!A290", "290")</f>
        <v>290</v>
      </c>
      <c r="F42" t="s">
        <v>138</v>
      </c>
    </row>
    <row r="43" spans="3:6" x14ac:dyDescent="0.35">
      <c r="C43">
        <v>35</v>
      </c>
      <c r="D43" s="8" t="str">
        <f>HYPERLINK("#'Table 35'!A1", "Which of the following are true or untrue for you?: The coronavirus pandemic made me realise I spend too much time at work")</f>
        <v>Which of the following are true or untrue for you?: The coronavirus pandemic made me realise I spend too much time at work</v>
      </c>
      <c r="E43" s="14" t="str">
        <f>HYPERLINK("#'Full Results'!A296", "296")</f>
        <v>296</v>
      </c>
      <c r="F43" t="s">
        <v>138</v>
      </c>
    </row>
    <row r="44" spans="3:6" x14ac:dyDescent="0.35">
      <c r="C44">
        <v>36</v>
      </c>
      <c r="D44" s="8" t="str">
        <f>HYPERLINK("#'Table 36'!A1", "Which of the following are true or untrue for you?: The coronavirus pandemic made me realise I do not enjoy my job")</f>
        <v>Which of the following are true or untrue for you?: The coronavirus pandemic made me realise I do not enjoy my job</v>
      </c>
      <c r="E44" s="14" t="str">
        <f>HYPERLINK("#'Full Results'!A302", "302")</f>
        <v>302</v>
      </c>
      <c r="F44" t="s">
        <v>138</v>
      </c>
    </row>
    <row r="45" spans="3:6" x14ac:dyDescent="0.35">
      <c r="C45">
        <v>37</v>
      </c>
      <c r="D45" s="8" t="str">
        <f>HYPERLINK("#'Table 37'!A1", " You said you are not currently working. Have you ever worked previously?")</f>
        <v xml:space="preserve"> You said you are not currently working. Have you ever worked previously?</v>
      </c>
      <c r="E45" s="14" t="str">
        <f>HYPERLINK("#'Full Results'!A308", "308")</f>
        <v>308</v>
      </c>
      <c r="F45" t="s">
        <v>502</v>
      </c>
    </row>
    <row r="46" spans="3:6" x14ac:dyDescent="0.35">
      <c r="C46">
        <v>38</v>
      </c>
      <c r="D46" s="8" t="str">
        <f>HYPERLINK("#'Table 38'!A1", " Do you consider yourself to be retired?")</f>
        <v xml:space="preserve"> Do you consider yourself to be retired?</v>
      </c>
      <c r="E46" s="14" t="str">
        <f>HYPERLINK("#'Full Results'!A313", "313")</f>
        <v>313</v>
      </c>
      <c r="F46" t="s">
        <v>503</v>
      </c>
    </row>
    <row r="47" spans="3:6" x14ac:dyDescent="0.35">
      <c r="C47">
        <v>39</v>
      </c>
      <c r="D47" s="8" t="str">
        <f>HYPERLINK("#'Table 39'!A1", " You said that you have left the workforce. Did you leave the workforce early?By ‘leave the workforce early’, we mean before you reached pension age for your country or sector. This is generally 65-67 years old but may be lower if you work in a j...")</f>
        <v xml:space="preserve"> You said that you have left the workforce. Did you leave the workforce early?By ‘leave the workforce early’, we mean before you reached pension age for your country or sector. This is generally 65-67 years old but may be lower if you work in a j...</v>
      </c>
      <c r="E47" s="14" t="str">
        <f>HYPERLINK("#'Full Results'!A319", "319")</f>
        <v>319</v>
      </c>
      <c r="F47" t="s">
        <v>503</v>
      </c>
    </row>
    <row r="48" spans="3:6" x14ac:dyDescent="0.35">
      <c r="C48">
        <v>40</v>
      </c>
      <c r="D48" s="8" t="str">
        <f>HYPERLINK("#'Table 40'!A1", " You said that you left the workforce early. On balance, do you think this was the right choice or the wrong choice?")</f>
        <v xml:space="preserve"> You said that you left the workforce early. On balance, do you think this was the right choice or the wrong choice?</v>
      </c>
      <c r="E48" s="14" t="str">
        <f>HYPERLINK("#'Full Results'!A326", "326")</f>
        <v>326</v>
      </c>
      <c r="F48" t="s">
        <v>284</v>
      </c>
    </row>
    <row r="49" spans="3:6" x14ac:dyDescent="0.35">
      <c r="C49">
        <v>41</v>
      </c>
      <c r="D49" s="8" t="str">
        <f>HYPERLINK("#'Table 41'!A1", "Which, if any, of the following explain why you left the workforce ?Please select all that apply.")</f>
        <v>Which, if any, of the following explain why you left the workforce ?Please select all that apply.</v>
      </c>
      <c r="E49" s="14" t="str">
        <f>HYPERLINK("#'Full Results'!A332", "332")</f>
        <v>332</v>
      </c>
      <c r="F49" t="s">
        <v>503</v>
      </c>
    </row>
    <row r="50" spans="3:6" x14ac:dyDescent="0.35">
      <c r="C50">
        <v>42</v>
      </c>
      <c r="D50" s="8" t="str">
        <f>HYPERLINK("#'Table 42'!A1", "And which of those same reasons would you say were the main reasons why you left the workforce?Please select up to three")</f>
        <v>And which of those same reasons would you say were the main reasons why you left the workforce?Please select up to three</v>
      </c>
      <c r="E50" s="14" t="str">
        <f>HYPERLINK("#'Full Results'!A350", "350")</f>
        <v>350</v>
      </c>
      <c r="F50" t="s">
        <v>503</v>
      </c>
    </row>
    <row r="51" spans="3:6" x14ac:dyDescent="0.35">
      <c r="C51">
        <v>43</v>
      </c>
      <c r="D51" s="8" t="str">
        <f>HYPERLINK("#'Table 43'!A1", "Which of the following do you currently have access to?Please select all that apply.")</f>
        <v>Which of the following do you currently have access to?Please select all that apply.</v>
      </c>
      <c r="E51" s="14" t="str">
        <f>HYPERLINK("#'Full Results'!A367", "367")</f>
        <v>367</v>
      </c>
      <c r="F51" t="s">
        <v>503</v>
      </c>
    </row>
    <row r="52" spans="3:6" x14ac:dyDescent="0.35">
      <c r="C52">
        <v>44</v>
      </c>
      <c r="D52" s="8" t="str">
        <f>HYPERLINK("#'Table 44'!A1", "You said you have access to a private pension. Which of the following describes the pension you have access to?If you have access to both types of pensions, please select both options.")</f>
        <v>You said you have access to a private pension. Which of the following describes the pension you have access to?If you have access to both types of pensions, please select both options.</v>
      </c>
      <c r="E52" s="14" t="str">
        <f>HYPERLINK("#'Full Results'!A374", "374")</f>
        <v>374</v>
      </c>
      <c r="F52" t="s">
        <v>312</v>
      </c>
    </row>
    <row r="53" spans="3:6" x14ac:dyDescent="0.35">
      <c r="C53">
        <v>45</v>
      </c>
      <c r="D53" s="8" t="str">
        <f>HYPERLINK("#'Table 45'!A1", "Were you able to receive some or all of your private pension early? Please select all that apply.")</f>
        <v>Were you able to receive some or all of your private pension early? Please select all that apply.</v>
      </c>
      <c r="E53" s="14" t="str">
        <f>HYPERLINK("#'Full Results'!A380", "380")</f>
        <v>380</v>
      </c>
      <c r="F53" t="s">
        <v>312</v>
      </c>
    </row>
    <row r="54" spans="3:6" x14ac:dyDescent="0.35">
      <c r="C54">
        <v>46</v>
      </c>
      <c r="D54" s="8" t="str">
        <f>HYPERLINK("#'Table 46'!A1", "How do you currently support yourself now that you have left the workforce?Please select all that apply.")</f>
        <v>How do you currently support yourself now that you have left the workforce?Please select all that apply.</v>
      </c>
      <c r="E54" s="14" t="str">
        <f>HYPERLINK("#'Full Results'!A388", "388")</f>
        <v>388</v>
      </c>
      <c r="F54" t="s">
        <v>503</v>
      </c>
    </row>
    <row r="55" spans="3:6" x14ac:dyDescent="0.35">
      <c r="C55">
        <v>47</v>
      </c>
      <c r="D55" s="8" t="str">
        <f>HYPERLINK("#'Table 47'!A1", "Which of the following aspects of your most recent job did you like, if any?Please select all that apply.")</f>
        <v>Which of the following aspects of your most recent job did you like, if any?Please select all that apply.</v>
      </c>
      <c r="E55" s="14" t="str">
        <f>HYPERLINK("#'Full Results'!A399", "399")</f>
        <v>399</v>
      </c>
      <c r="F55" t="s">
        <v>503</v>
      </c>
    </row>
    <row r="56" spans="3:6" x14ac:dyDescent="0.35">
      <c r="C56">
        <v>48</v>
      </c>
      <c r="D56" s="8" t="str">
        <f>HYPERLINK("#'Table 48'!A1", "And of that same list, which of the following aspects of your most recent job did you NOT like, if any?Please select all that apply.")</f>
        <v>And of that same list, which of the following aspects of your most recent job did you NOT like, if any?Please select all that apply.</v>
      </c>
      <c r="E56" s="14" t="str">
        <f>HYPERLINK("#'Full Results'!A418", "418")</f>
        <v>418</v>
      </c>
      <c r="F56" t="s">
        <v>503</v>
      </c>
    </row>
    <row r="57" spans="3:6" x14ac:dyDescent="0.35">
      <c r="C57">
        <v>49</v>
      </c>
      <c r="D57" s="8" t="str">
        <f>HYPERLINK("#'Table 49'!A1", " Do you plan on returning to work at some point in the future?")</f>
        <v xml:space="preserve"> Do you plan on returning to work at some point in the future?</v>
      </c>
      <c r="E57" s="14" t="str">
        <f>HYPERLINK("#'Full Results'!A437", "437")</f>
        <v>437</v>
      </c>
      <c r="F57" t="s">
        <v>503</v>
      </c>
    </row>
    <row r="58" spans="3:6" x14ac:dyDescent="0.35">
      <c r="C58">
        <v>50</v>
      </c>
      <c r="D58" s="8" t="str">
        <f>HYPERLINK("#'Table 50'!A1", " You said you plan to return to work in the future. Which of the following comes closest to your view?")</f>
        <v xml:space="preserve"> You said you plan to return to work in the future. Which of the following comes closest to your view?</v>
      </c>
      <c r="E58" s="14" t="str">
        <f>HYPERLINK("#'Full Results'!A443", "443")</f>
        <v>443</v>
      </c>
      <c r="F58" t="s">
        <v>504</v>
      </c>
    </row>
    <row r="59" spans="3:6" x14ac:dyDescent="0.35">
      <c r="C59">
        <v>51</v>
      </c>
      <c r="D59" s="8" t="str">
        <f>HYPERLINK("#'Table 51'!A1", "You said you plan to return to work in the future. Which of the following, if any, explain why this is?Please select all that apply.")</f>
        <v>You said you plan to return to work in the future. Which of the following, if any, explain why this is?Please select all that apply.</v>
      </c>
      <c r="E59" s="14" t="str">
        <f>HYPERLINK("#'Full Results'!A451", "451")</f>
        <v>451</v>
      </c>
      <c r="F59" t="s">
        <v>504</v>
      </c>
    </row>
    <row r="60" spans="3:6" x14ac:dyDescent="0.35">
      <c r="C60">
        <v>52</v>
      </c>
      <c r="D60" s="8" t="str">
        <f>HYPERLINK("#'Table 52'!A1", "Grid Summary: Thinking about your most recent job , to what extent would you agree or disagree with the following?")</f>
        <v>Grid Summary: Thinking about your most recent job , to what extent would you agree or disagree with the following?</v>
      </c>
      <c r="E60" s="7"/>
      <c r="F60" t="s">
        <v>503</v>
      </c>
    </row>
    <row r="61" spans="3:6" x14ac:dyDescent="0.35">
      <c r="C61">
        <v>53</v>
      </c>
      <c r="D61" s="8" t="str">
        <f>HYPERLINK("#'Table 53'!A1", "Thinking about your most recent job , to what extent would you agree or disagree with the following?: “Before leaving the workforce, I began to feel like I was ‘in the way’ at work”")</f>
        <v>Thinking about your most recent job , to what extent would you agree or disagree with the following?: “Before leaving the workforce, I began to feel like I was ‘in the way’ at work”</v>
      </c>
      <c r="E61" s="14" t="str">
        <f>HYPERLINK("#'Full Results'!A463", "463")</f>
        <v>463</v>
      </c>
      <c r="F61" t="s">
        <v>503</v>
      </c>
    </row>
    <row r="62" spans="3:6" x14ac:dyDescent="0.35">
      <c r="C62">
        <v>54</v>
      </c>
      <c r="D62" s="8" t="str">
        <f>HYPERLINK("#'Table 54'!A1", "Thinking about your most recent job , to what extent would you agree or disagree with the following?: “My job did not give me adequate training as I got older”")</f>
        <v>Thinking about your most recent job , to what extent would you agree or disagree with the following?: “My job did not give me adequate training as I got older”</v>
      </c>
      <c r="E62" s="14" t="str">
        <f>HYPERLINK("#'Full Results'!A475", "475")</f>
        <v>475</v>
      </c>
      <c r="F62" t="s">
        <v>503</v>
      </c>
    </row>
    <row r="63" spans="3:6" x14ac:dyDescent="0.35">
      <c r="C63">
        <v>55</v>
      </c>
      <c r="D63" s="8" t="str">
        <f>HYPERLINK("#'Table 55'!A1", "Thinking about your most recent job , to what extent would you agree or disagree with the following?: “My job wanted me to do too much training as I got older”")</f>
        <v>Thinking about your most recent job , to what extent would you agree or disagree with the following?: “My job wanted me to do too much training as I got older”</v>
      </c>
      <c r="E63" s="14" t="str">
        <f>HYPERLINK("#'Full Results'!A487", "487")</f>
        <v>487</v>
      </c>
      <c r="F63" t="s">
        <v>503</v>
      </c>
    </row>
    <row r="64" spans="3:6" x14ac:dyDescent="0.35">
      <c r="C64">
        <v>56</v>
      </c>
      <c r="D64" s="8" t="str">
        <f>HYPERLINK("#'Table 56'!A1", "Thinking about your most recent job , to what extent would you agree or disagree with the following?: “People at work looked down on me because of my age”")</f>
        <v>Thinking about your most recent job , to what extent would you agree or disagree with the following?: “People at work looked down on me because of my age”</v>
      </c>
      <c r="E64" s="14" t="str">
        <f>HYPERLINK("#'Full Results'!A499", "499")</f>
        <v>499</v>
      </c>
      <c r="F64" t="s">
        <v>503</v>
      </c>
    </row>
    <row r="65" spans="3:6" x14ac:dyDescent="0.35">
      <c r="C65">
        <v>57</v>
      </c>
      <c r="D65" s="8" t="str">
        <f>HYPERLINK("#'Table 57'!A1", "Thinking about your most recent job , to what extent would you agree or disagree with the following?: “I felt valued at work”")</f>
        <v>Thinking about your most recent job , to what extent would you agree or disagree with the following?: “I felt valued at work”</v>
      </c>
      <c r="E65" s="14" t="str">
        <f>HYPERLINK("#'Full Results'!A511", "511")</f>
        <v>511</v>
      </c>
      <c r="F65" t="s">
        <v>503</v>
      </c>
    </row>
    <row r="66" spans="3:6" x14ac:dyDescent="0.35">
      <c r="C66">
        <v>58</v>
      </c>
      <c r="D66" s="8" t="str">
        <f>HYPERLINK("#'Table 58'!A1", "Thinking about your most recent job , to what extent would you agree or disagree with the following?: “My colleagues were too concerned with office politics”")</f>
        <v>Thinking about your most recent job , to what extent would you agree or disagree with the following?: “My colleagues were too concerned with office politics”</v>
      </c>
      <c r="E66" s="14" t="str">
        <f>HYPERLINK("#'Full Results'!A523", "523")</f>
        <v>523</v>
      </c>
      <c r="F66" t="s">
        <v>503</v>
      </c>
    </row>
    <row r="67" spans="3:6" x14ac:dyDescent="0.35">
      <c r="C67">
        <v>59</v>
      </c>
      <c r="D67" s="8" t="str">
        <f>HYPERLINK("#'Table 59'!A1", "Thinking about your most recent job , to what extent would you agree or disagree with the following?: “My job became too demanding”")</f>
        <v>Thinking about your most recent job , to what extent would you agree or disagree with the following?: “My job became too demanding”</v>
      </c>
      <c r="E67" s="14" t="str">
        <f>HYPERLINK("#'Full Results'!A535", "535")</f>
        <v>535</v>
      </c>
      <c r="F67" t="s">
        <v>503</v>
      </c>
    </row>
    <row r="68" spans="3:6" x14ac:dyDescent="0.35">
      <c r="C68">
        <v>60</v>
      </c>
      <c r="D68" s="8" t="str">
        <f>HYPERLINK("#'Table 60'!A1", "Thinking about your most recent job , to what extent would you agree or disagree with the following?: “I just didn’t feel bothered anymore”")</f>
        <v>Thinking about your most recent job , to what extent would you agree or disagree with the following?: “I just didn’t feel bothered anymore”</v>
      </c>
      <c r="E68" s="14" t="str">
        <f>HYPERLINK("#'Full Results'!A547", "547")</f>
        <v>547</v>
      </c>
      <c r="F68" t="s">
        <v>503</v>
      </c>
    </row>
    <row r="69" spans="3:6" x14ac:dyDescent="0.35">
      <c r="C69">
        <v>61</v>
      </c>
      <c r="D69" s="8" t="str">
        <f>HYPERLINK("#'Table 61'!A1", "Thinking about your most recent job , to what extent would you agree or disagree with the following?: “I would have liked to reduce my hours, but this wasn’t possible”")</f>
        <v>Thinking about your most recent job , to what extent would you agree or disagree with the following?: “I would have liked to reduce my hours, but this wasn’t possible”</v>
      </c>
      <c r="E69" s="14" t="str">
        <f>HYPERLINK("#'Full Results'!A559", "559")</f>
        <v>559</v>
      </c>
      <c r="F69" t="s">
        <v>503</v>
      </c>
    </row>
    <row r="70" spans="3:6" x14ac:dyDescent="0.35">
      <c r="C70">
        <v>62</v>
      </c>
      <c r="D70" s="8" t="str">
        <f>HYPERLINK("#'Table 62'!A1", " Did the coronavirus pandemic play a role in your decision to leave work?")</f>
        <v xml:space="preserve"> Did the coronavirus pandemic play a role in your decision to leave work?</v>
      </c>
      <c r="E70" s="14" t="str">
        <f>HYPERLINK("#'Full Results'!A571", "571")</f>
        <v>571</v>
      </c>
      <c r="F70" t="s">
        <v>503</v>
      </c>
    </row>
    <row r="71" spans="3:6" x14ac:dyDescent="0.35">
      <c r="C71">
        <v>63</v>
      </c>
      <c r="D71" s="8" t="str">
        <f>HYPERLINK("#'Table 63'!A1", "Grid Summary: Which of the following are true or untrue for you?")</f>
        <v>Grid Summary: Which of the following are true or untrue for you?</v>
      </c>
      <c r="E71" s="7"/>
      <c r="F71" t="s">
        <v>503</v>
      </c>
    </row>
    <row r="72" spans="3:6" x14ac:dyDescent="0.35">
      <c r="C72">
        <v>64</v>
      </c>
      <c r="D72" s="8" t="str">
        <f>HYPERLINK("#'Table 64'!A1", "Which of the following are true or untrue for you?: The coronavirus pandemic made me reconsider my priorities in life")</f>
        <v>Which of the following are true or untrue for you?: The coronavirus pandemic made me reconsider my priorities in life</v>
      </c>
      <c r="E72" s="14" t="str">
        <f>HYPERLINK("#'Full Results'!A577", "577")</f>
        <v>577</v>
      </c>
      <c r="F72" t="s">
        <v>503</v>
      </c>
    </row>
    <row r="73" spans="3:6" x14ac:dyDescent="0.35">
      <c r="C73">
        <v>65</v>
      </c>
      <c r="D73" s="8" t="str">
        <f>HYPERLINK("#'Table 65'!A1", "Which of the following are true or untrue for you?: The coronavirus pandemic gave me long-term health conditions that makes it harder for me to return to work")</f>
        <v>Which of the following are true or untrue for you?: The coronavirus pandemic gave me long-term health conditions that makes it harder for me to return to work</v>
      </c>
      <c r="E73" s="14" t="str">
        <f>HYPERLINK("#'Full Results'!A583", "583")</f>
        <v>583</v>
      </c>
      <c r="F73" t="s">
        <v>503</v>
      </c>
    </row>
    <row r="74" spans="3:6" x14ac:dyDescent="0.35">
      <c r="C74">
        <v>66</v>
      </c>
      <c r="D74" s="8" t="str">
        <f>HYPERLINK("#'Table 66'!A1", "Which of the following are true or untrue for you?: The coronavirus pandemic gave a close friend or relative long-term health conditions that make it harder for me to return to work")</f>
        <v>Which of the following are true or untrue for you?: The coronavirus pandemic gave a close friend or relative long-term health conditions that make it harder for me to return to work</v>
      </c>
      <c r="E74" s="14" t="str">
        <f>HYPERLINK("#'Full Results'!A589", "589")</f>
        <v>589</v>
      </c>
      <c r="F74" t="s">
        <v>503</v>
      </c>
    </row>
    <row r="75" spans="3:6" x14ac:dyDescent="0.35">
      <c r="C75">
        <v>67</v>
      </c>
      <c r="D75" s="8" t="str">
        <f>HYPERLINK("#'Table 67'!A1", "Which of the following are true or untrue for you?: The coronavirus pandemic made me realise I don’t spend enough time with my friends or family")</f>
        <v>Which of the following are true or untrue for you?: The coronavirus pandemic made me realise I don’t spend enough time with my friends or family</v>
      </c>
      <c r="E75" s="14" t="str">
        <f>HYPERLINK("#'Full Results'!A595", "595")</f>
        <v>595</v>
      </c>
      <c r="F75" t="s">
        <v>503</v>
      </c>
    </row>
    <row r="76" spans="3:6" x14ac:dyDescent="0.35">
      <c r="C76">
        <v>68</v>
      </c>
      <c r="D76" s="8" t="str">
        <f>HYPERLINK("#'Table 68'!A1", "Which of the following are true or untrue for you?: The coronavirus pandemic made me realise I spent too much time at work")</f>
        <v>Which of the following are true or untrue for you?: The coronavirus pandemic made me realise I spent too much time at work</v>
      </c>
      <c r="E76" s="14" t="str">
        <f>HYPERLINK("#'Full Results'!A601", "601")</f>
        <v>601</v>
      </c>
      <c r="F76" t="s">
        <v>503</v>
      </c>
    </row>
    <row r="77" spans="3:6" x14ac:dyDescent="0.35">
      <c r="C77">
        <v>69</v>
      </c>
      <c r="D77" s="8" t="str">
        <f>HYPERLINK("#'Table 69'!A1", "Which of the following are true or untrue for you?: The coronavirus pandemic made me realise I do not enjoy my job")</f>
        <v>Which of the following are true or untrue for you?: The coronavirus pandemic made me realise I do not enjoy my job</v>
      </c>
      <c r="E77" s="14" t="str">
        <f>HYPERLINK("#'Full Results'!A607", "607")</f>
        <v>607</v>
      </c>
      <c r="F77" t="s">
        <v>503</v>
      </c>
    </row>
    <row r="78" spans="3:6" x14ac:dyDescent="0.35">
      <c r="C78">
        <v>70</v>
      </c>
      <c r="D78" s="8" t="str">
        <f>HYPERLINK("#'Table 70'!A1", " Do you think it is fair or unfair for people to want grandparents to provide care for their grandchildren?")</f>
        <v xml:space="preserve"> Do you think it is fair or unfair for people to want grandparents to provide care for their grandchildren?</v>
      </c>
      <c r="E78" s="14" t="str">
        <f>HYPERLINK("#'Full Results'!A613", "613")</f>
        <v>613</v>
      </c>
      <c r="F78" t="s">
        <v>99</v>
      </c>
    </row>
    <row r="79" spans="3:6" x14ac:dyDescent="0.35">
      <c r="C79">
        <v>71</v>
      </c>
      <c r="D79" s="8" t="str">
        <f>HYPERLINK("#'Table 71'!A1", " Do you currently care for another person for at least 35 hours each week (or 5 hours each day)?This would include children, or other elderly or disabled relatives.Please do not include any care done as part of your employment.")</f>
        <v xml:space="preserve"> Do you currently care for another person for at least 35 hours each week (or 5 hours each day)?This would include children, or other elderly or disabled relatives.Please do not include any care done as part of your employment.</v>
      </c>
      <c r="E79" s="14" t="str">
        <f>HYPERLINK("#'Full Results'!A622", "622")</f>
        <v>622</v>
      </c>
      <c r="F79" t="s">
        <v>99</v>
      </c>
    </row>
    <row r="80" spans="3:6" x14ac:dyDescent="0.35">
      <c r="C80">
        <v>72</v>
      </c>
      <c r="D80" s="8" t="str">
        <f>HYPERLINK("#'Table 72'!A1", "You said you currently care for another person or for several people. How would you best describe their relationship to you?Please select all that apply.")</f>
        <v>You said you currently care for another person or for several people. How would you best describe their relationship to you?Please select all that apply.</v>
      </c>
      <c r="E80" s="14" t="str">
        <f>HYPERLINK("#'Full Results'!A628", "628")</f>
        <v>628</v>
      </c>
      <c r="F80" t="s">
        <v>392</v>
      </c>
    </row>
    <row r="81" spans="3:6" x14ac:dyDescent="0.35">
      <c r="C81">
        <v>73</v>
      </c>
      <c r="D81" s="8" t="str">
        <f>HYPERLINK("#'Table 73'!A1", "You said you care for your grandchildren. Why is this?Please select all that apply.")</f>
        <v>You said you care for your grandchildren. Why is this?Please select all that apply.</v>
      </c>
      <c r="E81" s="14" t="str">
        <f>HYPERLINK("#'Full Results'!A638", "638")</f>
        <v>638</v>
      </c>
      <c r="F81" t="s">
        <v>407</v>
      </c>
    </row>
    <row r="82" spans="3:6" x14ac:dyDescent="0.35">
      <c r="C82">
        <v>74</v>
      </c>
      <c r="D82" s="8" t="str">
        <f>HYPERLINK("#'Table 74'!A1", " If you did not have to care for another person, would you return to work?")</f>
        <v xml:space="preserve"> If you did not have to care for another person, would you return to work?</v>
      </c>
      <c r="E82" s="14" t="str">
        <f>HYPERLINK("#'Full Results'!A649", "649")</f>
        <v>649</v>
      </c>
      <c r="F82" t="s">
        <v>392</v>
      </c>
    </row>
    <row r="83" spans="3:6" x14ac:dyDescent="0.35">
      <c r="C83">
        <v>75</v>
      </c>
      <c r="D83" s="8" t="str">
        <f>HYPERLINK("#'Table 75'!A1", " Since the onset of the coronavirus pandemic, how has the amount of time you spend caring for others changed?")</f>
        <v xml:space="preserve"> Since the onset of the coronavirus pandemic, how has the amount of time you spend caring for others changed?</v>
      </c>
      <c r="E83" s="14" t="str">
        <f>HYPERLINK("#'Full Results'!A655", "655")</f>
        <v>655</v>
      </c>
      <c r="F83" t="s">
        <v>99</v>
      </c>
    </row>
    <row r="84" spans="3:6" x14ac:dyDescent="0.35">
      <c r="C84">
        <v>76</v>
      </c>
      <c r="D84" s="8" t="str">
        <f>HYPERLINK("#'Table 76'!A1", " Do you have a friend or close relative with caring needs?")</f>
        <v xml:space="preserve"> Do you have a friend or close relative with caring needs?</v>
      </c>
      <c r="E84" s="14" t="str">
        <f>HYPERLINK("#'Full Results'!A664", "664")</f>
        <v>664</v>
      </c>
      <c r="F84" t="s">
        <v>420</v>
      </c>
    </row>
    <row r="85" spans="3:6" x14ac:dyDescent="0.35">
      <c r="C85">
        <v>77</v>
      </c>
      <c r="D85" s="8" t="str">
        <f>HYPERLINK("#'Table 77'!A1", " You said you had a friend or close relative with caring needs. Have you ever considered leaving the workforce  in order to help care for them?")</f>
        <v xml:space="preserve"> You said you had a friend or close relative with caring needs. Have you ever considered leaving the workforce  in order to help care for them?</v>
      </c>
      <c r="E85" s="14" t="str">
        <f>HYPERLINK("#'Full Results'!A670", "670")</f>
        <v>670</v>
      </c>
      <c r="F85" t="s">
        <v>505</v>
      </c>
    </row>
    <row r="86" spans="3:6" x14ac:dyDescent="0.35">
      <c r="C86">
        <v>78</v>
      </c>
      <c r="D86" s="8" t="str">
        <f>HYPERLINK("#'Table 78'!A1", "Grid Summary: To what extent do you agree or disagree with the following?")</f>
        <v>Grid Summary: To what extent do you agree or disagree with the following?</v>
      </c>
      <c r="E86" s="7"/>
      <c r="F86" t="s">
        <v>99</v>
      </c>
    </row>
    <row r="87" spans="3:6" x14ac:dyDescent="0.35">
      <c r="C87">
        <v>79</v>
      </c>
      <c r="D87" s="8" t="str">
        <f>HYPERLINK("#'Table 79'!A1", "To what extent do you agree or disagree with the following?: “If childcare was more affordable, I would not have to care for my grandchildren as much.”")</f>
        <v>To what extent do you agree or disagree with the following?: “If childcare was more affordable, I would not have to care for my grandchildren as much.”</v>
      </c>
      <c r="E87" s="14" t="str">
        <f>HYPERLINK("#'Full Results'!A676", "676")</f>
        <v>676</v>
      </c>
      <c r="F87" t="s">
        <v>407</v>
      </c>
    </row>
    <row r="88" spans="3:6" x14ac:dyDescent="0.35">
      <c r="C88">
        <v>80</v>
      </c>
      <c r="D88" s="8" t="str">
        <f>HYPERLINK("#'Table 80'!A1", "To what extent do you agree or disagree with the following?: “The person or people I care for would be better served by a full-time professional”")</f>
        <v>To what extent do you agree or disagree with the following?: “The person or people I care for would be better served by a full-time professional”</v>
      </c>
      <c r="E88" s="14" t="str">
        <f>HYPERLINK("#'Full Results'!A688", "688")</f>
        <v>688</v>
      </c>
      <c r="F88" t="s">
        <v>392</v>
      </c>
    </row>
    <row r="89" spans="3:6" x14ac:dyDescent="0.35">
      <c r="C89">
        <v>81</v>
      </c>
      <c r="D89" s="8" t="str">
        <f>HYPERLINK("#'Table 81'!A1", "To what extent do you agree or disagree with the following?: “Caring services in this country are underfunded”")</f>
        <v>To what extent do you agree or disagree with the following?: “Caring services in this country are underfunded”</v>
      </c>
      <c r="E89" s="14" t="str">
        <f>HYPERLINK("#'Full Results'!A700", "700")</f>
        <v>700</v>
      </c>
      <c r="F89" t="s">
        <v>99</v>
      </c>
    </row>
    <row r="90" spans="3:6" x14ac:dyDescent="0.35">
      <c r="C90">
        <v>82</v>
      </c>
      <c r="D90" s="8" t="str">
        <f>HYPERLINK("#'Table 82'!A1", "To what extent do you agree or disagree with the following?: “Caring services in this country are too expensive for people like me”")</f>
        <v>To what extent do you agree or disagree with the following?: “Caring services in this country are too expensive for people like me”</v>
      </c>
      <c r="E90" s="14" t="str">
        <f>HYPERLINK("#'Full Results'!A712", "712")</f>
        <v>712</v>
      </c>
      <c r="F90" t="s">
        <v>99</v>
      </c>
    </row>
    <row r="91" spans="3:6" x14ac:dyDescent="0.35">
      <c r="C91">
        <v>83</v>
      </c>
      <c r="D91" s="8" t="str">
        <f>HYPERLINK("#'Table 83'!A1", " Have you ever waited for twelve weeks (3 months) or more to receive health treatment after being referred by a specialist?")</f>
        <v xml:space="preserve"> Have you ever waited for twelve weeks (3 months) or more to receive health treatment after being referred by a specialist?</v>
      </c>
      <c r="E91" s="14" t="str">
        <f>HYPERLINK("#'Full Results'!A724", "724")</f>
        <v>724</v>
      </c>
      <c r="F91" t="s">
        <v>99</v>
      </c>
    </row>
    <row r="92" spans="3:6" x14ac:dyDescent="0.35">
      <c r="C92">
        <v>84</v>
      </c>
      <c r="D92" s="8" t="str">
        <f>HYPERLINK("#'Table 84'!A1", " We will now ask you a series of questions about any long-term health conditions you suffer from, and whether this has impacted your ability to work. Answering these questions is entirely voluntary, and you can exit the survey at any time.Do you ...")</f>
        <v xml:space="preserve"> We will now ask you a series of questions about any long-term health conditions you suffer from, and whether this has impacted your ability to work. Answering these questions is entirely voluntary, and you can exit the survey at any time.Do you ...</v>
      </c>
      <c r="E92" s="14" t="str">
        <f>HYPERLINK("#'Full Results'!A730", "730")</f>
        <v>730</v>
      </c>
      <c r="F92" t="s">
        <v>506</v>
      </c>
    </row>
    <row r="93" spans="3:6" x14ac:dyDescent="0.35">
      <c r="C93">
        <v>85</v>
      </c>
      <c r="D93" s="8" t="str">
        <f>HYPERLINK("#'Table 85'!A1", " You said you suffer from a long-term health condition. How easy or difficult did you find it to access treatment or medication prior to the coronavirus pandemic?If you suffer from more than one long-term health condition, please answer by thinki...")</f>
        <v xml:space="preserve"> You said you suffer from a long-term health condition. How easy or difficult did you find it to access treatment or medication prior to the coronavirus pandemic?If you suffer from more than one long-term health condition, please answer by thinki...</v>
      </c>
      <c r="E93" s="14" t="str">
        <f>HYPERLINK("#'Full Results'!A735", "735")</f>
        <v>735</v>
      </c>
      <c r="F93" t="s">
        <v>506</v>
      </c>
    </row>
    <row r="94" spans="3:6" x14ac:dyDescent="0.35">
      <c r="C94">
        <v>86</v>
      </c>
      <c r="D94" s="8" t="str">
        <f>HYPERLINK("#'Table 86'!A1", " And how easy or difficult have you found it to access treatment or medication since the coronavirus pandemic?If you suffer from more than one long-term health condition, please answer by thinking of the condition that affects you the most.")</f>
        <v xml:space="preserve"> And how easy or difficult have you found it to access treatment or medication since the coronavirus pandemic?If you suffer from more than one long-term health condition, please answer by thinking of the condition that affects you the most.</v>
      </c>
      <c r="E94" s="14" t="str">
        <f>HYPERLINK("#'Full Results'!A748", "748")</f>
        <v>748</v>
      </c>
      <c r="F94" t="s">
        <v>506</v>
      </c>
    </row>
    <row r="95" spans="3:6" x14ac:dyDescent="0.35">
      <c r="C95">
        <v>87</v>
      </c>
      <c r="D95" s="8" t="str">
        <f>HYPERLINK("#'Table 87'!A1", " You said you have found it difficult to access treatment or medication since the coronavirus pandemic. Has this made your condition worse?If you suffer from more than one long-term health condition, please answer by thinking of the condition tha...")</f>
        <v xml:space="preserve"> You said you have found it difficult to access treatment or medication since the coronavirus pandemic. Has this made your condition worse?If you suffer from more than one long-term health condition, please answer by thinking of the condition tha...</v>
      </c>
      <c r="E95" s="14" t="str">
        <f>HYPERLINK("#'Full Results'!A760", "760")</f>
        <v>760</v>
      </c>
      <c r="F95" t="s">
        <v>507</v>
      </c>
    </row>
    <row r="96" spans="3:6" x14ac:dyDescent="0.35">
      <c r="C96">
        <v>88</v>
      </c>
      <c r="D96" s="8" t="str">
        <f>HYPERLINK("#'Table 88'!A1", "You said you have found it difficult to access treatment or medication for your condition since the coronavirus pandemic. Which, if any, of the following has this led to?If you suffer from more than one long-term health condition, please answer b...")</f>
        <v>You said you have found it difficult to access treatment or medication for your condition since the coronavirus pandemic. Which, if any, of the following has this led to?If you suffer from more than one long-term health condition, please answer b...</v>
      </c>
      <c r="E96" s="14" t="str">
        <f>HYPERLINK("#'Full Results'!A767", "767")</f>
        <v>767</v>
      </c>
      <c r="F96" t="s">
        <v>507</v>
      </c>
    </row>
    <row r="97" spans="3:6" x14ac:dyDescent="0.35">
      <c r="C97">
        <v>89</v>
      </c>
      <c r="D97" s="8" t="str">
        <f>HYPERLINK("#'Table 89'!A1", " How long have you suffered from your condition?If you suffer from more than one long-term health condition, please answer by thinking of the condition that affects you the most.")</f>
        <v xml:space="preserve"> How long have you suffered from your condition?If you suffer from more than one long-term health condition, please answer by thinking of the condition that affects you the most.</v>
      </c>
      <c r="E97" s="14" t="str">
        <f>HYPERLINK("#'Full Results'!A778", "778")</f>
        <v>778</v>
      </c>
      <c r="F97" t="s">
        <v>506</v>
      </c>
    </row>
    <row r="98" spans="3:6" x14ac:dyDescent="0.35">
      <c r="C98">
        <v>90</v>
      </c>
      <c r="D98" s="8" t="str">
        <f>HYPERLINK("#'Table 90'!A1", " Does your condition have a bigger or smaller impact on your life than it did prior to the coronavirus pandemic?If you suffer from more than one long-term health condition, please answer by thinking of the condition that affects you the most.")</f>
        <v xml:space="preserve"> Does your condition have a bigger or smaller impact on your life than it did prior to the coronavirus pandemic?If you suffer from more than one long-term health condition, please answer by thinking of the condition that affects you the most.</v>
      </c>
      <c r="E98" s="14" t="str">
        <f>HYPERLINK("#'Full Results'!A787", "787")</f>
        <v>787</v>
      </c>
      <c r="F98" t="s">
        <v>506</v>
      </c>
    </row>
    <row r="99" spans="3:6" x14ac:dyDescent="0.35">
      <c r="C99">
        <v>91</v>
      </c>
      <c r="D99" s="8" t="str">
        <f>HYPERLINK("#'Table 91'!A1", " Regardless of whether you currently plan on returning to work in the future, do you want to return to work in the future?")</f>
        <v xml:space="preserve"> Regardless of whether you currently plan on returning to work in the future, do you want to return to work in the future?</v>
      </c>
      <c r="E99" s="14" t="str">
        <f>HYPERLINK("#'Full Results'!A797", "797")</f>
        <v>797</v>
      </c>
      <c r="F99" t="s">
        <v>503</v>
      </c>
    </row>
    <row r="100" spans="3:6" x14ac:dyDescent="0.35">
      <c r="C100">
        <v>92</v>
      </c>
      <c r="D100" s="8" t="str">
        <f>HYPERLINK("#'Table 92'!A1", "Which, if any, of the following would make you consider returning to work in the future?Please select all that apply.")</f>
        <v>Which, if any, of the following would make you consider returning to work in the future?Please select all that apply.</v>
      </c>
      <c r="E100" s="14" t="str">
        <f>HYPERLINK("#'Full Results'!A803", "803")</f>
        <v>803</v>
      </c>
      <c r="F100" t="s">
        <v>508</v>
      </c>
    </row>
    <row r="101" spans="3:6" x14ac:dyDescent="0.35">
      <c r="C101">
        <v>93</v>
      </c>
      <c r="D101" s="8" t="str">
        <f>HYPERLINK("#'Table 93'!A1", " In general, do you think the support offered by companies for people who return to work after a period of retirement is sufficient or insufficient?")</f>
        <v xml:space="preserve"> In general, do you think the support offered by companies for people who return to work after a period of retirement is sufficient or insufficient?</v>
      </c>
      <c r="E101" s="14" t="str">
        <f>HYPERLINK("#'Full Results'!A820", "820")</f>
        <v>820</v>
      </c>
      <c r="F101" t="s">
        <v>99</v>
      </c>
    </row>
    <row r="102" spans="3:6" x14ac:dyDescent="0.35">
      <c r="C102">
        <v>94</v>
      </c>
      <c r="D102" s="8" t="str">
        <f>HYPERLINK("#'Table 94'!A1", "You said you do not think sufficient support exists for people who want to return to work. What support do you think should be offered?Please select all that apply")</f>
        <v>You said you do not think sufficient support exists for people who want to return to work. What support do you think should be offered?Please select all that apply</v>
      </c>
      <c r="E102" s="14" t="str">
        <f>HYPERLINK("#'Full Results'!A826", "826")</f>
        <v>826</v>
      </c>
      <c r="F102" t="s">
        <v>509</v>
      </c>
    </row>
    <row r="103" spans="3:6" x14ac:dyDescent="0.35">
      <c r="C103">
        <v>95</v>
      </c>
      <c r="D103" s="8" t="str">
        <f>HYPERLINK("#'Table 95'!A1", "Grid Summary: To what extent do you agree or disagree with the following?")</f>
        <v>Grid Summary: To what extent do you agree or disagree with the following?</v>
      </c>
      <c r="E103" s="7"/>
      <c r="F103" t="s">
        <v>99</v>
      </c>
    </row>
    <row r="104" spans="3:6" x14ac:dyDescent="0.35">
      <c r="C104">
        <v>96</v>
      </c>
      <c r="D104" s="8" t="str">
        <f>HYPERLINK("#'Table 96'!A1", "To what extent do you agree or disagree with the following?: There is stigma associated with returning to work after being retired")</f>
        <v>To what extent do you agree or disagree with the following?: There is stigma associated with returning to work after being retired</v>
      </c>
      <c r="E104" s="14" t="str">
        <f>HYPERLINK("#'Full Results'!A839", "839")</f>
        <v>839</v>
      </c>
      <c r="F104" t="s">
        <v>99</v>
      </c>
    </row>
    <row r="105" spans="3:6" x14ac:dyDescent="0.35">
      <c r="C105">
        <v>97</v>
      </c>
      <c r="D105" s="8" t="str">
        <f>HYPERLINK("#'Table 97'!A1", "To what extent do you agree or disagree with the following?: Retirement is often boring")</f>
        <v>To what extent do you agree or disagree with the following?: Retirement is often boring</v>
      </c>
      <c r="E105" s="14" t="str">
        <f>HYPERLINK("#'Full Results'!A851", "851")</f>
        <v>851</v>
      </c>
      <c r="F105" t="s">
        <v>99</v>
      </c>
    </row>
    <row r="106" spans="3:6" x14ac:dyDescent="0.35">
      <c r="C106">
        <v>98</v>
      </c>
      <c r="D106" s="8" t="str">
        <f>HYPERLINK("#'Table 98'!A1", "To what extent do you agree or disagree with the following?: Retirement is often unfulfilling")</f>
        <v>To what extent do you agree or disagree with the following?: Retirement is often unfulfilling</v>
      </c>
      <c r="E106" s="14" t="str">
        <f>HYPERLINK("#'Full Results'!A863", "863")</f>
        <v>863</v>
      </c>
      <c r="F106" t="s">
        <v>99</v>
      </c>
    </row>
    <row r="107" spans="3:6" x14ac:dyDescent="0.35">
      <c r="C107">
        <v>99</v>
      </c>
      <c r="D107" s="8" t="str">
        <f>HYPERLINK("#'Table 99'!A1", "To what extent do you agree or disagree with the following?: Retired people would struggle to return to work as working methods and practices will have moved on significantly from when they were last in work")</f>
        <v>To what extent do you agree or disagree with the following?: Retired people would struggle to return to work as working methods and practices will have moved on significantly from when they were last in work</v>
      </c>
      <c r="E107" s="14" t="str">
        <f>HYPERLINK("#'Full Results'!A875", "875")</f>
        <v>875</v>
      </c>
      <c r="F107" t="s">
        <v>99</v>
      </c>
    </row>
    <row r="108" spans="3:6" x14ac:dyDescent="0.35">
      <c r="C108">
        <v>100</v>
      </c>
      <c r="D108" s="8" t="str">
        <f>HYPERLINK("#'Table 100'!A1", "To what extent do you agree or disagree with the following?: Retired people should not have to return to work if they don’t want to")</f>
        <v>To what extent do you agree or disagree with the following?: Retired people should not have to return to work if they don’t want to</v>
      </c>
      <c r="E108" s="14" t="str">
        <f>HYPERLINK("#'Full Results'!A887", "887")</f>
        <v>887</v>
      </c>
      <c r="F108" t="s">
        <v>99</v>
      </c>
    </row>
    <row r="109" spans="3:6" x14ac:dyDescent="0.35">
      <c r="C109">
        <v>101</v>
      </c>
      <c r="D109" s="8" t="str">
        <f>HYPERLINK("#'Table 101'!A1", "To what extent do you agree or disagree with the following?: Older workers are left behind by employers")</f>
        <v>To what extent do you agree or disagree with the following?: Older workers are left behind by employers</v>
      </c>
      <c r="E109" s="14" t="str">
        <f>HYPERLINK("#'Full Results'!A899", "899")</f>
        <v>899</v>
      </c>
      <c r="F109" t="s">
        <v>99</v>
      </c>
    </row>
    <row r="110" spans="3:6" x14ac:dyDescent="0.35">
      <c r="C110">
        <v>102</v>
      </c>
      <c r="D110" s="8" t="str">
        <f>HYPERLINK("#'Table 102'!A1", " Which of the following comes closest to your view?")</f>
        <v xml:space="preserve"> Which of the following comes closest to your view?</v>
      </c>
      <c r="E110" s="14" t="str">
        <f>HYPERLINK("#'Full Results'!A911", "911")</f>
        <v>911</v>
      </c>
      <c r="F110" t="s">
        <v>99</v>
      </c>
    </row>
    <row r="111" spans="3:6" x14ac:dyDescent="0.35">
      <c r="C111">
        <v>103</v>
      </c>
      <c r="D111" s="8" t="str">
        <f>HYPERLINK("#'Table 103'!A1", " Which of the following comes closest to your view?")</f>
        <v xml:space="preserve"> Which of the following comes closest to your view?</v>
      </c>
      <c r="E111" s="14" t="str">
        <f>HYPERLINK("#'Full Results'!A917", "917")</f>
        <v>917</v>
      </c>
      <c r="F111" t="s">
        <v>99</v>
      </c>
    </row>
    <row r="112" spans="3:6" x14ac:dyDescent="0.35">
      <c r="C112">
        <v>104</v>
      </c>
      <c r="D112" s="8" t="str">
        <f>HYPERLINK("#'Table 104'!A1", " Which of the following options for your retirement would you prefer, if cost and income were not an issue?")</f>
        <v xml:space="preserve"> Which of the following options for your retirement would you prefer, if cost and income were not an issue?</v>
      </c>
      <c r="E112" s="14" t="str">
        <f>HYPERLINK("#'Full Results'!A923", "923")</f>
        <v>923</v>
      </c>
      <c r="F112" t="s">
        <v>99</v>
      </c>
    </row>
    <row r="113" spans="3:6" x14ac:dyDescent="0.35">
      <c r="C113">
        <v>105</v>
      </c>
      <c r="D113" s="8" t="str">
        <f>HYPERLINK("#'Table 105'!A1", "Grid Summary: To what extent do you agree or disagree with the following?")</f>
        <v>Grid Summary: To what extent do you agree or disagree with the following?</v>
      </c>
      <c r="E113" s="7"/>
      <c r="F113" t="s">
        <v>99</v>
      </c>
    </row>
    <row r="114" spans="3:6" x14ac:dyDescent="0.35">
      <c r="C114">
        <v>106</v>
      </c>
      <c r="D114" s="8" t="str">
        <f>HYPERLINK("#'Table 106'!A1", "To what extent do you agree or disagree with the following?: The retirement age should not be raised over time, and should stay the same for everyone")</f>
        <v>To what extent do you agree or disagree with the following?: The retirement age should not be raised over time, and should stay the same for everyone</v>
      </c>
      <c r="E114" s="14" t="str">
        <f>HYPERLINK("#'Full Results'!A930", "930")</f>
        <v>930</v>
      </c>
      <c r="F114" t="s">
        <v>99</v>
      </c>
    </row>
    <row r="115" spans="3:6" x14ac:dyDescent="0.35">
      <c r="C115">
        <v>107</v>
      </c>
      <c r="D115" s="8" t="str">
        <f>HYPERLINK("#'Table 107'!A1", "To what extent do you agree or disagree with the following?: I personally found it harder to get a job as I got older")</f>
        <v>To what extent do you agree or disagree with the following?: I personally found it harder to get a job as I got older</v>
      </c>
      <c r="E115" s="14" t="str">
        <f>HYPERLINK("#'Full Results'!A942", "942")</f>
        <v>942</v>
      </c>
      <c r="F115" t="s">
        <v>99</v>
      </c>
    </row>
    <row r="116" spans="3:6" x14ac:dyDescent="0.35">
      <c r="C116">
        <v>108</v>
      </c>
      <c r="D116" s="8" t="str">
        <f>HYPERLINK("#'Table 108'!A1", "To what extent do you agree or disagree with the following?: Retirement was better for people in the past than it is now")</f>
        <v>To what extent do you agree or disagree with the following?: Retirement was better for people in the past than it is now</v>
      </c>
      <c r="E116" s="14" t="str">
        <f>HYPERLINK("#'Full Results'!A954", "954")</f>
        <v>954</v>
      </c>
      <c r="F116" t="s">
        <v>99</v>
      </c>
    </row>
    <row r="117" spans="3:6" x14ac:dyDescent="0.35">
      <c r="C117">
        <v>109</v>
      </c>
      <c r="D117" s="8" t="str">
        <f>HYPERLINK("#'Table 109'!A1", "To what extent do you agree or disagree with the following?: Pensions were more generous in the past than they are now")</f>
        <v>To what extent do you agree or disagree with the following?: Pensions were more generous in the past than they are now</v>
      </c>
      <c r="E117" s="14" t="str">
        <f>HYPERLINK("#'Full Results'!A966", "966")</f>
        <v>966</v>
      </c>
      <c r="F117" t="s">
        <v>99</v>
      </c>
    </row>
    <row r="118" spans="3:6" x14ac:dyDescent="0.35">
      <c r="C118">
        <v>110</v>
      </c>
      <c r="D118" s="8" t="str">
        <f>HYPERLINK("#'Table 110'!A1", "To what extent do you agree or disagree with the following?: People should be expected to work for longer before they get their pensions")</f>
        <v>To what extent do you agree or disagree with the following?: People should be expected to work for longer before they get their pensions</v>
      </c>
      <c r="E118" s="14" t="str">
        <f>HYPERLINK("#'Full Results'!A978", "978")</f>
        <v>978</v>
      </c>
      <c r="F118" t="s">
        <v>99</v>
      </c>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X990"/>
  <sheetViews>
    <sheetView showGridLines="0" zoomScale="75" zoomScaleNormal="75" workbookViewId="0">
      <pane xSplit="2" ySplit="8" topLeftCell="C824" activePane="bottomRight" state="frozen"/>
      <selection pane="topRight"/>
      <selection pane="bottomLeft"/>
      <selection pane="bottomRight" activeCell="B827" sqref="B827"/>
    </sheetView>
  </sheetViews>
  <sheetFormatPr defaultColWidth="10.90625" defaultRowHeight="14.5" x14ac:dyDescent="0.35"/>
  <cols>
    <col min="2" max="2" width="20.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25" t="s">
        <v>499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3"/>
      <c r="C5" s="13"/>
      <c r="D5" s="28" t="s">
        <v>80</v>
      </c>
      <c r="E5" s="28"/>
      <c r="F5" s="13"/>
      <c r="G5" s="28" t="s">
        <v>81</v>
      </c>
      <c r="H5" s="28"/>
      <c r="I5" s="28"/>
      <c r="J5" s="13"/>
      <c r="K5" s="28" t="s">
        <v>82</v>
      </c>
      <c r="L5" s="28"/>
      <c r="M5" s="28"/>
      <c r="N5" s="28"/>
      <c r="O5" s="28"/>
      <c r="P5" s="28"/>
      <c r="Q5" s="28"/>
      <c r="R5" s="28"/>
      <c r="S5" s="28"/>
      <c r="T5" s="28"/>
      <c r="U5" s="28"/>
      <c r="V5" s="28"/>
      <c r="W5" s="28"/>
      <c r="X5" s="28"/>
      <c r="Y5" s="28"/>
      <c r="Z5" s="28"/>
      <c r="AA5" s="13"/>
      <c r="AB5" s="28" t="s">
        <v>83</v>
      </c>
      <c r="AC5" s="28"/>
      <c r="AD5" s="28"/>
      <c r="AE5" s="28"/>
      <c r="AF5" s="13"/>
      <c r="AG5" s="28" t="s">
        <v>84</v>
      </c>
      <c r="AH5" s="28"/>
      <c r="AI5" s="28"/>
      <c r="AJ5" s="28"/>
      <c r="AK5" s="13"/>
      <c r="AL5" s="28" t="s">
        <v>85</v>
      </c>
      <c r="AM5" s="28"/>
      <c r="AN5" s="28"/>
      <c r="AO5" s="28"/>
      <c r="AP5" s="28"/>
      <c r="AQ5" s="28"/>
      <c r="AR5" s="13"/>
      <c r="AS5" s="28" t="s">
        <v>86</v>
      </c>
      <c r="AT5" s="28"/>
      <c r="AU5" s="28"/>
      <c r="AV5" s="28"/>
      <c r="AW5" s="28"/>
      <c r="AX5" s="28"/>
      <c r="AY5" s="28"/>
      <c r="AZ5" s="28"/>
      <c r="BA5" s="28"/>
      <c r="BB5" s="13"/>
      <c r="BC5" s="28" t="s">
        <v>87</v>
      </c>
      <c r="BD5" s="28"/>
      <c r="BE5" s="28"/>
      <c r="BF5" s="28"/>
      <c r="BG5" s="28"/>
      <c r="BH5" s="28"/>
      <c r="BI5" s="13"/>
      <c r="BJ5" s="28" t="s">
        <v>88</v>
      </c>
      <c r="BK5" s="28"/>
      <c r="BL5" s="28"/>
      <c r="BM5" s="28"/>
      <c r="BN5" s="28"/>
      <c r="BO5" s="28"/>
      <c r="BP5" s="13"/>
      <c r="BQ5" s="28" t="s">
        <v>89</v>
      </c>
      <c r="BR5" s="28"/>
      <c r="BS5" s="13"/>
      <c r="BT5" s="28" t="s">
        <v>90</v>
      </c>
      <c r="BU5" s="28"/>
      <c r="BV5" s="13"/>
      <c r="BW5" s="28" t="s">
        <v>91</v>
      </c>
      <c r="BX5" s="28"/>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2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2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11" spans="2:76" x14ac:dyDescent="0.35">
      <c r="B11" s="6" t="s">
        <v>98</v>
      </c>
    </row>
    <row r="12" spans="2:76" x14ac:dyDescent="0.35">
      <c r="B12" s="24" t="s">
        <v>99</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row>
    <row r="13" spans="2:76" x14ac:dyDescent="0.35">
      <c r="B13" t="s">
        <v>92</v>
      </c>
      <c r="C13" s="17">
        <v>0.42999196810027401</v>
      </c>
      <c r="D13" s="17">
        <v>0.37876190333711601</v>
      </c>
      <c r="E13" s="17">
        <v>0.482177784993019</v>
      </c>
      <c r="F13" s="17"/>
      <c r="G13" s="17">
        <v>0.53183301237471603</v>
      </c>
      <c r="H13" s="17">
        <v>0.477250896577186</v>
      </c>
      <c r="I13" s="17">
        <v>0.361878646195612</v>
      </c>
      <c r="J13" s="17"/>
      <c r="K13" s="17">
        <v>0.50354596328817003</v>
      </c>
      <c r="L13" s="17">
        <v>0.38082901392097401</v>
      </c>
      <c r="M13" s="17">
        <v>0.46925001349015499</v>
      </c>
      <c r="N13" s="17">
        <v>0.56798367135945804</v>
      </c>
      <c r="O13" s="17">
        <v>0.49822647482207399</v>
      </c>
      <c r="P13" s="17">
        <v>0.46730345203130902</v>
      </c>
      <c r="Q13" s="17">
        <v>0.35912651458488998</v>
      </c>
      <c r="R13" s="17">
        <v>0.35415285965028598</v>
      </c>
      <c r="S13" s="17">
        <v>0.61161076622448796</v>
      </c>
      <c r="T13" s="17">
        <v>0.41825468962875201</v>
      </c>
      <c r="U13" s="17">
        <v>0.41282813974416399</v>
      </c>
      <c r="V13" s="17">
        <v>0.492257743776853</v>
      </c>
      <c r="W13" s="17">
        <v>0.481899303760082</v>
      </c>
      <c r="X13" s="17">
        <v>0.45229379076857701</v>
      </c>
      <c r="Y13" s="17">
        <v>0.35813499321408798</v>
      </c>
      <c r="Z13" s="17">
        <v>0.562140085371022</v>
      </c>
      <c r="AA13" s="17"/>
      <c r="AB13" s="17">
        <v>0.57175103728249399</v>
      </c>
      <c r="AC13" s="17">
        <v>0.46669900584874002</v>
      </c>
      <c r="AD13" s="17">
        <v>0.31021068163250898</v>
      </c>
      <c r="AE13" s="17">
        <v>0.284417309420395</v>
      </c>
      <c r="AF13" s="17"/>
      <c r="AG13" s="17">
        <v>0.43798128240158801</v>
      </c>
      <c r="AH13" s="17">
        <v>0.38775698041481499</v>
      </c>
      <c r="AI13" s="17">
        <v>0.39787120869785603</v>
      </c>
      <c r="AJ13" s="17">
        <v>0.23248331589632901</v>
      </c>
      <c r="AK13" s="17"/>
      <c r="AL13" s="17">
        <v>0.33573840843413</v>
      </c>
      <c r="AM13" s="17">
        <v>0.385517302478942</v>
      </c>
      <c r="AN13" s="17">
        <v>0.67586585183160897</v>
      </c>
      <c r="AO13" s="17">
        <v>0.281236587739563</v>
      </c>
      <c r="AP13" s="17">
        <v>0.272469846649598</v>
      </c>
      <c r="AQ13" s="17">
        <v>0.61257819359256205</v>
      </c>
      <c r="AR13" s="17"/>
      <c r="AS13" s="17">
        <v>0.430889547601018</v>
      </c>
      <c r="AT13" s="17">
        <v>0.34599383653104498</v>
      </c>
      <c r="AU13" s="17">
        <v>0.34599383653104498</v>
      </c>
      <c r="AV13" s="17">
        <v>0.39599123344883203</v>
      </c>
      <c r="AW13" s="17">
        <v>0.42496171799441301</v>
      </c>
      <c r="AX13" s="17">
        <v>0.85309945348580896</v>
      </c>
      <c r="AY13" s="17">
        <v>0.27254722712921597</v>
      </c>
      <c r="AZ13" s="17">
        <v>0.70269123480068096</v>
      </c>
      <c r="BA13" s="17">
        <v>0.31078057299475398</v>
      </c>
      <c r="BB13" s="17"/>
      <c r="BC13" s="17">
        <v>0.373115840637192</v>
      </c>
      <c r="BD13" s="17">
        <v>0.43772162876098702</v>
      </c>
      <c r="BE13" s="17">
        <v>0.456745256735479</v>
      </c>
      <c r="BF13" s="17">
        <v>0.50670147762223905</v>
      </c>
      <c r="BG13" s="17">
        <v>0.44669332879021301</v>
      </c>
      <c r="BH13" s="17">
        <v>0.48794229800542599</v>
      </c>
      <c r="BI13" s="17"/>
      <c r="BJ13" s="17">
        <v>0.37795158678339502</v>
      </c>
      <c r="BK13" s="17">
        <v>0.39427812457475597</v>
      </c>
      <c r="BL13" s="17">
        <v>0.41631389753926601</v>
      </c>
      <c r="BM13" s="17">
        <v>0.47316133567769197</v>
      </c>
      <c r="BN13" s="17">
        <v>0.46612412299664302</v>
      </c>
      <c r="BO13" s="17">
        <v>0.439414510435295</v>
      </c>
      <c r="BP13" s="17"/>
      <c r="BQ13" s="17">
        <v>0.42374427802460601</v>
      </c>
      <c r="BR13" s="17">
        <v>0.44122177560799503</v>
      </c>
      <c r="BS13" s="17"/>
      <c r="BT13" s="17">
        <v>0.422351345718257</v>
      </c>
      <c r="BU13" s="17">
        <v>0.43655790808948503</v>
      </c>
      <c r="BV13" s="17"/>
      <c r="BW13" s="17">
        <v>0.49490347302710502</v>
      </c>
      <c r="BX13" s="17">
        <v>0.32441680531028899</v>
      </c>
    </row>
    <row r="14" spans="2:76" x14ac:dyDescent="0.35">
      <c r="B14" t="s">
        <v>93</v>
      </c>
      <c r="C14" s="17">
        <v>0.41236208042772099</v>
      </c>
      <c r="D14" s="17">
        <v>0.44650759375374999</v>
      </c>
      <c r="E14" s="17">
        <v>0.37697964864542999</v>
      </c>
      <c r="F14" s="17"/>
      <c r="G14" s="17">
        <v>0.37083529422818201</v>
      </c>
      <c r="H14" s="17">
        <v>0.38187306626733403</v>
      </c>
      <c r="I14" s="17">
        <v>0.44791920756231501</v>
      </c>
      <c r="J14" s="17"/>
      <c r="K14" s="17">
        <v>0.335255365529528</v>
      </c>
      <c r="L14" s="17">
        <v>0.41862297547212501</v>
      </c>
      <c r="M14" s="17">
        <v>0.36058638922709002</v>
      </c>
      <c r="N14" s="17">
        <v>0.36930528051214101</v>
      </c>
      <c r="O14" s="17">
        <v>0.20196267113050401</v>
      </c>
      <c r="P14" s="17">
        <v>0.44529862800569098</v>
      </c>
      <c r="Q14" s="17">
        <v>0.48393260444254699</v>
      </c>
      <c r="R14" s="17">
        <v>0.50059429254735999</v>
      </c>
      <c r="S14" s="17">
        <v>0.34122446369651999</v>
      </c>
      <c r="T14" s="17">
        <v>0.39525021578347003</v>
      </c>
      <c r="U14" s="17">
        <v>0.529318806626489</v>
      </c>
      <c r="V14" s="17">
        <v>0.36488306853984798</v>
      </c>
      <c r="W14" s="17">
        <v>0.39698894753453501</v>
      </c>
      <c r="X14" s="17">
        <v>0.33930522177386502</v>
      </c>
      <c r="Y14" s="17">
        <v>0.51883714130393499</v>
      </c>
      <c r="Z14" s="17">
        <v>0.35261369886678101</v>
      </c>
      <c r="AA14" s="17"/>
      <c r="AB14" s="17">
        <v>0.30551283005498198</v>
      </c>
      <c r="AC14" s="17">
        <v>0.39934384320344701</v>
      </c>
      <c r="AD14" s="17">
        <v>0.48432275570078498</v>
      </c>
      <c r="AE14" s="17">
        <v>0.51120073814551004</v>
      </c>
      <c r="AF14" s="17"/>
      <c r="AG14" s="17">
        <v>0.41194818956184798</v>
      </c>
      <c r="AH14" s="17">
        <v>0.440345497884717</v>
      </c>
      <c r="AI14" s="17">
        <v>0.43244805338173298</v>
      </c>
      <c r="AJ14" s="17">
        <v>0.56884245833035196</v>
      </c>
      <c r="AK14" s="17"/>
      <c r="AL14" s="17">
        <v>0.47343308676622298</v>
      </c>
      <c r="AM14" s="17">
        <v>0.469608086854645</v>
      </c>
      <c r="AN14" s="17">
        <v>0.22739093393691501</v>
      </c>
      <c r="AO14" s="17">
        <v>0.48129126145586998</v>
      </c>
      <c r="AP14" s="17">
        <v>0.54081668282633799</v>
      </c>
      <c r="AQ14" s="17">
        <v>0.30354142814235202</v>
      </c>
      <c r="AR14" s="17"/>
      <c r="AS14" s="17">
        <v>0.39924857700581601</v>
      </c>
      <c r="AT14" s="17">
        <v>0.41816160917357598</v>
      </c>
      <c r="AU14" s="17">
        <v>0.41816160917357598</v>
      </c>
      <c r="AV14" s="17">
        <v>0.46608526888818902</v>
      </c>
      <c r="AW14" s="17">
        <v>0.41829115765258001</v>
      </c>
      <c r="AX14" s="17">
        <v>0.109465401985581</v>
      </c>
      <c r="AY14" s="17">
        <v>0.66698334192682995</v>
      </c>
      <c r="AZ14" s="17">
        <v>0.25977612028756297</v>
      </c>
      <c r="BA14" s="17">
        <v>0</v>
      </c>
      <c r="BB14" s="17"/>
      <c r="BC14" s="17">
        <v>0.44477383120998498</v>
      </c>
      <c r="BD14" s="17">
        <v>0.45644820790409601</v>
      </c>
      <c r="BE14" s="17">
        <v>0.36636767747905602</v>
      </c>
      <c r="BF14" s="17">
        <v>0.32381727345738098</v>
      </c>
      <c r="BG14" s="17">
        <v>0.41408942056278802</v>
      </c>
      <c r="BH14" s="17">
        <v>0.44676614011326998</v>
      </c>
      <c r="BI14" s="17"/>
      <c r="BJ14" s="17">
        <v>0.472031291595782</v>
      </c>
      <c r="BK14" s="17">
        <v>0.420336559333291</v>
      </c>
      <c r="BL14" s="17">
        <v>0.39962264971568601</v>
      </c>
      <c r="BM14" s="17">
        <v>0.33584769743377302</v>
      </c>
      <c r="BN14" s="17">
        <v>0.39799597598779102</v>
      </c>
      <c r="BO14" s="17">
        <v>0.53226480524782005</v>
      </c>
      <c r="BP14" s="17"/>
      <c r="BQ14" s="17">
        <v>0.40592528607513401</v>
      </c>
      <c r="BR14" s="17">
        <v>0.42638055466970398</v>
      </c>
      <c r="BS14" s="17"/>
      <c r="BT14" s="17">
        <v>0.41824862414007502</v>
      </c>
      <c r="BU14" s="17">
        <v>0.40756324860068799</v>
      </c>
      <c r="BV14" s="17"/>
      <c r="BW14" s="17">
        <v>0.38751337143991299</v>
      </c>
      <c r="BX14" s="17">
        <v>0.45492500356131899</v>
      </c>
    </row>
    <row r="15" spans="2:76" x14ac:dyDescent="0.35">
      <c r="B15" t="s">
        <v>94</v>
      </c>
      <c r="C15" s="17">
        <v>0.114863424626635</v>
      </c>
      <c r="D15" s="17">
        <v>0.120611247229334</v>
      </c>
      <c r="E15" s="17">
        <v>0.109333398486039</v>
      </c>
      <c r="F15" s="17"/>
      <c r="G15" s="17">
        <v>6.6982184665063393E-2</v>
      </c>
      <c r="H15" s="17">
        <v>9.8237586592085202E-2</v>
      </c>
      <c r="I15" s="17">
        <v>0.14300691555157</v>
      </c>
      <c r="J15" s="17"/>
      <c r="K15" s="17">
        <v>0.104956618404016</v>
      </c>
      <c r="L15" s="17">
        <v>0.144350482506514</v>
      </c>
      <c r="M15" s="17">
        <v>0.14957875987994501</v>
      </c>
      <c r="N15" s="17">
        <v>6.2711048128400906E-2</v>
      </c>
      <c r="O15" s="17">
        <v>0</v>
      </c>
      <c r="P15" s="17">
        <v>8.7397919963000101E-2</v>
      </c>
      <c r="Q15" s="17">
        <v>8.5128501420909303E-2</v>
      </c>
      <c r="R15" s="17">
        <v>0.12550246297022599</v>
      </c>
      <c r="S15" s="17">
        <v>4.7164770078991801E-2</v>
      </c>
      <c r="T15" s="17">
        <v>0.14042117804483101</v>
      </c>
      <c r="U15" s="17">
        <v>5.7853053629347298E-2</v>
      </c>
      <c r="V15" s="17">
        <v>0.142859187683299</v>
      </c>
      <c r="W15" s="17">
        <v>6.8699055208932394E-2</v>
      </c>
      <c r="X15" s="17">
        <v>0.16629173860231999</v>
      </c>
      <c r="Y15" s="17">
        <v>9.3742828252462704E-2</v>
      </c>
      <c r="Z15" s="17">
        <v>8.5246215762197E-2</v>
      </c>
      <c r="AA15" s="17"/>
      <c r="AB15" s="17">
        <v>8.9140041689917404E-2</v>
      </c>
      <c r="AC15" s="17">
        <v>0.112526867041623</v>
      </c>
      <c r="AD15" s="17">
        <v>0.14302128576416001</v>
      </c>
      <c r="AE15" s="17">
        <v>0.120597121473614</v>
      </c>
      <c r="AF15" s="17"/>
      <c r="AG15" s="17">
        <v>0.113906265934163</v>
      </c>
      <c r="AH15" s="17">
        <v>9.4260154667682103E-2</v>
      </c>
      <c r="AI15" s="17">
        <v>0.129942147503221</v>
      </c>
      <c r="AJ15" s="17">
        <v>0.103619937079739</v>
      </c>
      <c r="AK15" s="17"/>
      <c r="AL15" s="17">
        <v>0.15212948462253301</v>
      </c>
      <c r="AM15" s="17">
        <v>0.112645005484716</v>
      </c>
      <c r="AN15" s="17">
        <v>4.4166192065519701E-2</v>
      </c>
      <c r="AO15" s="17">
        <v>0.20899881147632701</v>
      </c>
      <c r="AP15" s="17">
        <v>0.111943405686364</v>
      </c>
      <c r="AQ15" s="17">
        <v>1.4804863899108499E-2</v>
      </c>
      <c r="AR15" s="17"/>
      <c r="AS15" s="17">
        <v>0.13557543717734899</v>
      </c>
      <c r="AT15" s="17">
        <v>0.16722341135478699</v>
      </c>
      <c r="AU15" s="17">
        <v>0.16722341135478699</v>
      </c>
      <c r="AV15" s="17">
        <v>9.3487566071691799E-2</v>
      </c>
      <c r="AW15" s="17">
        <v>0.10610424331467801</v>
      </c>
      <c r="AX15" s="17">
        <v>0</v>
      </c>
      <c r="AY15" s="17">
        <v>0</v>
      </c>
      <c r="AZ15" s="17">
        <v>0</v>
      </c>
      <c r="BA15" s="17">
        <v>0.31405933663980201</v>
      </c>
      <c r="BB15" s="17"/>
      <c r="BC15" s="17">
        <v>0.123786181280158</v>
      </c>
      <c r="BD15" s="17">
        <v>8.3394382862267705E-2</v>
      </c>
      <c r="BE15" s="17">
        <v>0.147541317055252</v>
      </c>
      <c r="BF15" s="17">
        <v>0.12202656746870499</v>
      </c>
      <c r="BG15" s="17">
        <v>0.106574443645215</v>
      </c>
      <c r="BH15" s="17">
        <v>6.5291561881303306E-2</v>
      </c>
      <c r="BI15" s="17"/>
      <c r="BJ15" s="17">
        <v>9.1630224219958201E-2</v>
      </c>
      <c r="BK15" s="17">
        <v>0.13241318194663701</v>
      </c>
      <c r="BL15" s="17">
        <v>0.114102263232913</v>
      </c>
      <c r="BM15" s="17">
        <v>0.16152980222427499</v>
      </c>
      <c r="BN15" s="17">
        <v>8.8953752757487903E-2</v>
      </c>
      <c r="BO15" s="17">
        <v>2.8320684316884899E-2</v>
      </c>
      <c r="BP15" s="17"/>
      <c r="BQ15" s="17">
        <v>0.12771279767135199</v>
      </c>
      <c r="BR15" s="17">
        <v>8.8851531670080905E-2</v>
      </c>
      <c r="BS15" s="17"/>
      <c r="BT15" s="17">
        <v>0.115260500104247</v>
      </c>
      <c r="BU15" s="17">
        <v>0.11380216501893201</v>
      </c>
      <c r="BV15" s="17"/>
      <c r="BW15" s="17">
        <v>7.91338796274621E-2</v>
      </c>
      <c r="BX15" s="17">
        <v>0.17261418891906</v>
      </c>
    </row>
    <row r="16" spans="2:76" x14ac:dyDescent="0.35">
      <c r="B16" t="s">
        <v>95</v>
      </c>
      <c r="C16" s="17">
        <v>2.8818637777835401E-2</v>
      </c>
      <c r="D16" s="17">
        <v>3.8205349928624698E-2</v>
      </c>
      <c r="E16" s="17">
        <v>1.9471233488715701E-2</v>
      </c>
      <c r="F16" s="17"/>
      <c r="G16" s="17">
        <v>1.86263015639338E-2</v>
      </c>
      <c r="H16" s="17">
        <v>2.52864878773085E-2</v>
      </c>
      <c r="I16" s="17">
        <v>3.4804641960624001E-2</v>
      </c>
      <c r="J16" s="17"/>
      <c r="K16" s="17">
        <v>3.8184172638770997E-2</v>
      </c>
      <c r="L16" s="17">
        <v>3.7834920909046603E-2</v>
      </c>
      <c r="M16" s="17">
        <v>2.0584837402809301E-2</v>
      </c>
      <c r="N16" s="17">
        <v>0</v>
      </c>
      <c r="O16" s="17">
        <v>0.201244462353247</v>
      </c>
      <c r="P16" s="17">
        <v>0</v>
      </c>
      <c r="Q16" s="17">
        <v>6.0064736254302899E-2</v>
      </c>
      <c r="R16" s="17">
        <v>9.8568688170405303E-3</v>
      </c>
      <c r="S16" s="17">
        <v>0</v>
      </c>
      <c r="T16" s="17">
        <v>2.7580265175674998E-2</v>
      </c>
      <c r="U16" s="17">
        <v>0</v>
      </c>
      <c r="V16" s="17">
        <v>0</v>
      </c>
      <c r="W16" s="17">
        <v>3.6311427175201597E-2</v>
      </c>
      <c r="X16" s="17">
        <v>4.2109248855238299E-2</v>
      </c>
      <c r="Y16" s="17">
        <v>0</v>
      </c>
      <c r="Z16" s="17">
        <v>0</v>
      </c>
      <c r="AA16" s="17"/>
      <c r="AB16" s="17">
        <v>2.5306135987725301E-2</v>
      </c>
      <c r="AC16" s="17">
        <v>1.21039972523516E-2</v>
      </c>
      <c r="AD16" s="17">
        <v>5.1122555283718597E-2</v>
      </c>
      <c r="AE16" s="17">
        <v>5.4969478122259302E-2</v>
      </c>
      <c r="AF16" s="17"/>
      <c r="AG16" s="17">
        <v>2.2295452951299501E-2</v>
      </c>
      <c r="AH16" s="17">
        <v>7.7637367032786203E-2</v>
      </c>
      <c r="AI16" s="17">
        <v>3.5139855222853497E-2</v>
      </c>
      <c r="AJ16" s="17">
        <v>4.7527144346789701E-2</v>
      </c>
      <c r="AK16" s="17"/>
      <c r="AL16" s="17">
        <v>3.4981778329815298E-2</v>
      </c>
      <c r="AM16" s="17">
        <v>2.73331826258809E-2</v>
      </c>
      <c r="AN16" s="17">
        <v>3.94257155379319E-2</v>
      </c>
      <c r="AO16" s="17">
        <v>2.8473339328240799E-2</v>
      </c>
      <c r="AP16" s="17">
        <v>5.14211682769651E-2</v>
      </c>
      <c r="AQ16" s="17">
        <v>2.14362248170324E-2</v>
      </c>
      <c r="AR16" s="17"/>
      <c r="AS16" s="17">
        <v>2.3211967033576999E-2</v>
      </c>
      <c r="AT16" s="17">
        <v>5.8146122363043701E-2</v>
      </c>
      <c r="AU16" s="17">
        <v>5.8146122363043701E-2</v>
      </c>
      <c r="AV16" s="17">
        <v>2.7089540616859299E-2</v>
      </c>
      <c r="AW16" s="17">
        <v>3.94781879189849E-2</v>
      </c>
      <c r="AX16" s="17">
        <v>3.7435144528610298E-2</v>
      </c>
      <c r="AY16" s="17">
        <v>6.0469430943954197E-2</v>
      </c>
      <c r="AZ16" s="17">
        <v>0</v>
      </c>
      <c r="BA16" s="17">
        <v>0.37516009036544401</v>
      </c>
      <c r="BB16" s="17"/>
      <c r="BC16" s="17">
        <v>5.0123521091937899E-2</v>
      </c>
      <c r="BD16" s="17">
        <v>2.2435780472650099E-2</v>
      </c>
      <c r="BE16" s="17">
        <v>0</v>
      </c>
      <c r="BF16" s="17">
        <v>2.5403006859331199E-2</v>
      </c>
      <c r="BG16" s="17">
        <v>1.57920030431003E-2</v>
      </c>
      <c r="BH16" s="17">
        <v>0</v>
      </c>
      <c r="BI16" s="17"/>
      <c r="BJ16" s="17">
        <v>4.42925430379928E-2</v>
      </c>
      <c r="BK16" s="17">
        <v>3.6539130181598302E-2</v>
      </c>
      <c r="BL16" s="17">
        <v>4.7574501775231502E-2</v>
      </c>
      <c r="BM16" s="17">
        <v>1.5377037352363201E-2</v>
      </c>
      <c r="BN16" s="17">
        <v>3.2664040128007402E-2</v>
      </c>
      <c r="BO16" s="17">
        <v>0</v>
      </c>
      <c r="BP16" s="17"/>
      <c r="BQ16" s="17">
        <v>3.34590181640919E-2</v>
      </c>
      <c r="BR16" s="17">
        <v>1.93018084628079E-2</v>
      </c>
      <c r="BS16" s="17"/>
      <c r="BT16" s="17">
        <v>3.48211200434747E-2</v>
      </c>
      <c r="BU16" s="17">
        <v>2.41952991975487E-2</v>
      </c>
      <c r="BV16" s="17"/>
      <c r="BW16" s="17">
        <v>2.6639556957263399E-2</v>
      </c>
      <c r="BX16" s="17">
        <v>3.4535652576057299E-2</v>
      </c>
    </row>
    <row r="17" spans="2:76" x14ac:dyDescent="0.35">
      <c r="B17" t="s">
        <v>96</v>
      </c>
      <c r="C17" s="17">
        <v>6.8683019751304497E-3</v>
      </c>
      <c r="D17" s="17">
        <v>1.1541865808315999E-2</v>
      </c>
      <c r="E17" s="17">
        <v>2.1994030578735501E-3</v>
      </c>
      <c r="F17" s="17"/>
      <c r="G17" s="17">
        <v>0</v>
      </c>
      <c r="H17" s="17">
        <v>8.4927278077162709E-3</v>
      </c>
      <c r="I17" s="17">
        <v>8.1237905462203108E-3</v>
      </c>
      <c r="J17" s="17"/>
      <c r="K17" s="17">
        <v>0</v>
      </c>
      <c r="L17" s="17">
        <v>1.8362607191340499E-2</v>
      </c>
      <c r="M17" s="17">
        <v>0</v>
      </c>
      <c r="N17" s="17">
        <v>0</v>
      </c>
      <c r="O17" s="17">
        <v>0</v>
      </c>
      <c r="P17" s="17">
        <v>0</v>
      </c>
      <c r="Q17" s="17">
        <v>1.1747643297350899E-2</v>
      </c>
      <c r="R17" s="17">
        <v>0</v>
      </c>
      <c r="S17" s="17">
        <v>0</v>
      </c>
      <c r="T17" s="17">
        <v>1.35202236864488E-2</v>
      </c>
      <c r="U17" s="17">
        <v>0</v>
      </c>
      <c r="V17" s="17">
        <v>0</v>
      </c>
      <c r="W17" s="17">
        <v>0</v>
      </c>
      <c r="X17" s="17">
        <v>0</v>
      </c>
      <c r="Y17" s="17">
        <v>0</v>
      </c>
      <c r="Z17" s="17">
        <v>0</v>
      </c>
      <c r="AA17" s="17"/>
      <c r="AB17" s="17">
        <v>4.07907732402207E-3</v>
      </c>
      <c r="AC17" s="17">
        <v>2.6753760456941999E-3</v>
      </c>
      <c r="AD17" s="17">
        <v>5.3269488063465899E-3</v>
      </c>
      <c r="AE17" s="17">
        <v>2.36495859003472E-2</v>
      </c>
      <c r="AF17" s="17"/>
      <c r="AG17" s="17">
        <v>8.9454194181401592E-3</v>
      </c>
      <c r="AH17" s="17">
        <v>0</v>
      </c>
      <c r="AI17" s="17">
        <v>0</v>
      </c>
      <c r="AJ17" s="17">
        <v>4.7527144346789701E-2</v>
      </c>
      <c r="AK17" s="17"/>
      <c r="AL17" s="17">
        <v>3.7172418472993301E-3</v>
      </c>
      <c r="AM17" s="17">
        <v>4.8964225558150399E-3</v>
      </c>
      <c r="AN17" s="17">
        <v>0</v>
      </c>
      <c r="AO17" s="17">
        <v>0</v>
      </c>
      <c r="AP17" s="17">
        <v>0</v>
      </c>
      <c r="AQ17" s="17">
        <v>3.2271761160426599E-2</v>
      </c>
      <c r="AR17" s="17"/>
      <c r="AS17" s="17">
        <v>6.5627879395161797E-3</v>
      </c>
      <c r="AT17" s="17">
        <v>1.04750205775484E-2</v>
      </c>
      <c r="AU17" s="17">
        <v>1.04750205775484E-2</v>
      </c>
      <c r="AV17" s="17">
        <v>1.34450609051517E-2</v>
      </c>
      <c r="AW17" s="17">
        <v>0</v>
      </c>
      <c r="AX17" s="17">
        <v>0</v>
      </c>
      <c r="AY17" s="17">
        <v>0</v>
      </c>
      <c r="AZ17" s="17">
        <v>0</v>
      </c>
      <c r="BA17" s="17">
        <v>0</v>
      </c>
      <c r="BB17" s="17"/>
      <c r="BC17" s="17">
        <v>5.6418123653906001E-3</v>
      </c>
      <c r="BD17" s="17">
        <v>0</v>
      </c>
      <c r="BE17" s="17">
        <v>2.9345748730212201E-2</v>
      </c>
      <c r="BF17" s="17">
        <v>0</v>
      </c>
      <c r="BG17" s="17">
        <v>1.1085059399365001E-2</v>
      </c>
      <c r="BH17" s="17">
        <v>0</v>
      </c>
      <c r="BI17" s="17"/>
      <c r="BJ17" s="17">
        <v>7.0471771814358004E-3</v>
      </c>
      <c r="BK17" s="17">
        <v>7.9101783224946407E-3</v>
      </c>
      <c r="BL17" s="17">
        <v>0</v>
      </c>
      <c r="BM17" s="17">
        <v>1.10462234677103E-2</v>
      </c>
      <c r="BN17" s="17">
        <v>6.41561794488015E-3</v>
      </c>
      <c r="BO17" s="17">
        <v>0</v>
      </c>
      <c r="BP17" s="17"/>
      <c r="BQ17" s="17">
        <v>3.0837249855003501E-3</v>
      </c>
      <c r="BR17" s="17">
        <v>1.4924958405388201E-2</v>
      </c>
      <c r="BS17" s="17"/>
      <c r="BT17" s="17">
        <v>4.6690312341761599E-3</v>
      </c>
      <c r="BU17" s="17">
        <v>8.7253363370102394E-3</v>
      </c>
      <c r="BV17" s="17"/>
      <c r="BW17" s="17">
        <v>6.5003102821371804E-3</v>
      </c>
      <c r="BX17" s="17">
        <v>7.9922685280173003E-3</v>
      </c>
    </row>
    <row r="18" spans="2:76" x14ac:dyDescent="0.35">
      <c r="B18" t="s">
        <v>97</v>
      </c>
      <c r="C18" s="17">
        <v>7.0955870924048802E-3</v>
      </c>
      <c r="D18" s="17">
        <v>4.3720399428595303E-3</v>
      </c>
      <c r="E18" s="17">
        <v>9.8385313289229906E-3</v>
      </c>
      <c r="F18" s="17"/>
      <c r="G18" s="17">
        <v>1.1723207168104899E-2</v>
      </c>
      <c r="H18" s="17">
        <v>8.8592348783701307E-3</v>
      </c>
      <c r="I18" s="17">
        <v>4.2667981836587701E-3</v>
      </c>
      <c r="J18" s="17"/>
      <c r="K18" s="17">
        <v>1.8057880139514801E-2</v>
      </c>
      <c r="L18" s="17">
        <v>0</v>
      </c>
      <c r="M18" s="17">
        <v>0</v>
      </c>
      <c r="N18" s="17">
        <v>0</v>
      </c>
      <c r="O18" s="17">
        <v>9.8566391694175207E-2</v>
      </c>
      <c r="P18" s="17">
        <v>0</v>
      </c>
      <c r="Q18" s="17">
        <v>0</v>
      </c>
      <c r="R18" s="17">
        <v>9.8935160150863902E-3</v>
      </c>
      <c r="S18" s="17">
        <v>0</v>
      </c>
      <c r="T18" s="17">
        <v>4.9734276808237696E-3</v>
      </c>
      <c r="U18" s="17">
        <v>0</v>
      </c>
      <c r="V18" s="17">
        <v>0</v>
      </c>
      <c r="W18" s="17">
        <v>1.6101266321248701E-2</v>
      </c>
      <c r="X18" s="17">
        <v>0</v>
      </c>
      <c r="Y18" s="17">
        <v>2.92850372295143E-2</v>
      </c>
      <c r="Z18" s="17">
        <v>0</v>
      </c>
      <c r="AA18" s="17"/>
      <c r="AB18" s="17">
        <v>4.2108776608586803E-3</v>
      </c>
      <c r="AC18" s="17">
        <v>6.6509106081440103E-3</v>
      </c>
      <c r="AD18" s="17">
        <v>5.9957728124808403E-3</v>
      </c>
      <c r="AE18" s="17">
        <v>5.1657669378745198E-3</v>
      </c>
      <c r="AF18" s="17"/>
      <c r="AG18" s="17">
        <v>4.9233897329610098E-3</v>
      </c>
      <c r="AH18" s="17">
        <v>0</v>
      </c>
      <c r="AI18" s="17">
        <v>4.5987351943365803E-3</v>
      </c>
      <c r="AJ18" s="17">
        <v>0</v>
      </c>
      <c r="AK18" s="17"/>
      <c r="AL18" s="17">
        <v>0</v>
      </c>
      <c r="AM18" s="17">
        <v>0</v>
      </c>
      <c r="AN18" s="17">
        <v>1.3151306628024899E-2</v>
      </c>
      <c r="AO18" s="17">
        <v>0</v>
      </c>
      <c r="AP18" s="17">
        <v>2.3348896560735501E-2</v>
      </c>
      <c r="AQ18" s="17">
        <v>1.53675283885178E-2</v>
      </c>
      <c r="AR18" s="17"/>
      <c r="AS18" s="17">
        <v>4.5116832427237298E-3</v>
      </c>
      <c r="AT18" s="17">
        <v>0</v>
      </c>
      <c r="AU18" s="17">
        <v>0</v>
      </c>
      <c r="AV18" s="17">
        <v>3.90133006927636E-3</v>
      </c>
      <c r="AW18" s="17">
        <v>1.11646931193432E-2</v>
      </c>
      <c r="AX18" s="17">
        <v>0</v>
      </c>
      <c r="AY18" s="17">
        <v>0</v>
      </c>
      <c r="AZ18" s="17">
        <v>3.7532644911755599E-2</v>
      </c>
      <c r="BA18" s="17">
        <v>0</v>
      </c>
      <c r="BB18" s="17"/>
      <c r="BC18" s="17">
        <v>2.5588134153366701E-3</v>
      </c>
      <c r="BD18" s="17">
        <v>0</v>
      </c>
      <c r="BE18" s="17">
        <v>0</v>
      </c>
      <c r="BF18" s="17">
        <v>2.2051674592342901E-2</v>
      </c>
      <c r="BG18" s="17">
        <v>5.7657445593190604E-3</v>
      </c>
      <c r="BH18" s="17">
        <v>0</v>
      </c>
      <c r="BI18" s="17"/>
      <c r="BJ18" s="17">
        <v>7.0471771814358004E-3</v>
      </c>
      <c r="BK18" s="17">
        <v>8.5228256412229805E-3</v>
      </c>
      <c r="BL18" s="17">
        <v>2.2386687736903201E-2</v>
      </c>
      <c r="BM18" s="17">
        <v>3.0379038441873999E-3</v>
      </c>
      <c r="BN18" s="17">
        <v>7.8464901851912107E-3</v>
      </c>
      <c r="BO18" s="17">
        <v>0</v>
      </c>
      <c r="BP18" s="17"/>
      <c r="BQ18" s="17">
        <v>6.0748950793158198E-3</v>
      </c>
      <c r="BR18" s="17">
        <v>9.3193711840242194E-3</v>
      </c>
      <c r="BS18" s="17"/>
      <c r="BT18" s="17">
        <v>4.6493787597697601E-3</v>
      </c>
      <c r="BU18" s="17">
        <v>9.1560427563363508E-3</v>
      </c>
      <c r="BV18" s="17"/>
      <c r="BW18" s="17">
        <v>5.3094086661195899E-3</v>
      </c>
      <c r="BX18" s="17">
        <v>5.5160811052575301E-3</v>
      </c>
    </row>
    <row r="19" spans="2:76" x14ac:dyDescent="0.35">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row>
    <row r="20" spans="2:76" x14ac:dyDescent="0.35">
      <c r="B20" s="6" t="s">
        <v>110</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row>
    <row r="21" spans="2:76" x14ac:dyDescent="0.35">
      <c r="B21" s="24" t="s">
        <v>99</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row>
    <row r="22" spans="2:76" x14ac:dyDescent="0.35">
      <c r="B22" t="s">
        <v>102</v>
      </c>
      <c r="C22" s="17">
        <v>0.14664501988072501</v>
      </c>
      <c r="D22" s="17">
        <v>0.18977631497742001</v>
      </c>
      <c r="E22" s="17">
        <v>0.103722689032929</v>
      </c>
      <c r="F22" s="17"/>
      <c r="G22" s="17">
        <v>0.14025853040524899</v>
      </c>
      <c r="H22" s="17">
        <v>0.15500131198801101</v>
      </c>
      <c r="I22" s="17">
        <v>0.143063008917068</v>
      </c>
      <c r="J22" s="17"/>
      <c r="K22" s="17">
        <v>0.15011091093946599</v>
      </c>
      <c r="L22" s="17">
        <v>0.21963838037935099</v>
      </c>
      <c r="M22" s="17">
        <v>0.15023490106844201</v>
      </c>
      <c r="N22" s="17">
        <v>0.18447237998719401</v>
      </c>
      <c r="O22" s="17">
        <v>0.201244462353247</v>
      </c>
      <c r="P22" s="17">
        <v>8.5722107922546101E-2</v>
      </c>
      <c r="Q22" s="17">
        <v>0.120333953458044</v>
      </c>
      <c r="R22" s="17">
        <v>0.13023843660515799</v>
      </c>
      <c r="S22" s="17">
        <v>5.4544892543671598E-2</v>
      </c>
      <c r="T22" s="17">
        <v>0.15280688228862099</v>
      </c>
      <c r="U22" s="17">
        <v>0.13562176353511299</v>
      </c>
      <c r="V22" s="17">
        <v>0.142594600809648</v>
      </c>
      <c r="W22" s="17">
        <v>6.9469934934150407E-2</v>
      </c>
      <c r="X22" s="17">
        <v>8.2268441066082207E-2</v>
      </c>
      <c r="Y22" s="17">
        <v>0.11979672520212099</v>
      </c>
      <c r="Z22" s="17">
        <v>7.8514306219464897E-2</v>
      </c>
      <c r="AA22" s="17"/>
      <c r="AB22" s="17">
        <v>8.2440084822606702E-2</v>
      </c>
      <c r="AC22" s="17">
        <v>9.9915738231664095E-2</v>
      </c>
      <c r="AD22" s="17">
        <v>0.19018617286251299</v>
      </c>
      <c r="AE22" s="17">
        <v>0.31114886319484297</v>
      </c>
      <c r="AF22" s="17"/>
      <c r="AG22" s="17">
        <v>0.118379103366186</v>
      </c>
      <c r="AH22" s="17">
        <v>0.10070536427554</v>
      </c>
      <c r="AI22" s="17">
        <v>0.245325009886562</v>
      </c>
      <c r="AJ22" s="17">
        <v>0.36513864250372502</v>
      </c>
      <c r="AK22" s="17"/>
      <c r="AL22" s="17">
        <v>0.17125487370041301</v>
      </c>
      <c r="AM22" s="17">
        <v>0.17093955934264299</v>
      </c>
      <c r="AN22" s="17">
        <v>7.6567019970806102E-2</v>
      </c>
      <c r="AO22" s="17">
        <v>8.4271966148916605E-2</v>
      </c>
      <c r="AP22" s="17">
        <v>0.12805418600100599</v>
      </c>
      <c r="AQ22" s="17">
        <v>0.149317353973384</v>
      </c>
      <c r="AR22" s="17"/>
      <c r="AS22" s="17">
        <v>0.124953555422585</v>
      </c>
      <c r="AT22" s="17">
        <v>0.22113511943906</v>
      </c>
      <c r="AU22" s="17">
        <v>0.22113511943906</v>
      </c>
      <c r="AV22" s="17">
        <v>0.20056229107994999</v>
      </c>
      <c r="AW22" s="17">
        <v>0.10324242904754</v>
      </c>
      <c r="AX22" s="17">
        <v>7.5813234898946605E-2</v>
      </c>
      <c r="AY22" s="17">
        <v>5.7917939612184798E-2</v>
      </c>
      <c r="AZ22" s="17">
        <v>9.0617750558019905E-2</v>
      </c>
      <c r="BA22" s="17">
        <v>0</v>
      </c>
      <c r="BB22" s="17"/>
      <c r="BC22" s="17">
        <v>0.208631749943685</v>
      </c>
      <c r="BD22" s="17">
        <v>0.16401191105173299</v>
      </c>
      <c r="BE22" s="17">
        <v>9.1647735691597704E-2</v>
      </c>
      <c r="BF22" s="17">
        <v>9.4990327712501293E-2</v>
      </c>
      <c r="BG22" s="17">
        <v>0.10863174333742701</v>
      </c>
      <c r="BH22" s="17">
        <v>0.218534996506106</v>
      </c>
      <c r="BI22" s="17"/>
      <c r="BJ22" s="17">
        <v>0.14713380792899999</v>
      </c>
      <c r="BK22" s="17">
        <v>0.155625102127076</v>
      </c>
      <c r="BL22" s="17">
        <v>0.15405096547245301</v>
      </c>
      <c r="BM22" s="17">
        <v>0.153869856594848</v>
      </c>
      <c r="BN22" s="17">
        <v>0.15539196810130201</v>
      </c>
      <c r="BO22" s="17">
        <v>8.6987672375690606E-2</v>
      </c>
      <c r="BP22" s="17"/>
      <c r="BQ22" s="17">
        <v>0.13691178184349301</v>
      </c>
      <c r="BR22" s="17">
        <v>0.16861791585722499</v>
      </c>
      <c r="BS22" s="17"/>
      <c r="BT22" s="17">
        <v>0.148706682533113</v>
      </c>
      <c r="BU22" s="17">
        <v>0.14633663601470101</v>
      </c>
      <c r="BV22" s="17"/>
      <c r="BW22" s="17">
        <v>0.120923870380928</v>
      </c>
      <c r="BX22" s="17">
        <v>0.18542772561714799</v>
      </c>
    </row>
    <row r="23" spans="2:76" x14ac:dyDescent="0.35">
      <c r="B23" t="s">
        <v>103</v>
      </c>
      <c r="C23" s="17">
        <v>0.28579473738589001</v>
      </c>
      <c r="D23" s="17">
        <v>0.32454420078098001</v>
      </c>
      <c r="E23" s="17">
        <v>0.24753998486758799</v>
      </c>
      <c r="F23" s="17"/>
      <c r="G23" s="17">
        <v>0.23187189681725101</v>
      </c>
      <c r="H23" s="17">
        <v>0.25779506839828398</v>
      </c>
      <c r="I23" s="17">
        <v>0.32392475676205401</v>
      </c>
      <c r="J23" s="17"/>
      <c r="K23" s="17">
        <v>0.31103108639499</v>
      </c>
      <c r="L23" s="17">
        <v>0.272403482049206</v>
      </c>
      <c r="M23" s="17">
        <v>0.18916724587012301</v>
      </c>
      <c r="N23" s="17">
        <v>6.2286627689557603E-2</v>
      </c>
      <c r="O23" s="17">
        <v>0.399567850631597</v>
      </c>
      <c r="P23" s="17">
        <v>0.13491795051396599</v>
      </c>
      <c r="Q23" s="17">
        <v>0.31186174086519403</v>
      </c>
      <c r="R23" s="17">
        <v>0.23622806261947299</v>
      </c>
      <c r="S23" s="17">
        <v>0.28578299937280299</v>
      </c>
      <c r="T23" s="17">
        <v>0.346880897683505</v>
      </c>
      <c r="U23" s="17">
        <v>0.25830416439089599</v>
      </c>
      <c r="V23" s="17">
        <v>0.20979985741979501</v>
      </c>
      <c r="W23" s="17">
        <v>0.29612492318741701</v>
      </c>
      <c r="X23" s="17">
        <v>0.42332851931010301</v>
      </c>
      <c r="Y23" s="17">
        <v>0.30491661225318001</v>
      </c>
      <c r="Z23" s="17">
        <v>0.16337112834089301</v>
      </c>
      <c r="AA23" s="17"/>
      <c r="AB23" s="17">
        <v>0.16870475648355099</v>
      </c>
      <c r="AC23" s="17">
        <v>0.27115919729231802</v>
      </c>
      <c r="AD23" s="17">
        <v>0.37097502400157201</v>
      </c>
      <c r="AE23" s="17">
        <v>0.38736056714469902</v>
      </c>
      <c r="AF23" s="17"/>
      <c r="AG23" s="17">
        <v>0.26221365593385898</v>
      </c>
      <c r="AH23" s="17">
        <v>0.41407270155166398</v>
      </c>
      <c r="AI23" s="17">
        <v>0.338526231552497</v>
      </c>
      <c r="AJ23" s="17">
        <v>0.24591524212872101</v>
      </c>
      <c r="AK23" s="17"/>
      <c r="AL23" s="17">
        <v>0.32769171634352001</v>
      </c>
      <c r="AM23" s="17">
        <v>0.31583616231380102</v>
      </c>
      <c r="AN23" s="17">
        <v>0.164564383383627</v>
      </c>
      <c r="AO23" s="17">
        <v>0.416012699301405</v>
      </c>
      <c r="AP23" s="17">
        <v>0.45213372562966703</v>
      </c>
      <c r="AQ23" s="17">
        <v>0.224687737223981</v>
      </c>
      <c r="AR23" s="17"/>
      <c r="AS23" s="17">
        <v>0.28599502320953601</v>
      </c>
      <c r="AT23" s="17">
        <v>0.38121429202435803</v>
      </c>
      <c r="AU23" s="17">
        <v>0.38121429202435803</v>
      </c>
      <c r="AV23" s="17">
        <v>0.297754953159106</v>
      </c>
      <c r="AW23" s="17">
        <v>0.300437547292213</v>
      </c>
      <c r="AX23" s="17">
        <v>7.2454520117631996E-2</v>
      </c>
      <c r="AY23" s="17">
        <v>0.40504755243997498</v>
      </c>
      <c r="AZ23" s="17">
        <v>0.132669887971293</v>
      </c>
      <c r="BA23" s="17">
        <v>0.68921942700524597</v>
      </c>
      <c r="BB23" s="17"/>
      <c r="BC23" s="17">
        <v>0.38039054597227001</v>
      </c>
      <c r="BD23" s="17">
        <v>0.23745639950519901</v>
      </c>
      <c r="BE23" s="17">
        <v>0.15751622282181199</v>
      </c>
      <c r="BF23" s="17">
        <v>0.20297554443956201</v>
      </c>
      <c r="BG23" s="17">
        <v>0.25885161441966797</v>
      </c>
      <c r="BH23" s="17">
        <v>0.27527529083728702</v>
      </c>
      <c r="BI23" s="17"/>
      <c r="BJ23" s="17">
        <v>0.24522753440015599</v>
      </c>
      <c r="BK23" s="17">
        <v>0.32728633536680601</v>
      </c>
      <c r="BL23" s="17">
        <v>0.228007727989326</v>
      </c>
      <c r="BM23" s="17">
        <v>0.283293719421159</v>
      </c>
      <c r="BN23" s="17">
        <v>0.28386613230707303</v>
      </c>
      <c r="BO23" s="17">
        <v>0.30993760165555601</v>
      </c>
      <c r="BP23" s="17"/>
      <c r="BQ23" s="17">
        <v>0.296400922143575</v>
      </c>
      <c r="BR23" s="17">
        <v>0.26617870667891003</v>
      </c>
      <c r="BS23" s="17"/>
      <c r="BT23" s="17">
        <v>0.28509147639161497</v>
      </c>
      <c r="BU23" s="17">
        <v>0.28904229058507402</v>
      </c>
      <c r="BV23" s="17"/>
      <c r="BW23" s="17">
        <v>0.27053652741465301</v>
      </c>
      <c r="BX23" s="17">
        <v>0.31580678859751699</v>
      </c>
    </row>
    <row r="24" spans="2:76" x14ac:dyDescent="0.35">
      <c r="B24" t="s">
        <v>104</v>
      </c>
      <c r="C24" s="17">
        <v>0.24407245875474301</v>
      </c>
      <c r="D24" s="17">
        <v>0.21499325002596201</v>
      </c>
      <c r="E24" s="17">
        <v>0.27369417233870602</v>
      </c>
      <c r="F24" s="17"/>
      <c r="G24" s="17">
        <v>0.27150782391016998</v>
      </c>
      <c r="H24" s="17">
        <v>0.226655291577263</v>
      </c>
      <c r="I24" s="17">
        <v>0.246639231344814</v>
      </c>
      <c r="J24" s="17"/>
      <c r="K24" s="17">
        <v>0.15812772676239401</v>
      </c>
      <c r="L24" s="17">
        <v>0.275477654379365</v>
      </c>
      <c r="M24" s="17">
        <v>0.32846080124153298</v>
      </c>
      <c r="N24" s="17">
        <v>0.221018061374707</v>
      </c>
      <c r="O24" s="17">
        <v>0.101434508157658</v>
      </c>
      <c r="P24" s="17">
        <v>0.26575705158498603</v>
      </c>
      <c r="Q24" s="17">
        <v>0.242214930572724</v>
      </c>
      <c r="R24" s="17">
        <v>0.32034920289268398</v>
      </c>
      <c r="S24" s="17">
        <v>0.38229505401263802</v>
      </c>
      <c r="T24" s="17">
        <v>0.194560332045735</v>
      </c>
      <c r="U24" s="17">
        <v>0.272325597825536</v>
      </c>
      <c r="V24" s="17">
        <v>0.43441497335811102</v>
      </c>
      <c r="W24" s="17">
        <v>0.29239719376556</v>
      </c>
      <c r="X24" s="17">
        <v>0.288249640490292</v>
      </c>
      <c r="Y24" s="17">
        <v>0.18756098559370701</v>
      </c>
      <c r="Z24" s="17">
        <v>0.235220661936619</v>
      </c>
      <c r="AA24" s="17"/>
      <c r="AB24" s="17">
        <v>0.232250070146827</v>
      </c>
      <c r="AC24" s="17">
        <v>0.26494684290666898</v>
      </c>
      <c r="AD24" s="17">
        <v>0.26399385698963801</v>
      </c>
      <c r="AE24" s="17">
        <v>0.143953115863096</v>
      </c>
      <c r="AF24" s="17"/>
      <c r="AG24" s="17">
        <v>0.258779373722615</v>
      </c>
      <c r="AH24" s="17">
        <v>0.22753143000791201</v>
      </c>
      <c r="AI24" s="17">
        <v>0.19954307980806099</v>
      </c>
      <c r="AJ24" s="17">
        <v>0.188665066831217</v>
      </c>
      <c r="AK24" s="17"/>
      <c r="AL24" s="17">
        <v>0.19557043181074599</v>
      </c>
      <c r="AM24" s="17">
        <v>0.297013855671588</v>
      </c>
      <c r="AN24" s="17">
        <v>0.238955497901187</v>
      </c>
      <c r="AO24" s="17">
        <v>0.22040401277013</v>
      </c>
      <c r="AP24" s="17">
        <v>0.118687129027454</v>
      </c>
      <c r="AQ24" s="17">
        <v>0.22022872974402399</v>
      </c>
      <c r="AR24" s="17"/>
      <c r="AS24" s="17">
        <v>0.241550882768266</v>
      </c>
      <c r="AT24" s="17">
        <v>0.21175040105443799</v>
      </c>
      <c r="AU24" s="17">
        <v>0.21175040105443799</v>
      </c>
      <c r="AV24" s="17">
        <v>0.243159877478555</v>
      </c>
      <c r="AW24" s="17">
        <v>0.31465976918833</v>
      </c>
      <c r="AX24" s="17">
        <v>0.21138538940753501</v>
      </c>
      <c r="AY24" s="17">
        <v>0.161149001385616</v>
      </c>
      <c r="AZ24" s="17">
        <v>0.180460765684643</v>
      </c>
      <c r="BA24" s="17">
        <v>0</v>
      </c>
      <c r="BB24" s="17"/>
      <c r="BC24" s="17">
        <v>0.208017681042865</v>
      </c>
      <c r="BD24" s="17">
        <v>0.21829473922794401</v>
      </c>
      <c r="BE24" s="17">
        <v>0.23348087930758499</v>
      </c>
      <c r="BF24" s="17">
        <v>0.28629707311289199</v>
      </c>
      <c r="BG24" s="17">
        <v>0.26494188213244102</v>
      </c>
      <c r="BH24" s="17">
        <v>0.19809595127301999</v>
      </c>
      <c r="BI24" s="17"/>
      <c r="BJ24" s="17">
        <v>0.29076254487695902</v>
      </c>
      <c r="BK24" s="17">
        <v>0.198353732404668</v>
      </c>
      <c r="BL24" s="17">
        <v>0.266035321754576</v>
      </c>
      <c r="BM24" s="17">
        <v>0.241573397440208</v>
      </c>
      <c r="BN24" s="17">
        <v>0.21767350701805999</v>
      </c>
      <c r="BO24" s="17">
        <v>0.30629178834245901</v>
      </c>
      <c r="BP24" s="17"/>
      <c r="BQ24" s="17">
        <v>0.23831756144770999</v>
      </c>
      <c r="BR24" s="17">
        <v>0.25859253840138302</v>
      </c>
      <c r="BS24" s="17"/>
      <c r="BT24" s="17">
        <v>0.24759900046793401</v>
      </c>
      <c r="BU24" s="17">
        <v>0.23580777465986999</v>
      </c>
      <c r="BV24" s="17"/>
      <c r="BW24" s="17">
        <v>0.23922088890500501</v>
      </c>
      <c r="BX24" s="17">
        <v>0.25506797278544602</v>
      </c>
    </row>
    <row r="25" spans="2:76" x14ac:dyDescent="0.35">
      <c r="B25" t="s">
        <v>105</v>
      </c>
      <c r="C25" s="17">
        <v>0.16663399236437099</v>
      </c>
      <c r="D25" s="17">
        <v>0.151191395837214</v>
      </c>
      <c r="E25" s="17">
        <v>0.180445724362675</v>
      </c>
      <c r="F25" s="17"/>
      <c r="G25" s="17">
        <v>0.17116795021353201</v>
      </c>
      <c r="H25" s="17">
        <v>0.15842870111691101</v>
      </c>
      <c r="I25" s="17">
        <v>0.17075384700037999</v>
      </c>
      <c r="J25" s="17"/>
      <c r="K25" s="17">
        <v>0.22788875348106499</v>
      </c>
      <c r="L25" s="17">
        <v>0.14952996419704701</v>
      </c>
      <c r="M25" s="17">
        <v>0.16858777464022201</v>
      </c>
      <c r="N25" s="17">
        <v>0.27962624969964101</v>
      </c>
      <c r="O25" s="17">
        <v>0</v>
      </c>
      <c r="P25" s="17">
        <v>0.17301061439089799</v>
      </c>
      <c r="Q25" s="17">
        <v>0.13329449058392201</v>
      </c>
      <c r="R25" s="17">
        <v>0.167217664934486</v>
      </c>
      <c r="S25" s="17">
        <v>9.2870298218684505E-2</v>
      </c>
      <c r="T25" s="17">
        <v>0.148823513227442</v>
      </c>
      <c r="U25" s="17">
        <v>0.17377005075002599</v>
      </c>
      <c r="V25" s="17">
        <v>0.21319056841244599</v>
      </c>
      <c r="W25" s="17">
        <v>0.124341948104427</v>
      </c>
      <c r="X25" s="17">
        <v>4.1539535146226603E-2</v>
      </c>
      <c r="Y25" s="17">
        <v>0.26497553552287001</v>
      </c>
      <c r="Z25" s="17">
        <v>0.31492208392909898</v>
      </c>
      <c r="AA25" s="17"/>
      <c r="AB25" s="17">
        <v>0.198652503062754</v>
      </c>
      <c r="AC25" s="17">
        <v>0.21148874745846699</v>
      </c>
      <c r="AD25" s="17">
        <v>0.118025087885649</v>
      </c>
      <c r="AE25" s="17">
        <v>0.10778395716434</v>
      </c>
      <c r="AF25" s="17"/>
      <c r="AG25" s="17">
        <v>0.18878455915422199</v>
      </c>
      <c r="AH25" s="17">
        <v>6.9496165608011903E-2</v>
      </c>
      <c r="AI25" s="17">
        <v>0.124836017760349</v>
      </c>
      <c r="AJ25" s="17">
        <v>0.145317079095555</v>
      </c>
      <c r="AK25" s="17"/>
      <c r="AL25" s="17">
        <v>0.17287596404049299</v>
      </c>
      <c r="AM25" s="17">
        <v>0.13752700027356099</v>
      </c>
      <c r="AN25" s="17">
        <v>0.21271768388012199</v>
      </c>
      <c r="AO25" s="17">
        <v>0.207481777876174</v>
      </c>
      <c r="AP25" s="17">
        <v>0.149439912134748</v>
      </c>
      <c r="AQ25" s="17">
        <v>0.20142600819843301</v>
      </c>
      <c r="AR25" s="17"/>
      <c r="AS25" s="17">
        <v>0.18432888272364401</v>
      </c>
      <c r="AT25" s="17">
        <v>9.8557479143153201E-2</v>
      </c>
      <c r="AU25" s="17">
        <v>9.8557479143153201E-2</v>
      </c>
      <c r="AV25" s="17">
        <v>0.16798278222379801</v>
      </c>
      <c r="AW25" s="17">
        <v>0.115989954989625</v>
      </c>
      <c r="AX25" s="17">
        <v>0.107140127515643</v>
      </c>
      <c r="AY25" s="17">
        <v>0.263861278108524</v>
      </c>
      <c r="AZ25" s="17">
        <v>0.194336399423094</v>
      </c>
      <c r="BA25" s="17">
        <v>0</v>
      </c>
      <c r="BB25" s="17"/>
      <c r="BC25" s="17">
        <v>0.11436029193774799</v>
      </c>
      <c r="BD25" s="17">
        <v>0.197683430066076</v>
      </c>
      <c r="BE25" s="17">
        <v>0.154295864171754</v>
      </c>
      <c r="BF25" s="17">
        <v>0.18080120379933301</v>
      </c>
      <c r="BG25" s="17">
        <v>0.20481342709633901</v>
      </c>
      <c r="BH25" s="17">
        <v>0.162795292356611</v>
      </c>
      <c r="BI25" s="17"/>
      <c r="BJ25" s="17">
        <v>0.1470850542231</v>
      </c>
      <c r="BK25" s="17">
        <v>0.18139191809580499</v>
      </c>
      <c r="BL25" s="17">
        <v>0.165019872523088</v>
      </c>
      <c r="BM25" s="17">
        <v>0.143867904201849</v>
      </c>
      <c r="BN25" s="17">
        <v>0.19961279413083899</v>
      </c>
      <c r="BO25" s="17">
        <v>0.17300687280686999</v>
      </c>
      <c r="BP25" s="17"/>
      <c r="BQ25" s="17">
        <v>0.16973094351113099</v>
      </c>
      <c r="BR25" s="17">
        <v>0.154521712682646</v>
      </c>
      <c r="BS25" s="17"/>
      <c r="BT25" s="17">
        <v>0.168538772557634</v>
      </c>
      <c r="BU25" s="17">
        <v>0.16664053710503901</v>
      </c>
      <c r="BV25" s="17"/>
      <c r="BW25" s="17">
        <v>0.18278992334882799</v>
      </c>
      <c r="BX25" s="17">
        <v>0.13581145327157801</v>
      </c>
    </row>
    <row r="26" spans="2:76" x14ac:dyDescent="0.35">
      <c r="B26" t="s">
        <v>106</v>
      </c>
      <c r="C26" s="17">
        <v>0.14487399460088199</v>
      </c>
      <c r="D26" s="17">
        <v>0.113584349295935</v>
      </c>
      <c r="E26" s="17">
        <v>0.176512735850442</v>
      </c>
      <c r="F26" s="17"/>
      <c r="G26" s="17">
        <v>0.173276881894187</v>
      </c>
      <c r="H26" s="17">
        <v>0.180222233620696</v>
      </c>
      <c r="I26" s="17">
        <v>0.110498081194444</v>
      </c>
      <c r="J26" s="17"/>
      <c r="K26" s="17">
        <v>0.124152777423265</v>
      </c>
      <c r="L26" s="17">
        <v>8.2950518995030198E-2</v>
      </c>
      <c r="M26" s="17">
        <v>0.16354927717968001</v>
      </c>
      <c r="N26" s="17">
        <v>0.252596681248899</v>
      </c>
      <c r="O26" s="17">
        <v>0.199186787163322</v>
      </c>
      <c r="P26" s="17">
        <v>0.29868942202917598</v>
      </c>
      <c r="Q26" s="17">
        <v>0.19229488452011501</v>
      </c>
      <c r="R26" s="17">
        <v>0.1459666329482</v>
      </c>
      <c r="S26" s="17">
        <v>0.184506755852203</v>
      </c>
      <c r="T26" s="17">
        <v>0.148518657234846</v>
      </c>
      <c r="U26" s="17">
        <v>0.118390252093018</v>
      </c>
      <c r="V26" s="17">
        <v>0</v>
      </c>
      <c r="W26" s="17">
        <v>0.18476912840181001</v>
      </c>
      <c r="X26" s="17">
        <v>0.16461386398729699</v>
      </c>
      <c r="Y26" s="17">
        <v>9.3465104198607499E-2</v>
      </c>
      <c r="Z26" s="17">
        <v>0.20797181957392499</v>
      </c>
      <c r="AA26" s="17"/>
      <c r="AB26" s="17">
        <v>0.29668377443594501</v>
      </c>
      <c r="AC26" s="17">
        <v>0.14323984242430801</v>
      </c>
      <c r="AD26" s="17">
        <v>4.5553894138895802E-2</v>
      </c>
      <c r="AE26" s="17">
        <v>4.4587729695147099E-2</v>
      </c>
      <c r="AF26" s="17"/>
      <c r="AG26" s="17">
        <v>0.158016418321442</v>
      </c>
      <c r="AH26" s="17">
        <v>0.18819433855687201</v>
      </c>
      <c r="AI26" s="17">
        <v>8.7170925798194604E-2</v>
      </c>
      <c r="AJ26" s="17">
        <v>5.4963969440781899E-2</v>
      </c>
      <c r="AK26" s="17"/>
      <c r="AL26" s="17">
        <v>0.128317665832961</v>
      </c>
      <c r="AM26" s="17">
        <v>7.86834223984062E-2</v>
      </c>
      <c r="AN26" s="17">
        <v>0.28062519346655901</v>
      </c>
      <c r="AO26" s="17">
        <v>7.1829543903374093E-2</v>
      </c>
      <c r="AP26" s="17">
        <v>0.12833615064639001</v>
      </c>
      <c r="AQ26" s="17">
        <v>0.204340170860179</v>
      </c>
      <c r="AR26" s="17"/>
      <c r="AS26" s="17">
        <v>0.15591521410438799</v>
      </c>
      <c r="AT26" s="17">
        <v>8.7342708338989897E-2</v>
      </c>
      <c r="AU26" s="17">
        <v>8.7342708338989897E-2</v>
      </c>
      <c r="AV26" s="17">
        <v>8.2452659646090401E-2</v>
      </c>
      <c r="AW26" s="17">
        <v>0.15450560636294899</v>
      </c>
      <c r="AX26" s="17">
        <v>0.42589648163655303</v>
      </c>
      <c r="AY26" s="17">
        <v>6.0823741133519203E-2</v>
      </c>
      <c r="AZ26" s="17">
        <v>0.36438255145119403</v>
      </c>
      <c r="BA26" s="17">
        <v>0.31078057299475398</v>
      </c>
      <c r="BB26" s="17"/>
      <c r="BC26" s="17">
        <v>8.32953245496377E-2</v>
      </c>
      <c r="BD26" s="17">
        <v>0.16823170126819001</v>
      </c>
      <c r="BE26" s="17">
        <v>0.337298986392566</v>
      </c>
      <c r="BF26" s="17">
        <v>0.219433127467204</v>
      </c>
      <c r="BG26" s="17">
        <v>0.147216376821376</v>
      </c>
      <c r="BH26" s="17">
        <v>0.14529846902697599</v>
      </c>
      <c r="BI26" s="17"/>
      <c r="BJ26" s="17">
        <v>0.16459427001282001</v>
      </c>
      <c r="BK26" s="17">
        <v>0.12496677751245699</v>
      </c>
      <c r="BL26" s="17">
        <v>0.15061087126263201</v>
      </c>
      <c r="BM26" s="17">
        <v>0.169989227419276</v>
      </c>
      <c r="BN26" s="17">
        <v>0.12941178623858099</v>
      </c>
      <c r="BO26" s="17">
        <v>0.114615299737512</v>
      </c>
      <c r="BP26" s="17"/>
      <c r="BQ26" s="17">
        <v>0.14666744485215399</v>
      </c>
      <c r="BR26" s="17">
        <v>0.139975141308844</v>
      </c>
      <c r="BS26" s="17"/>
      <c r="BT26" s="17">
        <v>0.13859521568507799</v>
      </c>
      <c r="BU26" s="17">
        <v>0.14966436206758199</v>
      </c>
      <c r="BV26" s="17"/>
      <c r="BW26" s="17">
        <v>0.17263425259996301</v>
      </c>
      <c r="BX26" s="17">
        <v>0.102796090576775</v>
      </c>
    </row>
    <row r="27" spans="2:76" x14ac:dyDescent="0.35">
      <c r="B27" t="s">
        <v>97</v>
      </c>
      <c r="C27" s="17">
        <v>1.1979797013389099E-2</v>
      </c>
      <c r="D27" s="17">
        <v>5.91048908248871E-3</v>
      </c>
      <c r="E27" s="17">
        <v>1.8084693547660499E-2</v>
      </c>
      <c r="F27" s="17"/>
      <c r="G27" s="17">
        <v>1.19169167596109E-2</v>
      </c>
      <c r="H27" s="17">
        <v>2.1897393298834399E-2</v>
      </c>
      <c r="I27" s="17">
        <v>5.1210747812396804E-3</v>
      </c>
      <c r="J27" s="17"/>
      <c r="K27" s="17">
        <v>2.86887449988199E-2</v>
      </c>
      <c r="L27" s="17">
        <v>0</v>
      </c>
      <c r="M27" s="17">
        <v>0</v>
      </c>
      <c r="N27" s="17">
        <v>0</v>
      </c>
      <c r="O27" s="17">
        <v>9.8566391694175207E-2</v>
      </c>
      <c r="P27" s="17">
        <v>4.1902853558428099E-2</v>
      </c>
      <c r="Q27" s="17">
        <v>0</v>
      </c>
      <c r="R27" s="17">
        <v>0</v>
      </c>
      <c r="S27" s="17">
        <v>0</v>
      </c>
      <c r="T27" s="17">
        <v>8.4097175198506995E-3</v>
      </c>
      <c r="U27" s="17">
        <v>4.15881714054116E-2</v>
      </c>
      <c r="V27" s="17">
        <v>0</v>
      </c>
      <c r="W27" s="17">
        <v>3.2896871606635701E-2</v>
      </c>
      <c r="X27" s="17">
        <v>0</v>
      </c>
      <c r="Y27" s="17">
        <v>2.92850372295143E-2</v>
      </c>
      <c r="Z27" s="17">
        <v>0</v>
      </c>
      <c r="AA27" s="17"/>
      <c r="AB27" s="17">
        <v>2.1268811048315701E-2</v>
      </c>
      <c r="AC27" s="17">
        <v>9.2496316865733307E-3</v>
      </c>
      <c r="AD27" s="17">
        <v>1.12659641217315E-2</v>
      </c>
      <c r="AE27" s="17">
        <v>5.1657669378745198E-3</v>
      </c>
      <c r="AF27" s="17"/>
      <c r="AG27" s="17">
        <v>1.3826889501675E-2</v>
      </c>
      <c r="AH27" s="17">
        <v>0</v>
      </c>
      <c r="AI27" s="17">
        <v>4.5987351943365803E-3</v>
      </c>
      <c r="AJ27" s="17">
        <v>0</v>
      </c>
      <c r="AK27" s="17"/>
      <c r="AL27" s="17">
        <v>4.2893482718663299E-3</v>
      </c>
      <c r="AM27" s="17">
        <v>0</v>
      </c>
      <c r="AN27" s="17">
        <v>2.65702213976984E-2</v>
      </c>
      <c r="AO27" s="17">
        <v>0</v>
      </c>
      <c r="AP27" s="17">
        <v>2.3348896560735501E-2</v>
      </c>
      <c r="AQ27" s="17">
        <v>0</v>
      </c>
      <c r="AR27" s="17"/>
      <c r="AS27" s="17">
        <v>7.25644177158108E-3</v>
      </c>
      <c r="AT27" s="17">
        <v>0</v>
      </c>
      <c r="AU27" s="17">
        <v>0</v>
      </c>
      <c r="AV27" s="17">
        <v>8.0874364124997097E-3</v>
      </c>
      <c r="AW27" s="17">
        <v>1.11646931193432E-2</v>
      </c>
      <c r="AX27" s="17">
        <v>0.10731024642369</v>
      </c>
      <c r="AY27" s="17">
        <v>5.12004873201806E-2</v>
      </c>
      <c r="AZ27" s="17">
        <v>3.7532644911755599E-2</v>
      </c>
      <c r="BA27" s="17">
        <v>0</v>
      </c>
      <c r="BB27" s="17"/>
      <c r="BC27" s="17">
        <v>5.30440655379488E-3</v>
      </c>
      <c r="BD27" s="17">
        <v>1.4321818880857999E-2</v>
      </c>
      <c r="BE27" s="17">
        <v>2.5760311614685599E-2</v>
      </c>
      <c r="BF27" s="17">
        <v>1.5502723468507401E-2</v>
      </c>
      <c r="BG27" s="17">
        <v>1.5544956192748101E-2</v>
      </c>
      <c r="BH27" s="17">
        <v>0</v>
      </c>
      <c r="BI27" s="17"/>
      <c r="BJ27" s="17">
        <v>5.1967885579657204E-3</v>
      </c>
      <c r="BK27" s="17">
        <v>1.2376134493187E-2</v>
      </c>
      <c r="BL27" s="17">
        <v>3.6275240997924903E-2</v>
      </c>
      <c r="BM27" s="17">
        <v>7.40589492266059E-3</v>
      </c>
      <c r="BN27" s="17">
        <v>1.4043812204145001E-2</v>
      </c>
      <c r="BO27" s="17">
        <v>9.1607650819132292E-3</v>
      </c>
      <c r="BP27" s="17"/>
      <c r="BQ27" s="17">
        <v>1.1971346201936701E-2</v>
      </c>
      <c r="BR27" s="17">
        <v>1.21139850709912E-2</v>
      </c>
      <c r="BS27" s="17"/>
      <c r="BT27" s="17">
        <v>1.1468852364626501E-2</v>
      </c>
      <c r="BU27" s="17">
        <v>1.2508399567732999E-2</v>
      </c>
      <c r="BV27" s="17"/>
      <c r="BW27" s="17">
        <v>1.38945373506222E-2</v>
      </c>
      <c r="BX27" s="17">
        <v>5.0899691515362902E-3</v>
      </c>
    </row>
    <row r="28" spans="2:76" x14ac:dyDescent="0.35">
      <c r="B28" t="s">
        <v>107</v>
      </c>
      <c r="C28" s="17">
        <v>0.43243975726661499</v>
      </c>
      <c r="D28" s="17">
        <v>0.51432051575839999</v>
      </c>
      <c r="E28" s="17">
        <v>0.35126267390051702</v>
      </c>
      <c r="F28" s="17"/>
      <c r="G28" s="17">
        <v>0.3721304272225</v>
      </c>
      <c r="H28" s="17">
        <v>0.41279638038629501</v>
      </c>
      <c r="I28" s="17">
        <v>0.46698776567912198</v>
      </c>
      <c r="J28" s="17"/>
      <c r="K28" s="17">
        <v>0.46114199733445599</v>
      </c>
      <c r="L28" s="17">
        <v>0.49204186242855702</v>
      </c>
      <c r="M28" s="17">
        <v>0.33940214693856502</v>
      </c>
      <c r="N28" s="17">
        <v>0.24675900767675199</v>
      </c>
      <c r="O28" s="17">
        <v>0.60081231298484505</v>
      </c>
      <c r="P28" s="17">
        <v>0.22064005843651199</v>
      </c>
      <c r="Q28" s="17">
        <v>0.43219569432323801</v>
      </c>
      <c r="R28" s="17">
        <v>0.36646649922463098</v>
      </c>
      <c r="S28" s="17">
        <v>0.340327891916474</v>
      </c>
      <c r="T28" s="17">
        <v>0.49968777997212599</v>
      </c>
      <c r="U28" s="17">
        <v>0.393925927926009</v>
      </c>
      <c r="V28" s="17">
        <v>0.35239445822944299</v>
      </c>
      <c r="W28" s="17">
        <v>0.365594858121567</v>
      </c>
      <c r="X28" s="17">
        <v>0.50559696037618496</v>
      </c>
      <c r="Y28" s="17">
        <v>0.42471333745530099</v>
      </c>
      <c r="Z28" s="17">
        <v>0.24188543456035799</v>
      </c>
      <c r="AA28" s="17"/>
      <c r="AB28" s="17">
        <v>0.251144841306158</v>
      </c>
      <c r="AC28" s="17">
        <v>0.37107493552398202</v>
      </c>
      <c r="AD28" s="17">
        <v>0.56116119686408505</v>
      </c>
      <c r="AE28" s="17">
        <v>0.69850943033954305</v>
      </c>
      <c r="AF28" s="17"/>
      <c r="AG28" s="17">
        <v>0.38059275930004599</v>
      </c>
      <c r="AH28" s="17">
        <v>0.51477806582720298</v>
      </c>
      <c r="AI28" s="17">
        <v>0.58385124143905898</v>
      </c>
      <c r="AJ28" s="17">
        <v>0.61105388463244603</v>
      </c>
      <c r="AK28" s="17"/>
      <c r="AL28" s="17">
        <v>0.49894659004393299</v>
      </c>
      <c r="AM28" s="17">
        <v>0.486775721656444</v>
      </c>
      <c r="AN28" s="17">
        <v>0.241131403354433</v>
      </c>
      <c r="AO28" s="17">
        <v>0.50028466545032202</v>
      </c>
      <c r="AP28" s="17">
        <v>0.58018791163067296</v>
      </c>
      <c r="AQ28" s="17">
        <v>0.37400509119736403</v>
      </c>
      <c r="AR28" s="17"/>
      <c r="AS28" s="17">
        <v>0.41094857863211998</v>
      </c>
      <c r="AT28" s="17">
        <v>0.60234941146341903</v>
      </c>
      <c r="AU28" s="17">
        <v>0.60234941146341903</v>
      </c>
      <c r="AV28" s="17">
        <v>0.49831724423905599</v>
      </c>
      <c r="AW28" s="17">
        <v>0.403679976339753</v>
      </c>
      <c r="AX28" s="17">
        <v>0.14826775501657899</v>
      </c>
      <c r="AY28" s="17">
        <v>0.46296549205215998</v>
      </c>
      <c r="AZ28" s="17">
        <v>0.22328763852931299</v>
      </c>
      <c r="BA28" s="17">
        <v>0.68921942700524597</v>
      </c>
      <c r="BB28" s="17"/>
      <c r="BC28" s="17">
        <v>0.58902229591595501</v>
      </c>
      <c r="BD28" s="17">
        <v>0.40146831055693299</v>
      </c>
      <c r="BE28" s="17">
        <v>0.24916395851341</v>
      </c>
      <c r="BF28" s="17">
        <v>0.29796587215206299</v>
      </c>
      <c r="BG28" s="17">
        <v>0.36748335775709601</v>
      </c>
      <c r="BH28" s="17">
        <v>0.493810287343393</v>
      </c>
      <c r="BI28" s="17"/>
      <c r="BJ28" s="17">
        <v>0.39236134232915498</v>
      </c>
      <c r="BK28" s="17">
        <v>0.48291143749388199</v>
      </c>
      <c r="BL28" s="17">
        <v>0.38205869346178001</v>
      </c>
      <c r="BM28" s="17">
        <v>0.43716357601600703</v>
      </c>
      <c r="BN28" s="17">
        <v>0.43925810040837499</v>
      </c>
      <c r="BO28" s="17">
        <v>0.396925274031247</v>
      </c>
      <c r="BP28" s="17"/>
      <c r="BQ28" s="17">
        <v>0.433312703987069</v>
      </c>
      <c r="BR28" s="17">
        <v>0.43479662253613499</v>
      </c>
      <c r="BS28" s="17"/>
      <c r="BT28" s="17">
        <v>0.43379815892472801</v>
      </c>
      <c r="BU28" s="17">
        <v>0.43537892659977501</v>
      </c>
      <c r="BV28" s="17"/>
      <c r="BW28" s="17">
        <v>0.39146039779558101</v>
      </c>
      <c r="BX28" s="17">
        <v>0.50123451421466603</v>
      </c>
    </row>
    <row r="29" spans="2:76" x14ac:dyDescent="0.35">
      <c r="B29" t="s">
        <v>108</v>
      </c>
      <c r="C29" s="17">
        <v>0.311507986965253</v>
      </c>
      <c r="D29" s="17">
        <v>0.264775745133149</v>
      </c>
      <c r="E29" s="17">
        <v>0.356958460213116</v>
      </c>
      <c r="F29" s="17"/>
      <c r="G29" s="17">
        <v>0.34444483210771898</v>
      </c>
      <c r="H29" s="17">
        <v>0.33865093473760699</v>
      </c>
      <c r="I29" s="17">
        <v>0.28125192819482497</v>
      </c>
      <c r="J29" s="17"/>
      <c r="K29" s="17">
        <v>0.35204153090432999</v>
      </c>
      <c r="L29" s="17">
        <v>0.23248048319207801</v>
      </c>
      <c r="M29" s="17">
        <v>0.332137051819902</v>
      </c>
      <c r="N29" s="17">
        <v>0.53222293094854101</v>
      </c>
      <c r="O29" s="17">
        <v>0.199186787163322</v>
      </c>
      <c r="P29" s="17">
        <v>0.47170003642007402</v>
      </c>
      <c r="Q29" s="17">
        <v>0.32558937510403801</v>
      </c>
      <c r="R29" s="17">
        <v>0.31318429788268598</v>
      </c>
      <c r="S29" s="17">
        <v>0.27737705407088697</v>
      </c>
      <c r="T29" s="17">
        <v>0.297342170462288</v>
      </c>
      <c r="U29" s="17">
        <v>0.29216030284304401</v>
      </c>
      <c r="V29" s="17">
        <v>0.21319056841244599</v>
      </c>
      <c r="W29" s="17">
        <v>0.30911107650623698</v>
      </c>
      <c r="X29" s="17">
        <v>0.20615339913352401</v>
      </c>
      <c r="Y29" s="17">
        <v>0.35844063972147799</v>
      </c>
      <c r="Z29" s="17">
        <v>0.52289390350302301</v>
      </c>
      <c r="AA29" s="17"/>
      <c r="AB29" s="17">
        <v>0.49533627749869902</v>
      </c>
      <c r="AC29" s="17">
        <v>0.354728589882776</v>
      </c>
      <c r="AD29" s="17">
        <v>0.16357898202454499</v>
      </c>
      <c r="AE29" s="17">
        <v>0.15237168685948699</v>
      </c>
      <c r="AF29" s="17"/>
      <c r="AG29" s="17">
        <v>0.34680097747566402</v>
      </c>
      <c r="AH29" s="17">
        <v>0.25769050416488398</v>
      </c>
      <c r="AI29" s="17">
        <v>0.21200694355854299</v>
      </c>
      <c r="AJ29" s="17">
        <v>0.20028104853633599</v>
      </c>
      <c r="AK29" s="17"/>
      <c r="AL29" s="17">
        <v>0.30119362987345399</v>
      </c>
      <c r="AM29" s="17">
        <v>0.216210422671967</v>
      </c>
      <c r="AN29" s="17">
        <v>0.49334287734668097</v>
      </c>
      <c r="AO29" s="17">
        <v>0.27931132177954798</v>
      </c>
      <c r="AP29" s="17">
        <v>0.27777606278113798</v>
      </c>
      <c r="AQ29" s="17">
        <v>0.40576617905861201</v>
      </c>
      <c r="AR29" s="17"/>
      <c r="AS29" s="17">
        <v>0.34024409682803203</v>
      </c>
      <c r="AT29" s="17">
        <v>0.18590018748214299</v>
      </c>
      <c r="AU29" s="17">
        <v>0.18590018748214299</v>
      </c>
      <c r="AV29" s="17">
        <v>0.25043544186988898</v>
      </c>
      <c r="AW29" s="17">
        <v>0.27049556135257302</v>
      </c>
      <c r="AX29" s="17">
        <v>0.53303660915219697</v>
      </c>
      <c r="AY29" s="17">
        <v>0.32468501924204302</v>
      </c>
      <c r="AZ29" s="17">
        <v>0.55871895087428902</v>
      </c>
      <c r="BA29" s="17">
        <v>0.31078057299475398</v>
      </c>
      <c r="BB29" s="17"/>
      <c r="BC29" s="17">
        <v>0.197655616487386</v>
      </c>
      <c r="BD29" s="17">
        <v>0.36591513133426501</v>
      </c>
      <c r="BE29" s="17">
        <v>0.49159485056431901</v>
      </c>
      <c r="BF29" s="17">
        <v>0.40023433126653701</v>
      </c>
      <c r="BG29" s="17">
        <v>0.35202980391771499</v>
      </c>
      <c r="BH29" s="17">
        <v>0.30809376138358802</v>
      </c>
      <c r="BI29" s="17"/>
      <c r="BJ29" s="17">
        <v>0.31167932423591999</v>
      </c>
      <c r="BK29" s="17">
        <v>0.30635869560826301</v>
      </c>
      <c r="BL29" s="17">
        <v>0.31563074378571898</v>
      </c>
      <c r="BM29" s="17">
        <v>0.313857131621125</v>
      </c>
      <c r="BN29" s="17">
        <v>0.32902458036942001</v>
      </c>
      <c r="BO29" s="17">
        <v>0.28762217254438099</v>
      </c>
      <c r="BP29" s="17"/>
      <c r="BQ29" s="17">
        <v>0.31639838836328499</v>
      </c>
      <c r="BR29" s="17">
        <v>0.29449685399149</v>
      </c>
      <c r="BS29" s="17"/>
      <c r="BT29" s="17">
        <v>0.30713398824271199</v>
      </c>
      <c r="BU29" s="17">
        <v>0.316304899172622</v>
      </c>
      <c r="BV29" s="17"/>
      <c r="BW29" s="17">
        <v>0.355424175948791</v>
      </c>
      <c r="BX29" s="17">
        <v>0.23860754384835201</v>
      </c>
    </row>
    <row r="30" spans="2:76" x14ac:dyDescent="0.35">
      <c r="B30" t="s">
        <v>109</v>
      </c>
      <c r="C30" s="17">
        <v>0.120931770301362</v>
      </c>
      <c r="D30" s="17">
        <v>0.24954477062525099</v>
      </c>
      <c r="E30" s="17">
        <v>-5.6957863125989298E-3</v>
      </c>
      <c r="F30" s="17"/>
      <c r="G30" s="17">
        <v>2.76855951147809E-2</v>
      </c>
      <c r="H30" s="17">
        <v>7.4145445648688094E-2</v>
      </c>
      <c r="I30" s="17">
        <v>0.18573583748429701</v>
      </c>
      <c r="J30" s="17"/>
      <c r="K30" s="17">
        <v>0.109100466430126</v>
      </c>
      <c r="L30" s="17">
        <v>0.25956137923647898</v>
      </c>
      <c r="M30" s="17">
        <v>7.2650951186624098E-3</v>
      </c>
      <c r="N30" s="17">
        <v>-0.28546392327178899</v>
      </c>
      <c r="O30" s="17">
        <v>0.401625525821523</v>
      </c>
      <c r="P30" s="17">
        <v>-0.251059977983561</v>
      </c>
      <c r="Q30" s="17">
        <v>0.1066063192192</v>
      </c>
      <c r="R30" s="17">
        <v>5.3282201341945098E-2</v>
      </c>
      <c r="S30" s="17">
        <v>6.2950837845586999E-2</v>
      </c>
      <c r="T30" s="17">
        <v>0.20234560950983899</v>
      </c>
      <c r="U30" s="17">
        <v>0.10176562508296599</v>
      </c>
      <c r="V30" s="17">
        <v>0.139203889816997</v>
      </c>
      <c r="W30" s="17">
        <v>5.6483781615330297E-2</v>
      </c>
      <c r="X30" s="17">
        <v>0.29944356124266103</v>
      </c>
      <c r="Y30" s="17">
        <v>6.6272697733823299E-2</v>
      </c>
      <c r="Z30" s="17">
        <v>-0.28100846894266501</v>
      </c>
      <c r="AA30" s="17"/>
      <c r="AB30" s="17">
        <v>-0.24419143619254099</v>
      </c>
      <c r="AC30" s="17">
        <v>1.6346345641206201E-2</v>
      </c>
      <c r="AD30" s="17">
        <v>0.39758221483953998</v>
      </c>
      <c r="AE30" s="17">
        <v>0.54613774348005595</v>
      </c>
      <c r="AF30" s="17"/>
      <c r="AG30" s="17">
        <v>3.3791781824381598E-2</v>
      </c>
      <c r="AH30" s="17">
        <v>0.257087561662319</v>
      </c>
      <c r="AI30" s="17">
        <v>0.37184429788051498</v>
      </c>
      <c r="AJ30" s="17">
        <v>0.41077283609610998</v>
      </c>
      <c r="AK30" s="17"/>
      <c r="AL30" s="17">
        <v>0.197752960170479</v>
      </c>
      <c r="AM30" s="17">
        <v>0.27056529898447701</v>
      </c>
      <c r="AN30" s="17">
        <v>-0.25221147399224803</v>
      </c>
      <c r="AO30" s="17">
        <v>0.22097334367077401</v>
      </c>
      <c r="AP30" s="17">
        <v>0.30241184884953498</v>
      </c>
      <c r="AQ30" s="17">
        <v>-3.1761087861246998E-2</v>
      </c>
      <c r="AR30" s="17"/>
      <c r="AS30" s="17">
        <v>7.0704481804088198E-2</v>
      </c>
      <c r="AT30" s="17">
        <v>0.41644922398127499</v>
      </c>
      <c r="AU30" s="17">
        <v>0.41644922398127499</v>
      </c>
      <c r="AV30" s="17">
        <v>0.24788180236916699</v>
      </c>
      <c r="AW30" s="17">
        <v>0.13318441498718001</v>
      </c>
      <c r="AX30" s="17">
        <v>-0.38476885413561801</v>
      </c>
      <c r="AY30" s="17">
        <v>0.13828047281011599</v>
      </c>
      <c r="AZ30" s="17">
        <v>-0.33543131234497597</v>
      </c>
      <c r="BA30" s="17">
        <v>0.37843885401049099</v>
      </c>
      <c r="BB30" s="17"/>
      <c r="BC30" s="17">
        <v>0.39136667942856901</v>
      </c>
      <c r="BD30" s="17">
        <v>3.5553179222667201E-2</v>
      </c>
      <c r="BE30" s="17">
        <v>-0.24243089205091001</v>
      </c>
      <c r="BF30" s="17">
        <v>-0.10226845911447401</v>
      </c>
      <c r="BG30" s="17">
        <v>1.54535538393803E-2</v>
      </c>
      <c r="BH30" s="17">
        <v>0.18571652595980501</v>
      </c>
      <c r="BI30" s="17"/>
      <c r="BJ30" s="17">
        <v>8.06820180932354E-2</v>
      </c>
      <c r="BK30" s="17">
        <v>0.17655274188562001</v>
      </c>
      <c r="BL30" s="17">
        <v>6.6427949676060097E-2</v>
      </c>
      <c r="BM30" s="17">
        <v>0.123306444394882</v>
      </c>
      <c r="BN30" s="17">
        <v>0.11023352003895499</v>
      </c>
      <c r="BO30" s="17">
        <v>0.10930310148686501</v>
      </c>
      <c r="BP30" s="17"/>
      <c r="BQ30" s="17">
        <v>0.116914315623784</v>
      </c>
      <c r="BR30" s="17">
        <v>0.14029976854464499</v>
      </c>
      <c r="BS30" s="17"/>
      <c r="BT30" s="17">
        <v>0.12666417068201699</v>
      </c>
      <c r="BU30" s="17">
        <v>0.11907402742715401</v>
      </c>
      <c r="BV30" s="17"/>
      <c r="BW30" s="17">
        <v>3.6036221846789299E-2</v>
      </c>
      <c r="BX30" s="17">
        <v>0.262626970366313</v>
      </c>
    </row>
    <row r="31" spans="2:76" x14ac:dyDescent="0.35">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row>
    <row r="32" spans="2:76" x14ac:dyDescent="0.35">
      <c r="B32" s="6" t="s">
        <v>121</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row>
    <row r="33" spans="2:76" x14ac:dyDescent="0.35">
      <c r="B33" s="24" t="s">
        <v>99</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row>
    <row r="34" spans="2:76" x14ac:dyDescent="0.35">
      <c r="B34" t="s">
        <v>111</v>
      </c>
      <c r="C34" s="17">
        <v>0.73570694076047904</v>
      </c>
      <c r="D34" s="17">
        <v>0.72133304627390604</v>
      </c>
      <c r="E34" s="17">
        <v>0.74958191727115497</v>
      </c>
      <c r="F34" s="17"/>
      <c r="G34" s="17">
        <v>0.688680638945117</v>
      </c>
      <c r="H34" s="17">
        <v>0.74171400220017003</v>
      </c>
      <c r="I34" s="17">
        <v>0.74785183779753195</v>
      </c>
      <c r="J34" s="17"/>
      <c r="K34" s="17">
        <v>0.74608565694739704</v>
      </c>
      <c r="L34" s="17">
        <v>0.65230595968453997</v>
      </c>
      <c r="M34" s="17">
        <v>0.72847878802876398</v>
      </c>
      <c r="N34" s="17">
        <v>0.689580323782781</v>
      </c>
      <c r="O34" s="17">
        <v>0.60162275425840295</v>
      </c>
      <c r="P34" s="17">
        <v>0.87237328195702202</v>
      </c>
      <c r="Q34" s="17">
        <v>0.78465691139951399</v>
      </c>
      <c r="R34" s="17">
        <v>0.799323972483727</v>
      </c>
      <c r="S34" s="17">
        <v>0.66062504279613199</v>
      </c>
      <c r="T34" s="17">
        <v>0.72776556014833504</v>
      </c>
      <c r="U34" s="17">
        <v>0.88517432601637602</v>
      </c>
      <c r="V34" s="17">
        <v>0.64629389997438003</v>
      </c>
      <c r="W34" s="17">
        <v>0.67891063068594604</v>
      </c>
      <c r="X34" s="17">
        <v>0.79465723009284694</v>
      </c>
      <c r="Y34" s="17">
        <v>0.84644659029897695</v>
      </c>
      <c r="Z34" s="17">
        <v>0.55524637977861002</v>
      </c>
      <c r="AA34" s="17"/>
      <c r="AB34" s="17">
        <v>0.76998466993126602</v>
      </c>
      <c r="AC34" s="17">
        <v>0.75124413472950202</v>
      </c>
      <c r="AD34" s="17">
        <v>0.70992620974302201</v>
      </c>
      <c r="AE34" s="17">
        <v>0.70900514742700105</v>
      </c>
      <c r="AF34" s="17"/>
      <c r="AG34" s="17">
        <v>0.74762014562975299</v>
      </c>
      <c r="AH34" s="17">
        <v>0.80420128942454905</v>
      </c>
      <c r="AI34" s="17">
        <v>0.69363607228500601</v>
      </c>
      <c r="AJ34" s="17">
        <v>0.64920183257849795</v>
      </c>
      <c r="AK34" s="17"/>
      <c r="AL34" s="17">
        <v>0.79380431918942695</v>
      </c>
      <c r="AM34" s="17">
        <v>0.73548158797345797</v>
      </c>
      <c r="AN34" s="17">
        <v>0.72049248569894497</v>
      </c>
      <c r="AO34" s="17">
        <v>0.73078895153192203</v>
      </c>
      <c r="AP34" s="17">
        <v>0.64855279577593905</v>
      </c>
      <c r="AQ34" s="17">
        <v>0.75272732446536095</v>
      </c>
      <c r="AR34" s="17"/>
      <c r="AS34" s="17">
        <v>0.74489714871160195</v>
      </c>
      <c r="AT34" s="17">
        <v>0.77453609513868704</v>
      </c>
      <c r="AU34" s="17">
        <v>0.77453609513868704</v>
      </c>
      <c r="AV34" s="17">
        <v>0.72669672139859398</v>
      </c>
      <c r="AW34" s="17">
        <v>0.68881872808287403</v>
      </c>
      <c r="AX34" s="17">
        <v>0.81989169252562999</v>
      </c>
      <c r="AY34" s="17">
        <v>0.56344274659682403</v>
      </c>
      <c r="AZ34" s="17">
        <v>0.67422086621456301</v>
      </c>
      <c r="BA34" s="17">
        <v>0.31078057299475398</v>
      </c>
      <c r="BB34" s="17"/>
      <c r="BC34" s="17">
        <v>0.70765968948446401</v>
      </c>
      <c r="BD34" s="17">
        <v>0.77471676847611803</v>
      </c>
      <c r="BE34" s="17">
        <v>0.81601123362324002</v>
      </c>
      <c r="BF34" s="17">
        <v>0.70750703042831697</v>
      </c>
      <c r="BG34" s="17">
        <v>0.75932974898983396</v>
      </c>
      <c r="BH34" s="17">
        <v>0.70813805423684995</v>
      </c>
      <c r="BI34" s="17"/>
      <c r="BJ34" s="17">
        <v>0.72423063983570701</v>
      </c>
      <c r="BK34" s="17">
        <v>0.76539935093723199</v>
      </c>
      <c r="BL34" s="17">
        <v>0.72014317196376598</v>
      </c>
      <c r="BM34" s="17">
        <v>0.76733165934518499</v>
      </c>
      <c r="BN34" s="17">
        <v>0.69134147850792604</v>
      </c>
      <c r="BO34" s="17">
        <v>0.68186680026193403</v>
      </c>
      <c r="BP34" s="17"/>
      <c r="BQ34" s="17">
        <v>0.74749244792004299</v>
      </c>
      <c r="BR34" s="17">
        <v>0.71187546896766996</v>
      </c>
      <c r="BS34" s="17"/>
      <c r="BT34" s="17">
        <v>0.74915979147227596</v>
      </c>
      <c r="BU34" s="17">
        <v>0.72635386677762404</v>
      </c>
      <c r="BV34" s="17"/>
      <c r="BW34" s="17">
        <v>0.75205417699607002</v>
      </c>
      <c r="BX34" s="17">
        <v>0.72304508232440501</v>
      </c>
    </row>
    <row r="35" spans="2:76" x14ac:dyDescent="0.35">
      <c r="B35" t="s">
        <v>112</v>
      </c>
      <c r="C35" s="17">
        <v>0.53143467574541103</v>
      </c>
      <c r="D35" s="17">
        <v>0.49671121064998702</v>
      </c>
      <c r="E35" s="17">
        <v>0.56728417699395395</v>
      </c>
      <c r="F35" s="17"/>
      <c r="G35" s="17">
        <v>0.43190409773831301</v>
      </c>
      <c r="H35" s="17">
        <v>0.56477158296420304</v>
      </c>
      <c r="I35" s="17">
        <v>0.542831546810708</v>
      </c>
      <c r="J35" s="17"/>
      <c r="K35" s="17">
        <v>0.51703632193834603</v>
      </c>
      <c r="L35" s="17">
        <v>0.494461644740469</v>
      </c>
      <c r="M35" s="17">
        <v>0.51648978912885202</v>
      </c>
      <c r="N35" s="17">
        <v>0.56287974744984004</v>
      </c>
      <c r="O35" s="17">
        <v>0.49775407870932997</v>
      </c>
      <c r="P35" s="17">
        <v>0.56612007834412703</v>
      </c>
      <c r="Q35" s="17">
        <v>0.57139909523121302</v>
      </c>
      <c r="R35" s="17">
        <v>0.48341641463313501</v>
      </c>
      <c r="S35" s="17">
        <v>0.47325377982510197</v>
      </c>
      <c r="T35" s="17">
        <v>0.55645383034900298</v>
      </c>
      <c r="U35" s="17">
        <v>0.58862756766884405</v>
      </c>
      <c r="V35" s="17">
        <v>0.57644053480255897</v>
      </c>
      <c r="W35" s="17">
        <v>0.62204751013104598</v>
      </c>
      <c r="X35" s="17">
        <v>0.411526773190173</v>
      </c>
      <c r="Y35" s="17">
        <v>0.51524562095705895</v>
      </c>
      <c r="Z35" s="17">
        <v>0.56149481992515904</v>
      </c>
      <c r="AA35" s="17"/>
      <c r="AB35" s="17">
        <v>0.626482263774647</v>
      </c>
      <c r="AC35" s="17">
        <v>0.59019160802252901</v>
      </c>
      <c r="AD35" s="17">
        <v>0.443012376099573</v>
      </c>
      <c r="AE35" s="17">
        <v>0.38106695245767802</v>
      </c>
      <c r="AF35" s="17"/>
      <c r="AG35" s="17">
        <v>0.56378581574203002</v>
      </c>
      <c r="AH35" s="17">
        <v>0.43695077573676</v>
      </c>
      <c r="AI35" s="17">
        <v>0.43068102456385499</v>
      </c>
      <c r="AJ35" s="17">
        <v>0.58063429175811199</v>
      </c>
      <c r="AK35" s="17"/>
      <c r="AL35" s="17">
        <v>0.58241166401715205</v>
      </c>
      <c r="AM35" s="17">
        <v>0.52105122413709803</v>
      </c>
      <c r="AN35" s="17">
        <v>0.57446670587611504</v>
      </c>
      <c r="AO35" s="17">
        <v>0.44373947441643502</v>
      </c>
      <c r="AP35" s="17">
        <v>0.52364197826527603</v>
      </c>
      <c r="AQ35" s="17">
        <v>0.51198101374617799</v>
      </c>
      <c r="AR35" s="17"/>
      <c r="AS35" s="17">
        <v>0.55481447999206102</v>
      </c>
      <c r="AT35" s="17">
        <v>0.52018829902971897</v>
      </c>
      <c r="AU35" s="17">
        <v>0.52018829902971897</v>
      </c>
      <c r="AV35" s="17">
        <v>0.492847889800269</v>
      </c>
      <c r="AW35" s="17">
        <v>0.51325072081626799</v>
      </c>
      <c r="AX35" s="17">
        <v>0.73706455809599503</v>
      </c>
      <c r="AY35" s="17">
        <v>0.327225594553812</v>
      </c>
      <c r="AZ35" s="17">
        <v>0.51310217554169102</v>
      </c>
      <c r="BA35" s="17">
        <v>1</v>
      </c>
      <c r="BB35" s="17"/>
      <c r="BC35" s="17">
        <v>0.48057641501794901</v>
      </c>
      <c r="BD35" s="17">
        <v>0.57249945887575204</v>
      </c>
      <c r="BE35" s="17">
        <v>0.67202069286825294</v>
      </c>
      <c r="BF35" s="17">
        <v>0.63579088322190802</v>
      </c>
      <c r="BG35" s="17">
        <v>0.51842680522573703</v>
      </c>
      <c r="BH35" s="17">
        <v>0.42481316814306003</v>
      </c>
      <c r="BI35" s="17"/>
      <c r="BJ35" s="17">
        <v>0.55143030706367702</v>
      </c>
      <c r="BK35" s="17">
        <v>0.53446081428046599</v>
      </c>
      <c r="BL35" s="17">
        <v>0.53979368477766698</v>
      </c>
      <c r="BM35" s="17">
        <v>0.49090944276910897</v>
      </c>
      <c r="BN35" s="17">
        <v>0.52455741218653795</v>
      </c>
      <c r="BO35" s="17">
        <v>0.60130171752361306</v>
      </c>
      <c r="BP35" s="17"/>
      <c r="BQ35" s="17">
        <v>0.55042043680131703</v>
      </c>
      <c r="BR35" s="17">
        <v>0.48680150414934698</v>
      </c>
      <c r="BS35" s="17"/>
      <c r="BT35" s="17">
        <v>0.57649410308378501</v>
      </c>
      <c r="BU35" s="17">
        <v>0.49421552177811601</v>
      </c>
      <c r="BV35" s="17"/>
      <c r="BW35" s="17">
        <v>0.56988298501674595</v>
      </c>
      <c r="BX35" s="17">
        <v>0.47469841746413</v>
      </c>
    </row>
    <row r="36" spans="2:76" x14ac:dyDescent="0.35">
      <c r="B36" t="s">
        <v>113</v>
      </c>
      <c r="C36" s="17">
        <v>0.42896154248850199</v>
      </c>
      <c r="D36" s="17">
        <v>0.40023862964921703</v>
      </c>
      <c r="E36" s="17">
        <v>0.458594706685933</v>
      </c>
      <c r="F36" s="17"/>
      <c r="G36" s="17">
        <v>0.44003145858231901</v>
      </c>
      <c r="H36" s="17">
        <v>0.45555205849074099</v>
      </c>
      <c r="I36" s="17">
        <v>0.406673914362288</v>
      </c>
      <c r="J36" s="17"/>
      <c r="K36" s="17">
        <v>0.45462417468924898</v>
      </c>
      <c r="L36" s="17">
        <v>0.37323051924307798</v>
      </c>
      <c r="M36" s="17">
        <v>0.44918125256814401</v>
      </c>
      <c r="N36" s="17">
        <v>0.499306320172415</v>
      </c>
      <c r="O36" s="17">
        <v>0.50018824610074397</v>
      </c>
      <c r="P36" s="17">
        <v>0.40306101326903498</v>
      </c>
      <c r="Q36" s="17">
        <v>0.51186078285217096</v>
      </c>
      <c r="R36" s="17">
        <v>0.40613316557264501</v>
      </c>
      <c r="S36" s="17">
        <v>0.482169183155018</v>
      </c>
      <c r="T36" s="17">
        <v>0.43272506322089399</v>
      </c>
      <c r="U36" s="17">
        <v>0.38914697475283699</v>
      </c>
      <c r="V36" s="17">
        <v>0.49212619525608298</v>
      </c>
      <c r="W36" s="17">
        <v>0.39577081836813299</v>
      </c>
      <c r="X36" s="17">
        <v>0.28987089894303403</v>
      </c>
      <c r="Y36" s="17">
        <v>0.48428254324671099</v>
      </c>
      <c r="Z36" s="17">
        <v>0.51498067076671195</v>
      </c>
      <c r="AA36" s="17"/>
      <c r="AB36" s="17">
        <v>0.48969441468337699</v>
      </c>
      <c r="AC36" s="17">
        <v>0.44811472625813398</v>
      </c>
      <c r="AD36" s="17">
        <v>0.364847244960122</v>
      </c>
      <c r="AE36" s="17">
        <v>0.34623214033315097</v>
      </c>
      <c r="AF36" s="17"/>
      <c r="AG36" s="17">
        <v>0.43513842550530202</v>
      </c>
      <c r="AH36" s="17">
        <v>0.39914771583665598</v>
      </c>
      <c r="AI36" s="17">
        <v>0.45318271979848501</v>
      </c>
      <c r="AJ36" s="17">
        <v>0.30211043198459298</v>
      </c>
      <c r="AK36" s="17"/>
      <c r="AL36" s="17">
        <v>0.451473941630192</v>
      </c>
      <c r="AM36" s="17">
        <v>0.36751160356701201</v>
      </c>
      <c r="AN36" s="17">
        <v>0.48580539795491301</v>
      </c>
      <c r="AO36" s="17">
        <v>0.25519748818829302</v>
      </c>
      <c r="AP36" s="17">
        <v>0.33262336528960301</v>
      </c>
      <c r="AQ36" s="17">
        <v>0.55586578439559498</v>
      </c>
      <c r="AR36" s="17"/>
      <c r="AS36" s="17">
        <v>0.44310292296718701</v>
      </c>
      <c r="AT36" s="17">
        <v>0.37456408645390199</v>
      </c>
      <c r="AU36" s="17">
        <v>0.37456408645390199</v>
      </c>
      <c r="AV36" s="17">
        <v>0.40872020714024798</v>
      </c>
      <c r="AW36" s="17">
        <v>0.45528898234487403</v>
      </c>
      <c r="AX36" s="17">
        <v>0.287990267221299</v>
      </c>
      <c r="AY36" s="17">
        <v>0.364501715696678</v>
      </c>
      <c r="AZ36" s="17">
        <v>0.54400591132543497</v>
      </c>
      <c r="BA36" s="17">
        <v>0.62483990963455605</v>
      </c>
      <c r="BB36" s="17"/>
      <c r="BC36" s="17">
        <v>0.365031425084826</v>
      </c>
      <c r="BD36" s="17">
        <v>0.54572817113165295</v>
      </c>
      <c r="BE36" s="17">
        <v>0.39495541330272699</v>
      </c>
      <c r="BF36" s="17">
        <v>0.44753002973647699</v>
      </c>
      <c r="BG36" s="17">
        <v>0.44701256585321397</v>
      </c>
      <c r="BH36" s="17">
        <v>0.558910123269582</v>
      </c>
      <c r="BI36" s="17"/>
      <c r="BJ36" s="17">
        <v>0.393346894784463</v>
      </c>
      <c r="BK36" s="17">
        <v>0.43142576221117701</v>
      </c>
      <c r="BL36" s="17">
        <v>0.47901544250885603</v>
      </c>
      <c r="BM36" s="17">
        <v>0.40162520735812901</v>
      </c>
      <c r="BN36" s="17">
        <v>0.44394517890448698</v>
      </c>
      <c r="BO36" s="17">
        <v>0.48243990171802098</v>
      </c>
      <c r="BP36" s="17"/>
      <c r="BQ36" s="17">
        <v>0.428672659572921</v>
      </c>
      <c r="BR36" s="17">
        <v>0.42654509744298602</v>
      </c>
      <c r="BS36" s="17"/>
      <c r="BT36" s="17">
        <v>0.42964814917512101</v>
      </c>
      <c r="BU36" s="17">
        <v>0.42895711689598898</v>
      </c>
      <c r="BV36" s="17"/>
      <c r="BW36" s="17">
        <v>0.474955524308459</v>
      </c>
      <c r="BX36" s="17">
        <v>0.37048838018962099</v>
      </c>
    </row>
    <row r="37" spans="2:76" x14ac:dyDescent="0.35">
      <c r="B37" t="s">
        <v>114</v>
      </c>
      <c r="C37" s="17">
        <v>0.42683883465513101</v>
      </c>
      <c r="D37" s="17">
        <v>0.40992056416087003</v>
      </c>
      <c r="E37" s="17">
        <v>0.44464033904708999</v>
      </c>
      <c r="F37" s="17"/>
      <c r="G37" s="17">
        <v>0.34951483466573202</v>
      </c>
      <c r="H37" s="17">
        <v>0.456090557985662</v>
      </c>
      <c r="I37" s="17">
        <v>0.43336689826053798</v>
      </c>
      <c r="J37" s="17"/>
      <c r="K37" s="17">
        <v>0.503896203024911</v>
      </c>
      <c r="L37" s="17">
        <v>0.37972115266179401</v>
      </c>
      <c r="M37" s="17">
        <v>0.39243918435055403</v>
      </c>
      <c r="N37" s="17">
        <v>0.34094937308370299</v>
      </c>
      <c r="O37" s="17">
        <v>0.299714950136167</v>
      </c>
      <c r="P37" s="17">
        <v>0.39391383549585002</v>
      </c>
      <c r="Q37" s="17">
        <v>0.52214587200113005</v>
      </c>
      <c r="R37" s="17">
        <v>0.51062337192339902</v>
      </c>
      <c r="S37" s="17">
        <v>0.23423403640233201</v>
      </c>
      <c r="T37" s="17">
        <v>0.37986623613093601</v>
      </c>
      <c r="U37" s="17">
        <v>0.488227193289065</v>
      </c>
      <c r="V37" s="17">
        <v>0.35259433609665097</v>
      </c>
      <c r="W37" s="17">
        <v>0.42001568032902797</v>
      </c>
      <c r="X37" s="17">
        <v>0.37245799591964401</v>
      </c>
      <c r="Y37" s="17">
        <v>0.32606323820991701</v>
      </c>
      <c r="Z37" s="17">
        <v>0.63381875207426497</v>
      </c>
      <c r="AA37" s="17"/>
      <c r="AB37" s="17">
        <v>0.42076993993808198</v>
      </c>
      <c r="AC37" s="17">
        <v>0.463247798392317</v>
      </c>
      <c r="AD37" s="17">
        <v>0.40139932009680901</v>
      </c>
      <c r="AE37" s="17">
        <v>0.37146476856463301</v>
      </c>
      <c r="AF37" s="17"/>
      <c r="AG37" s="17">
        <v>0.45766205386234099</v>
      </c>
      <c r="AH37" s="17">
        <v>0.43552453905824901</v>
      </c>
      <c r="AI37" s="17">
        <v>0.34498104918546502</v>
      </c>
      <c r="AJ37" s="17">
        <v>0.54193301504555702</v>
      </c>
      <c r="AK37" s="17"/>
      <c r="AL37" s="17">
        <v>0.41368709651438201</v>
      </c>
      <c r="AM37" s="17">
        <v>0.40666966526104897</v>
      </c>
      <c r="AN37" s="17">
        <v>0.55075155208683801</v>
      </c>
      <c r="AO37" s="17">
        <v>0.41536619049653001</v>
      </c>
      <c r="AP37" s="17">
        <v>0.46341913697362902</v>
      </c>
      <c r="AQ37" s="17">
        <v>0.55997335132765202</v>
      </c>
      <c r="AR37" s="17"/>
      <c r="AS37" s="17">
        <v>0.450940055992605</v>
      </c>
      <c r="AT37" s="17">
        <v>0.42377964878687802</v>
      </c>
      <c r="AU37" s="17">
        <v>0.42377964878687802</v>
      </c>
      <c r="AV37" s="17">
        <v>0.41533643856938501</v>
      </c>
      <c r="AW37" s="17">
        <v>0.446554604228107</v>
      </c>
      <c r="AX37" s="17">
        <v>0.32710703344168401</v>
      </c>
      <c r="AY37" s="17">
        <v>0.16553703588264099</v>
      </c>
      <c r="AZ37" s="17">
        <v>0.39959663438648202</v>
      </c>
      <c r="BA37" s="17">
        <v>0.68921942700524597</v>
      </c>
      <c r="BB37" s="17"/>
      <c r="BC37" s="17">
        <v>0.434876071336248</v>
      </c>
      <c r="BD37" s="17">
        <v>0.48222681191135602</v>
      </c>
      <c r="BE37" s="17">
        <v>0.30953931039343102</v>
      </c>
      <c r="BF37" s="17">
        <v>0.37116450815582003</v>
      </c>
      <c r="BG37" s="17">
        <v>0.43422336300027098</v>
      </c>
      <c r="BH37" s="17">
        <v>0.497105203363163</v>
      </c>
      <c r="BI37" s="17"/>
      <c r="BJ37" s="17">
        <v>0.39474360814609699</v>
      </c>
      <c r="BK37" s="17">
        <v>0.390586813815131</v>
      </c>
      <c r="BL37" s="17">
        <v>0.45146276565180898</v>
      </c>
      <c r="BM37" s="17">
        <v>0.42020418884459998</v>
      </c>
      <c r="BN37" s="17">
        <v>0.48831118470243101</v>
      </c>
      <c r="BO37" s="17">
        <v>0.46473658428458398</v>
      </c>
      <c r="BP37" s="17"/>
      <c r="BQ37" s="17">
        <v>0.44452907021303201</v>
      </c>
      <c r="BR37" s="17">
        <v>0.38644448191611502</v>
      </c>
      <c r="BS37" s="17"/>
      <c r="BT37" s="17">
        <v>0.45719769579963199</v>
      </c>
      <c r="BU37" s="17">
        <v>0.402589582241413</v>
      </c>
      <c r="BV37" s="17"/>
      <c r="BW37" s="17">
        <v>0.44339754855868901</v>
      </c>
      <c r="BX37" s="17">
        <v>0.419063268612408</v>
      </c>
    </row>
    <row r="38" spans="2:76" x14ac:dyDescent="0.35">
      <c r="B38" t="s">
        <v>115</v>
      </c>
      <c r="C38" s="17">
        <v>0.40198346349508401</v>
      </c>
      <c r="D38" s="17">
        <v>0.409828711974775</v>
      </c>
      <c r="E38" s="17">
        <v>0.394924115772333</v>
      </c>
      <c r="F38" s="17"/>
      <c r="G38" s="17">
        <v>0.33330038970848502</v>
      </c>
      <c r="H38" s="17">
        <v>0.37406895831855302</v>
      </c>
      <c r="I38" s="17">
        <v>0.445174407873485</v>
      </c>
      <c r="J38" s="17"/>
      <c r="K38" s="17">
        <v>0.46824728255349302</v>
      </c>
      <c r="L38" s="17">
        <v>0.40403078872769899</v>
      </c>
      <c r="M38" s="17">
        <v>0.210372091327647</v>
      </c>
      <c r="N38" s="17">
        <v>0.40896454457648501</v>
      </c>
      <c r="O38" s="17">
        <v>0.199186787163322</v>
      </c>
      <c r="P38" s="17">
        <v>0.52065476497656105</v>
      </c>
      <c r="Q38" s="17">
        <v>0.34251298546652698</v>
      </c>
      <c r="R38" s="17">
        <v>0.418685437191891</v>
      </c>
      <c r="S38" s="17">
        <v>0.33336848897903898</v>
      </c>
      <c r="T38" s="17">
        <v>0.39613411436060197</v>
      </c>
      <c r="U38" s="17">
        <v>0.511629290402286</v>
      </c>
      <c r="V38" s="17">
        <v>0.64428167029223304</v>
      </c>
      <c r="W38" s="17">
        <v>0.36019224073420603</v>
      </c>
      <c r="X38" s="17">
        <v>0.28987089894303403</v>
      </c>
      <c r="Y38" s="17">
        <v>0.42222497499787798</v>
      </c>
      <c r="Z38" s="17">
        <v>0.44391775551606399</v>
      </c>
      <c r="AA38" s="17"/>
      <c r="AB38" s="17">
        <v>0.36063249093810401</v>
      </c>
      <c r="AC38" s="17">
        <v>0.439679367804233</v>
      </c>
      <c r="AD38" s="17">
        <v>0.42420613464878099</v>
      </c>
      <c r="AE38" s="17">
        <v>0.35160078895163399</v>
      </c>
      <c r="AF38" s="17"/>
      <c r="AG38" s="17">
        <v>0.39859730088495199</v>
      </c>
      <c r="AH38" s="17">
        <v>0.46782863717686801</v>
      </c>
      <c r="AI38" s="17">
        <v>0.41130357800098699</v>
      </c>
      <c r="AJ38" s="17">
        <v>0.39293844042833598</v>
      </c>
      <c r="AK38" s="17"/>
      <c r="AL38" s="17">
        <v>0.40558976266673002</v>
      </c>
      <c r="AM38" s="17">
        <v>0.38295722347252498</v>
      </c>
      <c r="AN38" s="17">
        <v>0.42946631479907799</v>
      </c>
      <c r="AO38" s="17">
        <v>0.40382557550894899</v>
      </c>
      <c r="AP38" s="17">
        <v>0.54025480108435797</v>
      </c>
      <c r="AQ38" s="17">
        <v>0.38343452997608901</v>
      </c>
      <c r="AR38" s="17"/>
      <c r="AS38" s="17">
        <v>0.45586488847939499</v>
      </c>
      <c r="AT38" s="17">
        <v>0.38483913293703598</v>
      </c>
      <c r="AU38" s="17">
        <v>0.38483913293703598</v>
      </c>
      <c r="AV38" s="17">
        <v>0.370097062693931</v>
      </c>
      <c r="AW38" s="17">
        <v>0.360754349084004</v>
      </c>
      <c r="AX38" s="17">
        <v>0.226968958061045</v>
      </c>
      <c r="AY38" s="17">
        <v>0.268650642178698</v>
      </c>
      <c r="AZ38" s="17">
        <v>0.30249640398521399</v>
      </c>
      <c r="BA38" s="17">
        <v>0.68594066336019799</v>
      </c>
      <c r="BB38" s="17"/>
      <c r="BC38" s="17">
        <v>0.466255599869277</v>
      </c>
      <c r="BD38" s="17">
        <v>0.43178411225487501</v>
      </c>
      <c r="BE38" s="17">
        <v>0.16164820997870599</v>
      </c>
      <c r="BF38" s="17">
        <v>0.35790643405984801</v>
      </c>
      <c r="BG38" s="17">
        <v>0.37372078672815801</v>
      </c>
      <c r="BH38" s="17">
        <v>0.42964387106493102</v>
      </c>
      <c r="BI38" s="17"/>
      <c r="BJ38" s="17">
        <v>0.34111135098622702</v>
      </c>
      <c r="BK38" s="17">
        <v>0.367486296781593</v>
      </c>
      <c r="BL38" s="17">
        <v>0.32175900245237599</v>
      </c>
      <c r="BM38" s="17">
        <v>0.44102691051260501</v>
      </c>
      <c r="BN38" s="17">
        <v>0.45371405627407602</v>
      </c>
      <c r="BO38" s="17">
        <v>0.46679978579623899</v>
      </c>
      <c r="BP38" s="17"/>
      <c r="BQ38" s="17">
        <v>0.410951412886291</v>
      </c>
      <c r="BR38" s="17">
        <v>0.37976209989419502</v>
      </c>
      <c r="BS38" s="17"/>
      <c r="BT38" s="17">
        <v>0.42415372532920897</v>
      </c>
      <c r="BU38" s="17">
        <v>0.38398657288958299</v>
      </c>
      <c r="BV38" s="17"/>
      <c r="BW38" s="17">
        <v>0.410007182903047</v>
      </c>
      <c r="BX38" s="17">
        <v>0.39974823984721403</v>
      </c>
    </row>
    <row r="39" spans="2:76" x14ac:dyDescent="0.35">
      <c r="B39" t="s">
        <v>116</v>
      </c>
      <c r="C39" s="17">
        <v>0.37725662459143899</v>
      </c>
      <c r="D39" s="17">
        <v>0.38488757070523899</v>
      </c>
      <c r="E39" s="17">
        <v>0.37036271897077</v>
      </c>
      <c r="F39" s="17"/>
      <c r="G39" s="17">
        <v>0.36556433123481302</v>
      </c>
      <c r="H39" s="17">
        <v>0.40710635603113998</v>
      </c>
      <c r="I39" s="17">
        <v>0.360603572986743</v>
      </c>
      <c r="J39" s="17"/>
      <c r="K39" s="17">
        <v>0.45339388283295101</v>
      </c>
      <c r="L39" s="17">
        <v>0.36474428936839498</v>
      </c>
      <c r="M39" s="17">
        <v>0.33471156796441798</v>
      </c>
      <c r="N39" s="17">
        <v>0.28020884598291101</v>
      </c>
      <c r="O39" s="17">
        <v>0.50018824610074397</v>
      </c>
      <c r="P39" s="17">
        <v>0.34159534210450898</v>
      </c>
      <c r="Q39" s="17">
        <v>0.45322735261666097</v>
      </c>
      <c r="R39" s="17">
        <v>0.29996573634149498</v>
      </c>
      <c r="S39" s="17">
        <v>0.324527717806394</v>
      </c>
      <c r="T39" s="17">
        <v>0.351917951981502</v>
      </c>
      <c r="U39" s="17">
        <v>0.44937924012286901</v>
      </c>
      <c r="V39" s="17">
        <v>0.36578353429302601</v>
      </c>
      <c r="W39" s="17">
        <v>0.40506044120377999</v>
      </c>
      <c r="X39" s="17">
        <v>0.28994863933620202</v>
      </c>
      <c r="Y39" s="17">
        <v>0.306623137160288</v>
      </c>
      <c r="Z39" s="17">
        <v>0.593604773788865</v>
      </c>
      <c r="AA39" s="17"/>
      <c r="AB39" s="17">
        <v>0.27536420486228502</v>
      </c>
      <c r="AC39" s="17">
        <v>0.41655473139465299</v>
      </c>
      <c r="AD39" s="17">
        <v>0.40608681420975901</v>
      </c>
      <c r="AE39" s="17">
        <v>0.42614931137926498</v>
      </c>
      <c r="AF39" s="17"/>
      <c r="AG39" s="17">
        <v>0.38289350921166398</v>
      </c>
      <c r="AH39" s="17">
        <v>0.45211223644846199</v>
      </c>
      <c r="AI39" s="17">
        <v>0.35260835358479298</v>
      </c>
      <c r="AJ39" s="17">
        <v>0.46764868583831098</v>
      </c>
      <c r="AK39" s="17"/>
      <c r="AL39" s="17">
        <v>0.35018548107992198</v>
      </c>
      <c r="AM39" s="17">
        <v>0.396825341407191</v>
      </c>
      <c r="AN39" s="17">
        <v>0.48213065190964799</v>
      </c>
      <c r="AO39" s="17">
        <v>0.30476221333889902</v>
      </c>
      <c r="AP39" s="17">
        <v>0.48403650181632701</v>
      </c>
      <c r="AQ39" s="17">
        <v>0.40681486285085999</v>
      </c>
      <c r="AR39" s="17"/>
      <c r="AS39" s="17">
        <v>0.35055346629219403</v>
      </c>
      <c r="AT39" s="17">
        <v>0.37667623536695199</v>
      </c>
      <c r="AU39" s="17">
        <v>0.37667623536695199</v>
      </c>
      <c r="AV39" s="17">
        <v>0.42611601150776801</v>
      </c>
      <c r="AW39" s="17">
        <v>0.39030664229793</v>
      </c>
      <c r="AX39" s="17">
        <v>0.150166289353143</v>
      </c>
      <c r="AY39" s="17">
        <v>0.34540584847241801</v>
      </c>
      <c r="AZ39" s="17">
        <v>0.49375756363019102</v>
      </c>
      <c r="BA39" s="17">
        <v>0.37516009036544401</v>
      </c>
      <c r="BB39" s="17"/>
      <c r="BC39" s="17">
        <v>0.428071394376633</v>
      </c>
      <c r="BD39" s="17">
        <v>0.40749419622780803</v>
      </c>
      <c r="BE39" s="17">
        <v>0.27744784578931703</v>
      </c>
      <c r="BF39" s="17">
        <v>0.353289584260564</v>
      </c>
      <c r="BG39" s="17">
        <v>0.34006763873407397</v>
      </c>
      <c r="BH39" s="17">
        <v>0.32904706696384001</v>
      </c>
      <c r="BI39" s="17"/>
      <c r="BJ39" s="17">
        <v>0.3965425618499</v>
      </c>
      <c r="BK39" s="17">
        <v>0.35533651062160698</v>
      </c>
      <c r="BL39" s="17">
        <v>0.36049287181272699</v>
      </c>
      <c r="BM39" s="17">
        <v>0.35982235178614302</v>
      </c>
      <c r="BN39" s="17">
        <v>0.395405652001867</v>
      </c>
      <c r="BO39" s="17">
        <v>0.43135731807712402</v>
      </c>
      <c r="BP39" s="17"/>
      <c r="BQ39" s="17">
        <v>0.384146449514361</v>
      </c>
      <c r="BR39" s="17">
        <v>0.35918242657851701</v>
      </c>
      <c r="BS39" s="17"/>
      <c r="BT39" s="17">
        <v>0.40105360176934801</v>
      </c>
      <c r="BU39" s="17">
        <v>0.35792964719689302</v>
      </c>
      <c r="BV39" s="17"/>
      <c r="BW39" s="17">
        <v>0.38683900641910901</v>
      </c>
      <c r="BX39" s="17">
        <v>0.37293293460002402</v>
      </c>
    </row>
    <row r="40" spans="2:76" x14ac:dyDescent="0.35">
      <c r="B40" t="s">
        <v>117</v>
      </c>
      <c r="C40" s="17">
        <v>0.30850954212651799</v>
      </c>
      <c r="D40" s="17">
        <v>0.29767344600212903</v>
      </c>
      <c r="E40" s="17">
        <v>0.31998133272462298</v>
      </c>
      <c r="F40" s="17"/>
      <c r="G40" s="17">
        <v>0.34195401421589</v>
      </c>
      <c r="H40" s="17">
        <v>0.35367513764158998</v>
      </c>
      <c r="I40" s="17">
        <v>0.26557382015776099</v>
      </c>
      <c r="J40" s="17"/>
      <c r="K40" s="17">
        <v>0.37626081404336897</v>
      </c>
      <c r="L40" s="17">
        <v>0.26859418528380002</v>
      </c>
      <c r="M40" s="17">
        <v>0.23597687593672201</v>
      </c>
      <c r="N40" s="17">
        <v>0.375803876306888</v>
      </c>
      <c r="O40" s="17">
        <v>0.30062129532097998</v>
      </c>
      <c r="P40" s="17">
        <v>0.30913213127622802</v>
      </c>
      <c r="Q40" s="17">
        <v>0.30964755163719798</v>
      </c>
      <c r="R40" s="17">
        <v>0.32218271655598602</v>
      </c>
      <c r="S40" s="17">
        <v>0.18510188735218</v>
      </c>
      <c r="T40" s="17">
        <v>0.30819893821379002</v>
      </c>
      <c r="U40" s="17">
        <v>0.330274489411292</v>
      </c>
      <c r="V40" s="17">
        <v>0.43520089845252902</v>
      </c>
      <c r="W40" s="17">
        <v>0.376014838646549</v>
      </c>
      <c r="X40" s="17">
        <v>0.16619701078149099</v>
      </c>
      <c r="Y40" s="17">
        <v>0.212319075543495</v>
      </c>
      <c r="Z40" s="17">
        <v>0.35792227008475203</v>
      </c>
      <c r="AA40" s="17"/>
      <c r="AB40" s="17">
        <v>0.398438044586374</v>
      </c>
      <c r="AC40" s="17">
        <v>0.32432641422784098</v>
      </c>
      <c r="AD40" s="17">
        <v>0.23084419309267901</v>
      </c>
      <c r="AE40" s="17">
        <v>0.235680387562159</v>
      </c>
      <c r="AF40" s="17"/>
      <c r="AG40" s="17">
        <v>0.33475100020943399</v>
      </c>
      <c r="AH40" s="17">
        <v>0.35106223007773302</v>
      </c>
      <c r="AI40" s="17">
        <v>0.22936916804562599</v>
      </c>
      <c r="AJ40" s="17">
        <v>0.35074136415666102</v>
      </c>
      <c r="AK40" s="17"/>
      <c r="AL40" s="17">
        <v>0.302410698435089</v>
      </c>
      <c r="AM40" s="17">
        <v>0.26209641816224999</v>
      </c>
      <c r="AN40" s="17">
        <v>0.46182128843152198</v>
      </c>
      <c r="AO40" s="17">
        <v>0.206885516317558</v>
      </c>
      <c r="AP40" s="17">
        <v>0.27369023463308101</v>
      </c>
      <c r="AQ40" s="17">
        <v>0.38994271316964002</v>
      </c>
      <c r="AR40" s="17"/>
      <c r="AS40" s="17">
        <v>0.29932988807490701</v>
      </c>
      <c r="AT40" s="17">
        <v>0.31763918813358699</v>
      </c>
      <c r="AU40" s="17">
        <v>0.31763918813358699</v>
      </c>
      <c r="AV40" s="17">
        <v>0.338652563010583</v>
      </c>
      <c r="AW40" s="17">
        <v>0.297422752596191</v>
      </c>
      <c r="AX40" s="17">
        <v>0.26589823834684301</v>
      </c>
      <c r="AY40" s="17">
        <v>0</v>
      </c>
      <c r="AZ40" s="17">
        <v>0.40114008814915703</v>
      </c>
      <c r="BA40" s="17">
        <v>0.68921942700524597</v>
      </c>
      <c r="BB40" s="17"/>
      <c r="BC40" s="17">
        <v>0.26656018937371101</v>
      </c>
      <c r="BD40" s="17">
        <v>0.32554347809506401</v>
      </c>
      <c r="BE40" s="17">
        <v>0.37221685261788101</v>
      </c>
      <c r="BF40" s="17">
        <v>0.31798272006240902</v>
      </c>
      <c r="BG40" s="17">
        <v>0.32733674358579201</v>
      </c>
      <c r="BH40" s="17">
        <v>0.41260551933526801</v>
      </c>
      <c r="BI40" s="17"/>
      <c r="BJ40" s="17">
        <v>0.27105495743771901</v>
      </c>
      <c r="BK40" s="17">
        <v>0.29262299923288898</v>
      </c>
      <c r="BL40" s="17">
        <v>0.293665332732996</v>
      </c>
      <c r="BM40" s="17">
        <v>0.32539692963336803</v>
      </c>
      <c r="BN40" s="17">
        <v>0.28699780121610402</v>
      </c>
      <c r="BO40" s="17">
        <v>0.40383566040632202</v>
      </c>
      <c r="BP40" s="17"/>
      <c r="BQ40" s="17">
        <v>0.30961358445905401</v>
      </c>
      <c r="BR40" s="17">
        <v>0.30198255057800399</v>
      </c>
      <c r="BS40" s="17"/>
      <c r="BT40" s="17">
        <v>0.32147385077359503</v>
      </c>
      <c r="BU40" s="17">
        <v>0.29914484118511497</v>
      </c>
      <c r="BV40" s="17"/>
      <c r="BW40" s="17">
        <v>0.333322070776646</v>
      </c>
      <c r="BX40" s="17">
        <v>0.27950338738430802</v>
      </c>
    </row>
    <row r="41" spans="2:76" x14ac:dyDescent="0.35">
      <c r="B41" t="s">
        <v>118</v>
      </c>
      <c r="C41" s="17">
        <v>0.174273779980889</v>
      </c>
      <c r="D41" s="17">
        <v>0.17945638462952501</v>
      </c>
      <c r="E41" s="17">
        <v>0.16942845176419</v>
      </c>
      <c r="F41" s="17"/>
      <c r="G41" s="17">
        <v>0.25097121760260199</v>
      </c>
      <c r="H41" s="17">
        <v>0.23456963394809399</v>
      </c>
      <c r="I41" s="17">
        <v>0.105837605211167</v>
      </c>
      <c r="J41" s="17"/>
      <c r="K41" s="17">
        <v>0.18606433930094801</v>
      </c>
      <c r="L41" s="17">
        <v>0.163183489738984</v>
      </c>
      <c r="M41" s="17">
        <v>0.22627533082300799</v>
      </c>
      <c r="N41" s="17">
        <v>0.12854064531322401</v>
      </c>
      <c r="O41" s="17">
        <v>0.201150394149469</v>
      </c>
      <c r="P41" s="17">
        <v>0.128037701076051</v>
      </c>
      <c r="Q41" s="17">
        <v>0.12646856662441999</v>
      </c>
      <c r="R41" s="17">
        <v>0.17518854145618201</v>
      </c>
      <c r="S41" s="17">
        <v>0.36955095927568399</v>
      </c>
      <c r="T41" s="17">
        <v>0.180762108158325</v>
      </c>
      <c r="U41" s="17">
        <v>0.115233622256844</v>
      </c>
      <c r="V41" s="17">
        <v>0.142025561444448</v>
      </c>
      <c r="W41" s="17">
        <v>0.13267161358065499</v>
      </c>
      <c r="X41" s="17">
        <v>0.20480290180960201</v>
      </c>
      <c r="Y41" s="17">
        <v>0.23641082810707201</v>
      </c>
      <c r="Z41" s="17">
        <v>0.23414917615074399</v>
      </c>
      <c r="AA41" s="17"/>
      <c r="AB41" s="17">
        <v>0.214365080735821</v>
      </c>
      <c r="AC41" s="17">
        <v>0.16338709511486901</v>
      </c>
      <c r="AD41" s="17">
        <v>0.15302348448335701</v>
      </c>
      <c r="AE41" s="17">
        <v>0.135882213314032</v>
      </c>
      <c r="AF41" s="17"/>
      <c r="AG41" s="17">
        <v>0.17409070774388799</v>
      </c>
      <c r="AH41" s="17">
        <v>0.17301123813039301</v>
      </c>
      <c r="AI41" s="17">
        <v>0.145107891748576</v>
      </c>
      <c r="AJ41" s="17">
        <v>0.304816768833505</v>
      </c>
      <c r="AK41" s="17"/>
      <c r="AL41" s="17">
        <v>0.14710878995575599</v>
      </c>
      <c r="AM41" s="17">
        <v>0.101853840002984</v>
      </c>
      <c r="AN41" s="17">
        <v>0.30970431260217302</v>
      </c>
      <c r="AO41" s="17">
        <v>0.125713671062538</v>
      </c>
      <c r="AP41" s="17">
        <v>0.172982780420157</v>
      </c>
      <c r="AQ41" s="17">
        <v>0.218002851695282</v>
      </c>
      <c r="AR41" s="17"/>
      <c r="AS41" s="17">
        <v>0.146254242016607</v>
      </c>
      <c r="AT41" s="17">
        <v>9.2557785609194906E-2</v>
      </c>
      <c r="AU41" s="17">
        <v>9.2557785609194906E-2</v>
      </c>
      <c r="AV41" s="17">
        <v>0.202234474286349</v>
      </c>
      <c r="AW41" s="17">
        <v>0.245034335484308</v>
      </c>
      <c r="AX41" s="17">
        <v>0.36797223083460101</v>
      </c>
      <c r="AY41" s="17">
        <v>0.20852357178885</v>
      </c>
      <c r="AZ41" s="17">
        <v>0.25965498711965401</v>
      </c>
      <c r="BA41" s="17">
        <v>0</v>
      </c>
      <c r="BB41" s="17"/>
      <c r="BC41" s="17">
        <v>0.14225806883703099</v>
      </c>
      <c r="BD41" s="17">
        <v>0.208746279778318</v>
      </c>
      <c r="BE41" s="17">
        <v>0.185301795889034</v>
      </c>
      <c r="BF41" s="17">
        <v>0.25517572006052802</v>
      </c>
      <c r="BG41" s="17">
        <v>0.16067452007591901</v>
      </c>
      <c r="BH41" s="17">
        <v>0.14564838510241501</v>
      </c>
      <c r="BI41" s="17"/>
      <c r="BJ41" s="17">
        <v>0.15811043849960099</v>
      </c>
      <c r="BK41" s="17">
        <v>0.196573645407636</v>
      </c>
      <c r="BL41" s="17">
        <v>0.16729436400013301</v>
      </c>
      <c r="BM41" s="17">
        <v>0.168128431892727</v>
      </c>
      <c r="BN41" s="17">
        <v>0.18984317521468599</v>
      </c>
      <c r="BO41" s="17">
        <v>0.14560559753147501</v>
      </c>
      <c r="BP41" s="17"/>
      <c r="BQ41" s="17">
        <v>0.17264249157732101</v>
      </c>
      <c r="BR41" s="17">
        <v>0.17331508776599999</v>
      </c>
      <c r="BS41" s="17"/>
      <c r="BT41" s="17">
        <v>0.164022352135787</v>
      </c>
      <c r="BU41" s="17">
        <v>0.18257760992091901</v>
      </c>
      <c r="BV41" s="17"/>
      <c r="BW41" s="17">
        <v>0.19927895584131899</v>
      </c>
      <c r="BX41" s="17">
        <v>0.144078658560401</v>
      </c>
    </row>
    <row r="42" spans="2:76" x14ac:dyDescent="0.35">
      <c r="B42" t="s">
        <v>119</v>
      </c>
      <c r="C42" s="17">
        <v>0.16381281380609999</v>
      </c>
      <c r="D42" s="17">
        <v>0.144585076216941</v>
      </c>
      <c r="E42" s="17">
        <v>0.183404103226006</v>
      </c>
      <c r="F42" s="17"/>
      <c r="G42" s="17">
        <v>0.173265714934807</v>
      </c>
      <c r="H42" s="17">
        <v>0.18872197243605299</v>
      </c>
      <c r="I42" s="17">
        <v>0.143252569436256</v>
      </c>
      <c r="J42" s="17"/>
      <c r="K42" s="17">
        <v>0.228158207090668</v>
      </c>
      <c r="L42" s="17">
        <v>0.116683644274488</v>
      </c>
      <c r="M42" s="17">
        <v>8.4395981985560503E-2</v>
      </c>
      <c r="N42" s="17">
        <v>0.153866086500137</v>
      </c>
      <c r="O42" s="17">
        <v>0.199186787163322</v>
      </c>
      <c r="P42" s="17">
        <v>0.22308924886110901</v>
      </c>
      <c r="Q42" s="17">
        <v>0.144253500128464</v>
      </c>
      <c r="R42" s="17">
        <v>0.178320155496694</v>
      </c>
      <c r="S42" s="17">
        <v>4.7208904031823901E-2</v>
      </c>
      <c r="T42" s="17">
        <v>0.17408711785175299</v>
      </c>
      <c r="U42" s="17">
        <v>8.0686018080160293E-2</v>
      </c>
      <c r="V42" s="17">
        <v>0.22240300838896099</v>
      </c>
      <c r="W42" s="17">
        <v>0.20722153315179001</v>
      </c>
      <c r="X42" s="17">
        <v>0.165454338825129</v>
      </c>
      <c r="Y42" s="17">
        <v>0.14752967100962</v>
      </c>
      <c r="Z42" s="17">
        <v>0.319006327822973</v>
      </c>
      <c r="AA42" s="17"/>
      <c r="AB42" s="17">
        <v>0.18748110363833201</v>
      </c>
      <c r="AC42" s="17">
        <v>0.18668075333485601</v>
      </c>
      <c r="AD42" s="17">
        <v>0.10765548019026</v>
      </c>
      <c r="AE42" s="17">
        <v>0.12454122178997901</v>
      </c>
      <c r="AF42" s="17"/>
      <c r="AG42" s="17">
        <v>0.16354486975502799</v>
      </c>
      <c r="AH42" s="17">
        <v>0.14902221716543301</v>
      </c>
      <c r="AI42" s="17">
        <v>0.185433056767592</v>
      </c>
      <c r="AJ42" s="17">
        <v>0.101891970441951</v>
      </c>
      <c r="AK42" s="17"/>
      <c r="AL42" s="17">
        <v>0.16234521029601301</v>
      </c>
      <c r="AM42" s="17">
        <v>0.11741438984470701</v>
      </c>
      <c r="AN42" s="17">
        <v>0.18482185325620701</v>
      </c>
      <c r="AO42" s="17">
        <v>0.114136488795906</v>
      </c>
      <c r="AP42" s="17">
        <v>0.16023527661710299</v>
      </c>
      <c r="AQ42" s="17">
        <v>0.20346337471607601</v>
      </c>
      <c r="AR42" s="17"/>
      <c r="AS42" s="17">
        <v>0.16954390947773401</v>
      </c>
      <c r="AT42" s="17">
        <v>0.115675539246984</v>
      </c>
      <c r="AU42" s="17">
        <v>0.115675539246984</v>
      </c>
      <c r="AV42" s="17">
        <v>0.17768621895169001</v>
      </c>
      <c r="AW42" s="17">
        <v>0.12725497512465</v>
      </c>
      <c r="AX42" s="17">
        <v>0.23059787143548099</v>
      </c>
      <c r="AY42" s="17">
        <v>0.19496264288364801</v>
      </c>
      <c r="AZ42" s="17">
        <v>0.161484374782257</v>
      </c>
      <c r="BA42" s="17">
        <v>0.31405933663980201</v>
      </c>
      <c r="BB42" s="17"/>
      <c r="BC42" s="17">
        <v>0.155043424973938</v>
      </c>
      <c r="BD42" s="17">
        <v>0.19420215391415899</v>
      </c>
      <c r="BE42" s="17">
        <v>0.168326627937393</v>
      </c>
      <c r="BF42" s="17">
        <v>0.16516145509039701</v>
      </c>
      <c r="BG42" s="17">
        <v>0.157006000516446</v>
      </c>
      <c r="BH42" s="17">
        <v>0.21362098159999901</v>
      </c>
      <c r="BI42" s="17"/>
      <c r="BJ42" s="17">
        <v>0.18032023997447899</v>
      </c>
      <c r="BK42" s="17">
        <v>0.16860876736626099</v>
      </c>
      <c r="BL42" s="17">
        <v>0.15529002652718801</v>
      </c>
      <c r="BM42" s="17">
        <v>0.13159394395726501</v>
      </c>
      <c r="BN42" s="17">
        <v>0.19728374347386199</v>
      </c>
      <c r="BO42" s="17">
        <v>0.168071600572613</v>
      </c>
      <c r="BP42" s="17"/>
      <c r="BQ42" s="17">
        <v>0.15467872369253299</v>
      </c>
      <c r="BR42" s="17">
        <v>0.181111895277209</v>
      </c>
      <c r="BS42" s="17"/>
      <c r="BT42" s="17">
        <v>0.171823072342593</v>
      </c>
      <c r="BU42" s="17">
        <v>0.15535732576799499</v>
      </c>
      <c r="BV42" s="17"/>
      <c r="BW42" s="17">
        <v>0.18041216479310801</v>
      </c>
      <c r="BX42" s="17">
        <v>0.146020234104656</v>
      </c>
    </row>
    <row r="43" spans="2:76" x14ac:dyDescent="0.35">
      <c r="B43" t="s">
        <v>97</v>
      </c>
      <c r="C43" s="17">
        <v>1.9968327007840601E-2</v>
      </c>
      <c r="D43" s="17">
        <v>1.6511192425109601E-2</v>
      </c>
      <c r="E43" s="17">
        <v>2.3471926695376399E-2</v>
      </c>
      <c r="F43" s="17"/>
      <c r="G43" s="17">
        <v>1.7088723695592799E-2</v>
      </c>
      <c r="H43" s="17">
        <v>1.6907567092235599E-2</v>
      </c>
      <c r="I43" s="17">
        <v>2.3090664207983998E-2</v>
      </c>
      <c r="J43" s="17"/>
      <c r="K43" s="17">
        <v>8.8994603940106502E-3</v>
      </c>
      <c r="L43" s="17">
        <v>2.7557099067057101E-2</v>
      </c>
      <c r="M43" s="17">
        <v>4.4089937643027502E-2</v>
      </c>
      <c r="N43" s="17">
        <v>3.1340860618773399E-2</v>
      </c>
      <c r="O43" s="17">
        <v>9.8566391694175207E-2</v>
      </c>
      <c r="P43" s="17">
        <v>4.38210109261222E-2</v>
      </c>
      <c r="Q43" s="17">
        <v>0</v>
      </c>
      <c r="R43" s="17">
        <v>3.11919919261123E-2</v>
      </c>
      <c r="S43" s="17">
        <v>0</v>
      </c>
      <c r="T43" s="17">
        <v>1.35744373127609E-2</v>
      </c>
      <c r="U43" s="17">
        <v>1.873527108182E-2</v>
      </c>
      <c r="V43" s="17">
        <v>0</v>
      </c>
      <c r="W43" s="17">
        <v>1.62863617124821E-2</v>
      </c>
      <c r="X43" s="17">
        <v>4.0767017578404001E-2</v>
      </c>
      <c r="Y43" s="17">
        <v>0</v>
      </c>
      <c r="Z43" s="17">
        <v>3.9099173514228799E-2</v>
      </c>
      <c r="AA43" s="17"/>
      <c r="AB43" s="17">
        <v>1.7423261241050501E-2</v>
      </c>
      <c r="AC43" s="17">
        <v>2.3949097529412499E-2</v>
      </c>
      <c r="AD43" s="17">
        <v>1.55905558351751E-2</v>
      </c>
      <c r="AE43" s="17">
        <v>9.7509087086456499E-3</v>
      </c>
      <c r="AF43" s="17"/>
      <c r="AG43" s="17">
        <v>1.97787119964834E-2</v>
      </c>
      <c r="AH43" s="17">
        <v>0</v>
      </c>
      <c r="AI43" s="17">
        <v>1.0494012166786E-2</v>
      </c>
      <c r="AJ43" s="17">
        <v>4.1889082260162101E-2</v>
      </c>
      <c r="AK43" s="17"/>
      <c r="AL43" s="17">
        <v>8.1839824957306608E-3</v>
      </c>
      <c r="AM43" s="17">
        <v>3.2055973313559097E-2</v>
      </c>
      <c r="AN43" s="17">
        <v>2.4348757253102801E-2</v>
      </c>
      <c r="AO43" s="17">
        <v>4.8045770545585301E-2</v>
      </c>
      <c r="AP43" s="17">
        <v>0</v>
      </c>
      <c r="AQ43" s="17">
        <v>1.53675283885178E-2</v>
      </c>
      <c r="AR43" s="17"/>
      <c r="AS43" s="17">
        <v>2.2090252452620002E-2</v>
      </c>
      <c r="AT43" s="17">
        <v>1.00570196575134E-2</v>
      </c>
      <c r="AU43" s="17">
        <v>1.00570196575134E-2</v>
      </c>
      <c r="AV43" s="17">
        <v>1.9786903153965901E-2</v>
      </c>
      <c r="AW43" s="17">
        <v>2.0146215716396701E-2</v>
      </c>
      <c r="AX43" s="17">
        <v>0</v>
      </c>
      <c r="AY43" s="17">
        <v>0</v>
      </c>
      <c r="AZ43" s="17">
        <v>2.9307161310938901E-2</v>
      </c>
      <c r="BA43" s="17">
        <v>0</v>
      </c>
      <c r="BB43" s="17"/>
      <c r="BC43" s="17">
        <v>1.10277445806882E-2</v>
      </c>
      <c r="BD43" s="17">
        <v>0</v>
      </c>
      <c r="BE43" s="17">
        <v>0</v>
      </c>
      <c r="BF43" s="17">
        <v>2.4525376852787498E-2</v>
      </c>
      <c r="BG43" s="17">
        <v>3.2405996585699801E-2</v>
      </c>
      <c r="BH43" s="17">
        <v>0</v>
      </c>
      <c r="BI43" s="17"/>
      <c r="BJ43" s="17">
        <v>1.8585344897601799E-2</v>
      </c>
      <c r="BK43" s="17">
        <v>1.8377666843194199E-2</v>
      </c>
      <c r="BL43" s="17">
        <v>6.6726655574470994E-2</v>
      </c>
      <c r="BM43" s="17">
        <v>1.5701493024427401E-2</v>
      </c>
      <c r="BN43" s="17">
        <v>6.1268891154023803E-3</v>
      </c>
      <c r="BO43" s="17">
        <v>1.7047616720866701E-2</v>
      </c>
      <c r="BP43" s="17"/>
      <c r="BQ43" s="17">
        <v>2.1746054094553099E-2</v>
      </c>
      <c r="BR43" s="17">
        <v>1.6409142370900898E-2</v>
      </c>
      <c r="BS43" s="17"/>
      <c r="BT43" s="17">
        <v>2.2609413387212899E-2</v>
      </c>
      <c r="BU43" s="17">
        <v>1.5918479685492402E-2</v>
      </c>
      <c r="BV43" s="17"/>
      <c r="BW43" s="17">
        <v>1.22420588697582E-2</v>
      </c>
      <c r="BX43" s="17">
        <v>2.0247652421645199E-2</v>
      </c>
    </row>
    <row r="44" spans="2:76" x14ac:dyDescent="0.35">
      <c r="B44" t="s">
        <v>120</v>
      </c>
      <c r="C44" s="17">
        <v>7.7436116686766004E-2</v>
      </c>
      <c r="D44" s="17">
        <v>9.3177712015740294E-2</v>
      </c>
      <c r="E44" s="17">
        <v>6.18184434436366E-2</v>
      </c>
      <c r="F44" s="17"/>
      <c r="G44" s="17">
        <v>7.5480264766547206E-2</v>
      </c>
      <c r="H44" s="17">
        <v>7.3357830939813101E-2</v>
      </c>
      <c r="I44" s="17">
        <v>8.0943953523174295E-2</v>
      </c>
      <c r="J44" s="17"/>
      <c r="K44" s="17">
        <v>4.55513512718978E-2</v>
      </c>
      <c r="L44" s="17">
        <v>0.109068194256719</v>
      </c>
      <c r="M44" s="17">
        <v>6.4052225141299102E-2</v>
      </c>
      <c r="N44" s="17">
        <v>6.13659644635852E-2</v>
      </c>
      <c r="O44" s="17">
        <v>0.100622231176624</v>
      </c>
      <c r="P44" s="17">
        <v>4.1902853558428099E-2</v>
      </c>
      <c r="Q44" s="17">
        <v>2.3358045967201001E-2</v>
      </c>
      <c r="R44" s="17">
        <v>0.101563876258823</v>
      </c>
      <c r="S44" s="17">
        <v>0.100206286730532</v>
      </c>
      <c r="T44" s="17">
        <v>9.1489423301844203E-2</v>
      </c>
      <c r="U44" s="17">
        <v>3.8829899957272103E-2</v>
      </c>
      <c r="V44" s="17">
        <v>0.142594600809648</v>
      </c>
      <c r="W44" s="17">
        <v>8.1540361867369002E-2</v>
      </c>
      <c r="X44" s="17">
        <v>8.2268441066082207E-2</v>
      </c>
      <c r="Y44" s="17">
        <v>9.4428396296788494E-2</v>
      </c>
      <c r="Z44" s="17">
        <v>4.5794530607480399E-2</v>
      </c>
      <c r="AA44" s="17"/>
      <c r="AB44" s="17">
        <v>6.7233522768987905E-2</v>
      </c>
      <c r="AC44" s="17">
        <v>4.5687803380298E-2</v>
      </c>
      <c r="AD44" s="17">
        <v>0.103791881424208</v>
      </c>
      <c r="AE44" s="17">
        <v>0.125106969676025</v>
      </c>
      <c r="AF44" s="17"/>
      <c r="AG44" s="17">
        <v>7.5635281690667105E-2</v>
      </c>
      <c r="AH44" s="17">
        <v>6.6995599746359796E-2</v>
      </c>
      <c r="AI44" s="17">
        <v>7.8170314704826993E-2</v>
      </c>
      <c r="AJ44" s="17">
        <v>0.13326560055519701</v>
      </c>
      <c r="AK44" s="17"/>
      <c r="AL44" s="17">
        <v>5.42421384646911E-2</v>
      </c>
      <c r="AM44" s="17">
        <v>7.5289415245154007E-2</v>
      </c>
      <c r="AN44" s="17">
        <v>2.3495541629290101E-2</v>
      </c>
      <c r="AO44" s="17">
        <v>0.113544868063546</v>
      </c>
      <c r="AP44" s="17">
        <v>7.9055510753733904E-2</v>
      </c>
      <c r="AQ44" s="17">
        <v>5.8592378646605998E-2</v>
      </c>
      <c r="AR44" s="17"/>
      <c r="AS44" s="17">
        <v>8.8448206738055896E-2</v>
      </c>
      <c r="AT44" s="17">
        <v>8.6832698628509994E-2</v>
      </c>
      <c r="AU44" s="17">
        <v>8.6832698628509994E-2</v>
      </c>
      <c r="AV44" s="17">
        <v>6.3373190927582798E-2</v>
      </c>
      <c r="AW44" s="17">
        <v>6.3376228745909799E-2</v>
      </c>
      <c r="AX44" s="17">
        <v>7.0411624317466101E-2</v>
      </c>
      <c r="AY44" s="17">
        <v>6.0469430943954197E-2</v>
      </c>
      <c r="AZ44" s="17">
        <v>8.9620251455692801E-2</v>
      </c>
      <c r="BA44" s="17">
        <v>0</v>
      </c>
      <c r="BB44" s="17"/>
      <c r="BC44" s="17">
        <v>0.10150967518458601</v>
      </c>
      <c r="BD44" s="17">
        <v>5.4805618119873702E-2</v>
      </c>
      <c r="BE44" s="17">
        <v>5.3543648116873802E-2</v>
      </c>
      <c r="BF44" s="17">
        <v>7.6181678475477799E-2</v>
      </c>
      <c r="BG44" s="17">
        <v>6.4966428154844894E-2</v>
      </c>
      <c r="BH44" s="17">
        <v>0</v>
      </c>
      <c r="BI44" s="17"/>
      <c r="BJ44" s="17">
        <v>6.3844962055743304E-2</v>
      </c>
      <c r="BK44" s="17">
        <v>5.7912019250997801E-2</v>
      </c>
      <c r="BL44" s="17">
        <v>8.61546580684317E-2</v>
      </c>
      <c r="BM44" s="17">
        <v>7.7975752721334807E-2</v>
      </c>
      <c r="BN44" s="17">
        <v>0.108609077928951</v>
      </c>
      <c r="BO44" s="17">
        <v>8.8419737205668494E-2</v>
      </c>
      <c r="BP44" s="17"/>
      <c r="BQ44" s="17">
        <v>6.9445097717807894E-2</v>
      </c>
      <c r="BR44" s="17">
        <v>9.5058710145823996E-2</v>
      </c>
      <c r="BS44" s="17"/>
      <c r="BT44" s="17">
        <v>7.1534487340690206E-2</v>
      </c>
      <c r="BU44" s="17">
        <v>8.2971506240475806E-2</v>
      </c>
      <c r="BV44" s="17"/>
      <c r="BW44" s="17">
        <v>6.0273537498932703E-2</v>
      </c>
      <c r="BX44" s="17">
        <v>0.107396257897048</v>
      </c>
    </row>
    <row r="45" spans="2:76" x14ac:dyDescent="0.35">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row>
    <row r="46" spans="2:76" x14ac:dyDescent="0.35">
      <c r="B46" s="6" t="s">
        <v>129</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row>
    <row r="47" spans="2:76" x14ac:dyDescent="0.35">
      <c r="B47" s="24" t="s">
        <v>99</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row>
    <row r="48" spans="2:76" x14ac:dyDescent="0.35">
      <c r="B48" t="s">
        <v>122</v>
      </c>
      <c r="C48" s="17">
        <v>1.6209036645653201E-2</v>
      </c>
      <c r="D48" s="17">
        <v>1.7350732875727401E-2</v>
      </c>
      <c r="E48" s="17">
        <v>1.5097436762225599E-2</v>
      </c>
      <c r="F48" s="17"/>
      <c r="G48" s="17">
        <v>2.4666937121539299E-2</v>
      </c>
      <c r="H48" s="17">
        <v>8.0400307895229506E-3</v>
      </c>
      <c r="I48" s="17">
        <v>1.89425858041271E-2</v>
      </c>
      <c r="J48" s="17"/>
      <c r="K48" s="17">
        <v>2.7157777338794299E-2</v>
      </c>
      <c r="L48" s="17">
        <v>1.91413140148914E-2</v>
      </c>
      <c r="M48" s="17">
        <v>0</v>
      </c>
      <c r="N48" s="17">
        <v>0</v>
      </c>
      <c r="O48" s="17">
        <v>0</v>
      </c>
      <c r="P48" s="17">
        <v>0</v>
      </c>
      <c r="Q48" s="17">
        <v>3.7081146129736502E-2</v>
      </c>
      <c r="R48" s="17">
        <v>3.2662715542594797E-2</v>
      </c>
      <c r="S48" s="17">
        <v>0</v>
      </c>
      <c r="T48" s="17">
        <v>8.4166135783067097E-3</v>
      </c>
      <c r="U48" s="17">
        <v>0</v>
      </c>
      <c r="V48" s="17">
        <v>7.1429593841649403E-2</v>
      </c>
      <c r="W48" s="17">
        <v>0</v>
      </c>
      <c r="X48" s="17">
        <v>0</v>
      </c>
      <c r="Y48" s="17">
        <v>0</v>
      </c>
      <c r="Z48" s="17">
        <v>3.9062621064748303E-2</v>
      </c>
      <c r="AA48" s="17"/>
      <c r="AB48" s="17">
        <v>1.6118112573581599E-2</v>
      </c>
      <c r="AC48" s="17">
        <v>2.2605865452231599E-2</v>
      </c>
      <c r="AD48" s="17">
        <v>1.27602495542518E-2</v>
      </c>
      <c r="AE48" s="17">
        <v>1.2603062102195001E-2</v>
      </c>
      <c r="AF48" s="17"/>
      <c r="AG48" s="17">
        <v>1.8529376718574901E-2</v>
      </c>
      <c r="AH48" s="17">
        <v>1.7148037109718701E-2</v>
      </c>
      <c r="AI48" s="17">
        <v>1.11943781736523E-2</v>
      </c>
      <c r="AJ48" s="17">
        <v>0</v>
      </c>
      <c r="AK48" s="17"/>
      <c r="AL48" s="17">
        <v>1.10655930090903E-2</v>
      </c>
      <c r="AM48" s="17">
        <v>1.2239998536880001E-2</v>
      </c>
      <c r="AN48" s="17">
        <v>9.3049668089433494E-3</v>
      </c>
      <c r="AO48" s="17">
        <v>0</v>
      </c>
      <c r="AP48" s="17">
        <v>0</v>
      </c>
      <c r="AQ48" s="17">
        <v>0</v>
      </c>
      <c r="AR48" s="17"/>
      <c r="AS48" s="17">
        <v>2.4794311522193201E-2</v>
      </c>
      <c r="AT48" s="17">
        <v>3.4586763219737603E-2</v>
      </c>
      <c r="AU48" s="17">
        <v>3.4586763219737603E-2</v>
      </c>
      <c r="AV48" s="17">
        <v>5.33252358629279E-3</v>
      </c>
      <c r="AW48" s="17">
        <v>8.7511352787699205E-3</v>
      </c>
      <c r="AX48" s="17">
        <v>0</v>
      </c>
      <c r="AY48" s="17">
        <v>0</v>
      </c>
      <c r="AZ48" s="17">
        <v>0</v>
      </c>
      <c r="BA48" s="17">
        <v>0</v>
      </c>
      <c r="BB48" s="17"/>
      <c r="BC48" s="17">
        <v>9.5763629533691403E-3</v>
      </c>
      <c r="BD48" s="17">
        <v>9.3974681303113494E-3</v>
      </c>
      <c r="BE48" s="17">
        <v>2.9345748730212201E-2</v>
      </c>
      <c r="BF48" s="17">
        <v>1.7692874929670099E-2</v>
      </c>
      <c r="BG48" s="17">
        <v>2.33140787309002E-2</v>
      </c>
      <c r="BH48" s="17">
        <v>0</v>
      </c>
      <c r="BI48" s="17"/>
      <c r="BJ48" s="17">
        <v>1.9807206722616402E-2</v>
      </c>
      <c r="BK48" s="17">
        <v>3.4129383417588498E-2</v>
      </c>
      <c r="BL48" s="17">
        <v>0</v>
      </c>
      <c r="BM48" s="17">
        <v>1.4581115892532E-2</v>
      </c>
      <c r="BN48" s="17">
        <v>7.5379720675602599E-3</v>
      </c>
      <c r="BO48" s="17">
        <v>0</v>
      </c>
      <c r="BP48" s="17"/>
      <c r="BQ48" s="17">
        <v>1.03261523433015E-2</v>
      </c>
      <c r="BR48" s="17">
        <v>2.8786329924306901E-2</v>
      </c>
      <c r="BS48" s="17"/>
      <c r="BT48" s="17">
        <v>9.2906571022538503E-3</v>
      </c>
      <c r="BU48" s="17">
        <v>2.2000320842935E-2</v>
      </c>
      <c r="BV48" s="17"/>
      <c r="BW48" s="17">
        <v>2.18953948949718E-2</v>
      </c>
      <c r="BX48" s="17">
        <v>8.5294307666115201E-3</v>
      </c>
    </row>
    <row r="49" spans="2:76" x14ac:dyDescent="0.35">
      <c r="B49" t="s">
        <v>123</v>
      </c>
      <c r="C49" s="17">
        <v>0.17818254494390601</v>
      </c>
      <c r="D49" s="17">
        <v>0.205536079915733</v>
      </c>
      <c r="E49" s="17">
        <v>0.14913854570805801</v>
      </c>
      <c r="F49" s="17"/>
      <c r="G49" s="17">
        <v>0.156122348670508</v>
      </c>
      <c r="H49" s="17">
        <v>0.14634389401696801</v>
      </c>
      <c r="I49" s="17">
        <v>0.20792346643999601</v>
      </c>
      <c r="J49" s="17"/>
      <c r="K49" s="17">
        <v>0.18285455351607699</v>
      </c>
      <c r="L49" s="17">
        <v>0.22041781593799001</v>
      </c>
      <c r="M49" s="17">
        <v>0.108589323720142</v>
      </c>
      <c r="N49" s="17">
        <v>9.2311731534369404E-2</v>
      </c>
      <c r="O49" s="17">
        <v>0.201244462353247</v>
      </c>
      <c r="P49" s="17">
        <v>8.6164600554629198E-2</v>
      </c>
      <c r="Q49" s="17">
        <v>0.15871512916105099</v>
      </c>
      <c r="R49" s="17">
        <v>0.17926208833433799</v>
      </c>
      <c r="S49" s="17">
        <v>0.24188425054159701</v>
      </c>
      <c r="T49" s="17">
        <v>0.165459127174924</v>
      </c>
      <c r="U49" s="17">
        <v>0.217516391846862</v>
      </c>
      <c r="V49" s="17">
        <v>0.29663075700717501</v>
      </c>
      <c r="W49" s="17">
        <v>0.176795412843092</v>
      </c>
      <c r="X49" s="17">
        <v>0.25483602542287098</v>
      </c>
      <c r="Y49" s="17">
        <v>9.5038635252332596E-2</v>
      </c>
      <c r="Z49" s="17">
        <v>0.16260916476101001</v>
      </c>
      <c r="AA49" s="17"/>
      <c r="AB49" s="17">
        <v>0.138005415720234</v>
      </c>
      <c r="AC49" s="17">
        <v>0.160455350106084</v>
      </c>
      <c r="AD49" s="17">
        <v>0.210476171296272</v>
      </c>
      <c r="AE49" s="17">
        <v>0.26520019058896199</v>
      </c>
      <c r="AF49" s="17"/>
      <c r="AG49" s="17">
        <v>0.16873039426300299</v>
      </c>
      <c r="AH49" s="17">
        <v>0.20818580046524801</v>
      </c>
      <c r="AI49" s="17">
        <v>0.20819882063096301</v>
      </c>
      <c r="AJ49" s="17">
        <v>0.27087679339447102</v>
      </c>
      <c r="AK49" s="17"/>
      <c r="AL49" s="17">
        <v>0.22817417314569499</v>
      </c>
      <c r="AM49" s="17">
        <v>0.201938326847276</v>
      </c>
      <c r="AN49" s="17">
        <v>5.94634598859086E-2</v>
      </c>
      <c r="AO49" s="17">
        <v>0.2444894836739</v>
      </c>
      <c r="AP49" s="17">
        <v>0.22433018949658901</v>
      </c>
      <c r="AQ49" s="17">
        <v>0.17390411272390999</v>
      </c>
      <c r="AR49" s="17"/>
      <c r="AS49" s="17">
        <v>0.190237597094638</v>
      </c>
      <c r="AT49" s="17">
        <v>0.17720847750062199</v>
      </c>
      <c r="AU49" s="17">
        <v>0.17720847750062199</v>
      </c>
      <c r="AV49" s="17">
        <v>0.203010838797784</v>
      </c>
      <c r="AW49" s="17">
        <v>0.20864902827222601</v>
      </c>
      <c r="AX49" s="17">
        <v>7.3602203534543206E-2</v>
      </c>
      <c r="AY49" s="17">
        <v>0.144183018175463</v>
      </c>
      <c r="AZ49" s="17">
        <v>0</v>
      </c>
      <c r="BA49" s="17">
        <v>0</v>
      </c>
      <c r="BB49" s="17"/>
      <c r="BC49" s="17">
        <v>0.212192048916933</v>
      </c>
      <c r="BD49" s="17">
        <v>0.18690147568409399</v>
      </c>
      <c r="BE49" s="17">
        <v>9.4039684900252496E-2</v>
      </c>
      <c r="BF49" s="17">
        <v>0.18290064870890599</v>
      </c>
      <c r="BG49" s="17">
        <v>0.155743601772414</v>
      </c>
      <c r="BH49" s="17">
        <v>0</v>
      </c>
      <c r="BI49" s="17"/>
      <c r="BJ49" s="17">
        <v>0.19926194848634299</v>
      </c>
      <c r="BK49" s="17">
        <v>0.172281046448472</v>
      </c>
      <c r="BL49" s="17">
        <v>0.18998718709241799</v>
      </c>
      <c r="BM49" s="17">
        <v>0.19151839347550001</v>
      </c>
      <c r="BN49" s="17">
        <v>0.16539353220168301</v>
      </c>
      <c r="BO49" s="17">
        <v>0.13433821428420201</v>
      </c>
      <c r="BP49" s="17"/>
      <c r="BQ49" s="17">
        <v>0.186956330782587</v>
      </c>
      <c r="BR49" s="17">
        <v>0.16138993131295901</v>
      </c>
      <c r="BS49" s="17"/>
      <c r="BT49" s="17">
        <v>0.20107857566609699</v>
      </c>
      <c r="BU49" s="17">
        <v>0.16118585183373499</v>
      </c>
      <c r="BV49" s="17"/>
      <c r="BW49" s="17">
        <v>0.15204386186510099</v>
      </c>
      <c r="BX49" s="17">
        <v>0.227122139349901</v>
      </c>
    </row>
    <row r="50" spans="2:76" x14ac:dyDescent="0.35">
      <c r="B50" t="s">
        <v>124</v>
      </c>
      <c r="C50" s="17">
        <v>0.29663760971596698</v>
      </c>
      <c r="D50" s="17">
        <v>0.28351541334108699</v>
      </c>
      <c r="E50" s="17">
        <v>0.31037625603926799</v>
      </c>
      <c r="F50" s="17"/>
      <c r="G50" s="17">
        <v>0.28199123379969798</v>
      </c>
      <c r="H50" s="17">
        <v>0.29181658464767601</v>
      </c>
      <c r="I50" s="17">
        <v>0.30506280833354998</v>
      </c>
      <c r="J50" s="17"/>
      <c r="K50" s="17">
        <v>0.26625923209195501</v>
      </c>
      <c r="L50" s="17">
        <v>0.28172112400093702</v>
      </c>
      <c r="M50" s="17">
        <v>0.360383895318936</v>
      </c>
      <c r="N50" s="17">
        <v>0.25396237186526499</v>
      </c>
      <c r="O50" s="17">
        <v>0.20334141242806</v>
      </c>
      <c r="P50" s="17">
        <v>0.394011624677086</v>
      </c>
      <c r="Q50" s="17">
        <v>0.34372916384048602</v>
      </c>
      <c r="R50" s="17">
        <v>0.302521274010709</v>
      </c>
      <c r="S50" s="17">
        <v>0.14007779548184199</v>
      </c>
      <c r="T50" s="17">
        <v>0.345556340209487</v>
      </c>
      <c r="U50" s="17">
        <v>0.24938806537682001</v>
      </c>
      <c r="V50" s="17">
        <v>0.14195872193012099</v>
      </c>
      <c r="W50" s="17">
        <v>0.22320080866777001</v>
      </c>
      <c r="X50" s="17">
        <v>0.24774955044203101</v>
      </c>
      <c r="Y50" s="17">
        <v>0.396760233866084</v>
      </c>
      <c r="Z50" s="17">
        <v>0.196773325648784</v>
      </c>
      <c r="AA50" s="17"/>
      <c r="AB50" s="17">
        <v>0.236152723347993</v>
      </c>
      <c r="AC50" s="17">
        <v>0.302558323280955</v>
      </c>
      <c r="AD50" s="17">
        <v>0.32672698644067999</v>
      </c>
      <c r="AE50" s="17">
        <v>0.31340797019177102</v>
      </c>
      <c r="AF50" s="17"/>
      <c r="AG50" s="17">
        <v>0.28910369586416601</v>
      </c>
      <c r="AH50" s="17">
        <v>0.27543695494266401</v>
      </c>
      <c r="AI50" s="17">
        <v>0.33761845927698902</v>
      </c>
      <c r="AJ50" s="17">
        <v>0.398146560117141</v>
      </c>
      <c r="AK50" s="17"/>
      <c r="AL50" s="17">
        <v>0.31889408966647298</v>
      </c>
      <c r="AM50" s="17">
        <v>0.291525039199305</v>
      </c>
      <c r="AN50" s="17">
        <v>0.14100068285116499</v>
      </c>
      <c r="AO50" s="17">
        <v>0.34281410154432002</v>
      </c>
      <c r="AP50" s="17">
        <v>0.40196720791669099</v>
      </c>
      <c r="AQ50" s="17">
        <v>0.197256612226544</v>
      </c>
      <c r="AR50" s="17"/>
      <c r="AS50" s="17">
        <v>0.27047476782452601</v>
      </c>
      <c r="AT50" s="17">
        <v>0.31162406751310001</v>
      </c>
      <c r="AU50" s="17">
        <v>0.31162406751310001</v>
      </c>
      <c r="AV50" s="17">
        <v>0.341562737310804</v>
      </c>
      <c r="AW50" s="17">
        <v>0.324004467000791</v>
      </c>
      <c r="AX50" s="17">
        <v>0.106828168442546</v>
      </c>
      <c r="AY50" s="17">
        <v>0.32190391700744098</v>
      </c>
      <c r="AZ50" s="17">
        <v>0.24162310747976301</v>
      </c>
      <c r="BA50" s="17">
        <v>0.68921942700524597</v>
      </c>
      <c r="BB50" s="17"/>
      <c r="BC50" s="17">
        <v>0.32966647213746297</v>
      </c>
      <c r="BD50" s="17">
        <v>0.21086883537627399</v>
      </c>
      <c r="BE50" s="17">
        <v>0.28191677716064101</v>
      </c>
      <c r="BF50" s="17">
        <v>0.27657989963558399</v>
      </c>
      <c r="BG50" s="17">
        <v>0.29291638098343997</v>
      </c>
      <c r="BH50" s="17">
        <v>0.42564921654232202</v>
      </c>
      <c r="BI50" s="17"/>
      <c r="BJ50" s="17">
        <v>0.292702231966329</v>
      </c>
      <c r="BK50" s="17">
        <v>0.35276757691519101</v>
      </c>
      <c r="BL50" s="17">
        <v>0.25918000612214998</v>
      </c>
      <c r="BM50" s="17">
        <v>0.27900373752292701</v>
      </c>
      <c r="BN50" s="17">
        <v>0.278711687410441</v>
      </c>
      <c r="BO50" s="17">
        <v>0.276105245039868</v>
      </c>
      <c r="BP50" s="17"/>
      <c r="BQ50" s="17">
        <v>0.30366493871919997</v>
      </c>
      <c r="BR50" s="17">
        <v>0.28468252001912597</v>
      </c>
      <c r="BS50" s="17"/>
      <c r="BT50" s="17">
        <v>0.28659833441035498</v>
      </c>
      <c r="BU50" s="17">
        <v>0.30400943610402198</v>
      </c>
      <c r="BV50" s="17"/>
      <c r="BW50" s="17">
        <v>0.274802919010249</v>
      </c>
      <c r="BX50" s="17">
        <v>0.32381326051480003</v>
      </c>
    </row>
    <row r="51" spans="2:76" x14ac:dyDescent="0.35">
      <c r="B51" t="s">
        <v>125</v>
      </c>
      <c r="C51" s="17">
        <v>0.311535911660415</v>
      </c>
      <c r="D51" s="17">
        <v>0.30779273724762901</v>
      </c>
      <c r="E51" s="17">
        <v>0.31590711923741099</v>
      </c>
      <c r="F51" s="17"/>
      <c r="G51" s="17">
        <v>0.299099638579789</v>
      </c>
      <c r="H51" s="17">
        <v>0.31489660296732003</v>
      </c>
      <c r="I51" s="17">
        <v>0.31351824081764201</v>
      </c>
      <c r="J51" s="17"/>
      <c r="K51" s="17">
        <v>0.33679220567068102</v>
      </c>
      <c r="L51" s="17">
        <v>0.29847311228449902</v>
      </c>
      <c r="M51" s="17">
        <v>0.32286114438701002</v>
      </c>
      <c r="N51" s="17">
        <v>0.43853809335719002</v>
      </c>
      <c r="O51" s="17">
        <v>0.297660946361196</v>
      </c>
      <c r="P51" s="17">
        <v>0.22329186757973199</v>
      </c>
      <c r="Q51" s="17">
        <v>0.29095072855656801</v>
      </c>
      <c r="R51" s="17">
        <v>0.311758430217768</v>
      </c>
      <c r="S51" s="17">
        <v>0.33878123247255798</v>
      </c>
      <c r="T51" s="17">
        <v>0.30116863198211302</v>
      </c>
      <c r="U51" s="17">
        <v>0.35947073785313899</v>
      </c>
      <c r="V51" s="17">
        <v>0.34705490002342898</v>
      </c>
      <c r="W51" s="17">
        <v>0.28247173781887303</v>
      </c>
      <c r="X51" s="17">
        <v>0.29203278403136201</v>
      </c>
      <c r="Y51" s="17">
        <v>0.33280136878994199</v>
      </c>
      <c r="Z51" s="17">
        <v>0.235799394264052</v>
      </c>
      <c r="AA51" s="17"/>
      <c r="AB51" s="17">
        <v>0.30695096513473602</v>
      </c>
      <c r="AC51" s="17">
        <v>0.32672196562595501</v>
      </c>
      <c r="AD51" s="17">
        <v>0.30271220939437499</v>
      </c>
      <c r="AE51" s="17">
        <v>0.317178430274626</v>
      </c>
      <c r="AF51" s="17"/>
      <c r="AG51" s="17">
        <v>0.32458578360461399</v>
      </c>
      <c r="AH51" s="17">
        <v>0.27198307553579698</v>
      </c>
      <c r="AI51" s="17">
        <v>0.28488498423000602</v>
      </c>
      <c r="AJ51" s="17">
        <v>0.23179521848001999</v>
      </c>
      <c r="AK51" s="17"/>
      <c r="AL51" s="17">
        <v>0.33267813591093398</v>
      </c>
      <c r="AM51" s="17">
        <v>0.35022541366910798</v>
      </c>
      <c r="AN51" s="17">
        <v>0.326267461021437</v>
      </c>
      <c r="AO51" s="17">
        <v>0.22464109353522899</v>
      </c>
      <c r="AP51" s="17">
        <v>0.26944120257295801</v>
      </c>
      <c r="AQ51" s="17">
        <v>0.38597367263594201</v>
      </c>
      <c r="AR51" s="17"/>
      <c r="AS51" s="17">
        <v>0.29999044616897202</v>
      </c>
      <c r="AT51" s="17">
        <v>0.38427723673918102</v>
      </c>
      <c r="AU51" s="17">
        <v>0.38427723673918102</v>
      </c>
      <c r="AV51" s="17">
        <v>0.29365067449729298</v>
      </c>
      <c r="AW51" s="17">
        <v>0.26777419571144101</v>
      </c>
      <c r="AX51" s="17">
        <v>0.25886673631306401</v>
      </c>
      <c r="AY51" s="17">
        <v>0.37146352184477599</v>
      </c>
      <c r="AZ51" s="17">
        <v>0.47886898533673</v>
      </c>
      <c r="BA51" s="17">
        <v>0.31078057299475398</v>
      </c>
      <c r="BB51" s="17"/>
      <c r="BC51" s="17">
        <v>0.30482462549761602</v>
      </c>
      <c r="BD51" s="17">
        <v>0.36572852969410902</v>
      </c>
      <c r="BE51" s="17">
        <v>0.33409399087511299</v>
      </c>
      <c r="BF51" s="17">
        <v>0.28165051128805402</v>
      </c>
      <c r="BG51" s="17">
        <v>0.31817503044639001</v>
      </c>
      <c r="BH51" s="17">
        <v>0.283557095535929</v>
      </c>
      <c r="BI51" s="17"/>
      <c r="BJ51" s="17">
        <v>0.28698521902700302</v>
      </c>
      <c r="BK51" s="17">
        <v>0.27367469145763201</v>
      </c>
      <c r="BL51" s="17">
        <v>0.30910991128370402</v>
      </c>
      <c r="BM51" s="17">
        <v>0.31690505274623898</v>
      </c>
      <c r="BN51" s="17">
        <v>0.30687818400846001</v>
      </c>
      <c r="BO51" s="17">
        <v>0.43235455621972502</v>
      </c>
      <c r="BP51" s="17"/>
      <c r="BQ51" s="17">
        <v>0.30595397158974402</v>
      </c>
      <c r="BR51" s="17">
        <v>0.31915367516405402</v>
      </c>
      <c r="BS51" s="17"/>
      <c r="BT51" s="17">
        <v>0.31628837721743802</v>
      </c>
      <c r="BU51" s="17">
        <v>0.30689102405662899</v>
      </c>
      <c r="BV51" s="17"/>
      <c r="BW51" s="17">
        <v>0.33694488390639099</v>
      </c>
      <c r="BX51" s="17">
        <v>0.28452958429970099</v>
      </c>
    </row>
    <row r="52" spans="2:76" x14ac:dyDescent="0.35">
      <c r="B52" t="s">
        <v>126</v>
      </c>
      <c r="C52" s="17">
        <v>0.18658901342179901</v>
      </c>
      <c r="D52" s="17">
        <v>0.180274380636466</v>
      </c>
      <c r="E52" s="17">
        <v>0.193287657656732</v>
      </c>
      <c r="F52" s="17"/>
      <c r="G52" s="17">
        <v>0.227948443396634</v>
      </c>
      <c r="H52" s="17">
        <v>0.224975070237587</v>
      </c>
      <c r="I52" s="17">
        <v>0.145611204692777</v>
      </c>
      <c r="J52" s="17"/>
      <c r="K52" s="17">
        <v>0.178036770988481</v>
      </c>
      <c r="L52" s="17">
        <v>0.17311024990065699</v>
      </c>
      <c r="M52" s="17">
        <v>0.18848184998422901</v>
      </c>
      <c r="N52" s="17">
        <v>0.21518780324317499</v>
      </c>
      <c r="O52" s="17">
        <v>0.199186787163322</v>
      </c>
      <c r="P52" s="17">
        <v>0.29653190718855399</v>
      </c>
      <c r="Q52" s="17">
        <v>0.16952383231215901</v>
      </c>
      <c r="R52" s="17">
        <v>0.14288220835131599</v>
      </c>
      <c r="S52" s="17">
        <v>0.27925672150400399</v>
      </c>
      <c r="T52" s="17">
        <v>0.17013727508268001</v>
      </c>
      <c r="U52" s="17">
        <v>0.173624804923179</v>
      </c>
      <c r="V52" s="17">
        <v>0.14292602719762601</v>
      </c>
      <c r="W52" s="17">
        <v>0.28463516906363001</v>
      </c>
      <c r="X52" s="17">
        <v>0.205381640103736</v>
      </c>
      <c r="Y52" s="17">
        <v>0.17539976209164099</v>
      </c>
      <c r="Z52" s="17">
        <v>0.36575549426140502</v>
      </c>
      <c r="AA52" s="17"/>
      <c r="AB52" s="17">
        <v>0.28864337162377002</v>
      </c>
      <c r="AC52" s="17">
        <v>0.18272504515465901</v>
      </c>
      <c r="AD52" s="17">
        <v>0.13615845849608299</v>
      </c>
      <c r="AE52" s="17">
        <v>9.1610346842445206E-2</v>
      </c>
      <c r="AF52" s="17"/>
      <c r="AG52" s="17">
        <v>0.18975147084541599</v>
      </c>
      <c r="AH52" s="17">
        <v>0.213650604391841</v>
      </c>
      <c r="AI52" s="17">
        <v>0.15810335768839001</v>
      </c>
      <c r="AJ52" s="17">
        <v>9.91814280083681E-2</v>
      </c>
      <c r="AK52" s="17"/>
      <c r="AL52" s="17">
        <v>0.104808714292538</v>
      </c>
      <c r="AM52" s="17">
        <v>0.13810355842421901</v>
      </c>
      <c r="AN52" s="17">
        <v>0.43947175743894201</v>
      </c>
      <c r="AO52" s="17">
        <v>0.188055321246551</v>
      </c>
      <c r="AP52" s="17">
        <v>0.104261400013762</v>
      </c>
      <c r="AQ52" s="17">
        <v>0.22749807402508601</v>
      </c>
      <c r="AR52" s="17"/>
      <c r="AS52" s="17">
        <v>0.20251536299550399</v>
      </c>
      <c r="AT52" s="17">
        <v>9.2303455027359496E-2</v>
      </c>
      <c r="AU52" s="17">
        <v>9.2303455027359496E-2</v>
      </c>
      <c r="AV52" s="17">
        <v>0.15221542580425501</v>
      </c>
      <c r="AW52" s="17">
        <v>0.172278859277089</v>
      </c>
      <c r="AX52" s="17">
        <v>0.52772641192099101</v>
      </c>
      <c r="AY52" s="17">
        <v>0.16244954297232</v>
      </c>
      <c r="AZ52" s="17">
        <v>0.27950790718350699</v>
      </c>
      <c r="BA52" s="17">
        <v>0</v>
      </c>
      <c r="BB52" s="17"/>
      <c r="BC52" s="17">
        <v>0.14374049049461901</v>
      </c>
      <c r="BD52" s="17">
        <v>0.227103691115212</v>
      </c>
      <c r="BE52" s="17">
        <v>0.23086706369562801</v>
      </c>
      <c r="BF52" s="17">
        <v>0.220813916331903</v>
      </c>
      <c r="BG52" s="17">
        <v>0.19323512214684699</v>
      </c>
      <c r="BH52" s="17">
        <v>0.29079368792174898</v>
      </c>
      <c r="BI52" s="17"/>
      <c r="BJ52" s="17">
        <v>0.18299664623217099</v>
      </c>
      <c r="BK52" s="17">
        <v>0.16317815747876799</v>
      </c>
      <c r="BL52" s="17">
        <v>0.20637780243017401</v>
      </c>
      <c r="BM52" s="17">
        <v>0.190457928220267</v>
      </c>
      <c r="BN52" s="17">
        <v>0.23392036521336301</v>
      </c>
      <c r="BO52" s="17">
        <v>0.149289777523303</v>
      </c>
      <c r="BP52" s="17"/>
      <c r="BQ52" s="17">
        <v>0.180232152271908</v>
      </c>
      <c r="BR52" s="17">
        <v>0.19930212941568601</v>
      </c>
      <c r="BS52" s="17"/>
      <c r="BT52" s="17">
        <v>0.17550077154756699</v>
      </c>
      <c r="BU52" s="17">
        <v>0.19737372181587601</v>
      </c>
      <c r="BV52" s="17"/>
      <c r="BW52" s="17">
        <v>0.20966865483667799</v>
      </c>
      <c r="BX52" s="17">
        <v>0.14234525204152099</v>
      </c>
    </row>
    <row r="53" spans="2:76" x14ac:dyDescent="0.35">
      <c r="B53" t="s">
        <v>97</v>
      </c>
      <c r="C53" s="17">
        <v>1.08458836122603E-2</v>
      </c>
      <c r="D53" s="17">
        <v>5.5306559833579599E-3</v>
      </c>
      <c r="E53" s="17">
        <v>1.6192984596305301E-2</v>
      </c>
      <c r="F53" s="17"/>
      <c r="G53" s="17">
        <v>1.0171398431830301E-2</v>
      </c>
      <c r="H53" s="17">
        <v>1.39278173409261E-2</v>
      </c>
      <c r="I53" s="17">
        <v>8.9416939119073193E-3</v>
      </c>
      <c r="J53" s="17"/>
      <c r="K53" s="17">
        <v>8.8994603940106502E-3</v>
      </c>
      <c r="L53" s="17">
        <v>7.1363838610252498E-3</v>
      </c>
      <c r="M53" s="17">
        <v>1.96837865896833E-2</v>
      </c>
      <c r="N53" s="17">
        <v>0</v>
      </c>
      <c r="O53" s="17">
        <v>9.8566391694175207E-2</v>
      </c>
      <c r="P53" s="17">
        <v>0</v>
      </c>
      <c r="Q53" s="17">
        <v>0</v>
      </c>
      <c r="R53" s="17">
        <v>3.0913283543274699E-2</v>
      </c>
      <c r="S53" s="17">
        <v>0</v>
      </c>
      <c r="T53" s="17">
        <v>9.2620119724895703E-3</v>
      </c>
      <c r="U53" s="17">
        <v>0</v>
      </c>
      <c r="V53" s="17">
        <v>0</v>
      </c>
      <c r="W53" s="17">
        <v>3.2896871606635701E-2</v>
      </c>
      <c r="X53" s="17">
        <v>0</v>
      </c>
      <c r="Y53" s="17">
        <v>0</v>
      </c>
      <c r="Z53" s="17">
        <v>0</v>
      </c>
      <c r="AA53" s="17"/>
      <c r="AB53" s="17">
        <v>1.4129411599684401E-2</v>
      </c>
      <c r="AC53" s="17">
        <v>4.9334503801154199E-3</v>
      </c>
      <c r="AD53" s="17">
        <v>1.11659248183391E-2</v>
      </c>
      <c r="AE53" s="17">
        <v>0</v>
      </c>
      <c r="AF53" s="17"/>
      <c r="AG53" s="17">
        <v>9.2992787042259703E-3</v>
      </c>
      <c r="AH53" s="17">
        <v>1.35955275547304E-2</v>
      </c>
      <c r="AI53" s="17">
        <v>0</v>
      </c>
      <c r="AJ53" s="17">
        <v>0</v>
      </c>
      <c r="AK53" s="17"/>
      <c r="AL53" s="17">
        <v>4.3792939752698703E-3</v>
      </c>
      <c r="AM53" s="17">
        <v>5.9676633232117401E-3</v>
      </c>
      <c r="AN53" s="17">
        <v>2.4491671993604299E-2</v>
      </c>
      <c r="AO53" s="17">
        <v>0</v>
      </c>
      <c r="AP53" s="17">
        <v>0</v>
      </c>
      <c r="AQ53" s="17">
        <v>1.53675283885178E-2</v>
      </c>
      <c r="AR53" s="17"/>
      <c r="AS53" s="17">
        <v>1.1987514394167001E-2</v>
      </c>
      <c r="AT53" s="17">
        <v>0</v>
      </c>
      <c r="AU53" s="17">
        <v>0</v>
      </c>
      <c r="AV53" s="17">
        <v>4.2278000035703396E-3</v>
      </c>
      <c r="AW53" s="17">
        <v>1.8542314459683001E-2</v>
      </c>
      <c r="AX53" s="17">
        <v>3.2976479788855803E-2</v>
      </c>
      <c r="AY53" s="17">
        <v>0</v>
      </c>
      <c r="AZ53" s="17">
        <v>0</v>
      </c>
      <c r="BA53" s="17">
        <v>0</v>
      </c>
      <c r="BB53" s="17"/>
      <c r="BC53" s="17">
        <v>0</v>
      </c>
      <c r="BD53" s="17">
        <v>0</v>
      </c>
      <c r="BE53" s="17">
        <v>2.9736734638153701E-2</v>
      </c>
      <c r="BF53" s="17">
        <v>2.0362149105882701E-2</v>
      </c>
      <c r="BG53" s="17">
        <v>1.6615785920008199E-2</v>
      </c>
      <c r="BH53" s="17">
        <v>0</v>
      </c>
      <c r="BI53" s="17"/>
      <c r="BJ53" s="17">
        <v>1.8246747565537801E-2</v>
      </c>
      <c r="BK53" s="17">
        <v>3.9691442823485499E-3</v>
      </c>
      <c r="BL53" s="17">
        <v>3.5345093071553597E-2</v>
      </c>
      <c r="BM53" s="17">
        <v>7.5337721425346501E-3</v>
      </c>
      <c r="BN53" s="17">
        <v>7.5582590984924203E-3</v>
      </c>
      <c r="BO53" s="17">
        <v>7.9122069329028797E-3</v>
      </c>
      <c r="BP53" s="17"/>
      <c r="BQ53" s="17">
        <v>1.28664542932585E-2</v>
      </c>
      <c r="BR53" s="17">
        <v>6.68541416386907E-3</v>
      </c>
      <c r="BS53" s="17"/>
      <c r="BT53" s="17">
        <v>1.1243284056289399E-2</v>
      </c>
      <c r="BU53" s="17">
        <v>8.5396453468040007E-3</v>
      </c>
      <c r="BV53" s="17"/>
      <c r="BW53" s="17">
        <v>4.6442854866107402E-3</v>
      </c>
      <c r="BX53" s="17">
        <v>1.3660333027464999E-2</v>
      </c>
    </row>
    <row r="54" spans="2:76" x14ac:dyDescent="0.35">
      <c r="B54" t="s">
        <v>127</v>
      </c>
      <c r="C54" s="17">
        <v>0.19439158158955899</v>
      </c>
      <c r="D54" s="17">
        <v>0.222886812791461</v>
      </c>
      <c r="E54" s="17">
        <v>0.16423598247028401</v>
      </c>
      <c r="F54" s="17"/>
      <c r="G54" s="17">
        <v>0.180789285792048</v>
      </c>
      <c r="H54" s="17">
        <v>0.15438392480649099</v>
      </c>
      <c r="I54" s="17">
        <v>0.22686605224412301</v>
      </c>
      <c r="J54" s="17"/>
      <c r="K54" s="17">
        <v>0.210012330854872</v>
      </c>
      <c r="L54" s="17">
        <v>0.23955912995288101</v>
      </c>
      <c r="M54" s="17">
        <v>0.108589323720142</v>
      </c>
      <c r="N54" s="17">
        <v>9.2311731534369404E-2</v>
      </c>
      <c r="O54" s="17">
        <v>0.201244462353247</v>
      </c>
      <c r="P54" s="17">
        <v>8.6164600554629198E-2</v>
      </c>
      <c r="Q54" s="17">
        <v>0.195796275290787</v>
      </c>
      <c r="R54" s="17">
        <v>0.21192480387693199</v>
      </c>
      <c r="S54" s="17">
        <v>0.24188425054159701</v>
      </c>
      <c r="T54" s="17">
        <v>0.17387574075323101</v>
      </c>
      <c r="U54" s="17">
        <v>0.217516391846862</v>
      </c>
      <c r="V54" s="17">
        <v>0.36806035084882399</v>
      </c>
      <c r="W54" s="17">
        <v>0.176795412843092</v>
      </c>
      <c r="X54" s="17">
        <v>0.25483602542287098</v>
      </c>
      <c r="Y54" s="17">
        <v>9.5038635252332596E-2</v>
      </c>
      <c r="Z54" s="17">
        <v>0.20167178582575901</v>
      </c>
      <c r="AA54" s="17"/>
      <c r="AB54" s="17">
        <v>0.15412352829381601</v>
      </c>
      <c r="AC54" s="17">
        <v>0.183061215558316</v>
      </c>
      <c r="AD54" s="17">
        <v>0.223236420850524</v>
      </c>
      <c r="AE54" s="17">
        <v>0.27780325269115702</v>
      </c>
      <c r="AF54" s="17"/>
      <c r="AG54" s="17">
        <v>0.18725977098157801</v>
      </c>
      <c r="AH54" s="17">
        <v>0.225333837574967</v>
      </c>
      <c r="AI54" s="17">
        <v>0.219393198804615</v>
      </c>
      <c r="AJ54" s="17">
        <v>0.27087679339447102</v>
      </c>
      <c r="AK54" s="17"/>
      <c r="AL54" s="17">
        <v>0.23923976615478501</v>
      </c>
      <c r="AM54" s="17">
        <v>0.21417832538415599</v>
      </c>
      <c r="AN54" s="17">
        <v>6.8768426694852003E-2</v>
      </c>
      <c r="AO54" s="17">
        <v>0.2444894836739</v>
      </c>
      <c r="AP54" s="17">
        <v>0.22433018949658901</v>
      </c>
      <c r="AQ54" s="17">
        <v>0.17390411272390999</v>
      </c>
      <c r="AR54" s="17"/>
      <c r="AS54" s="17">
        <v>0.215031908616831</v>
      </c>
      <c r="AT54" s="17">
        <v>0.21179524072035899</v>
      </c>
      <c r="AU54" s="17">
        <v>0.21179524072035899</v>
      </c>
      <c r="AV54" s="17">
        <v>0.208343362384077</v>
      </c>
      <c r="AW54" s="17">
        <v>0.21740016355099601</v>
      </c>
      <c r="AX54" s="17">
        <v>7.3602203534543206E-2</v>
      </c>
      <c r="AY54" s="17">
        <v>0.144183018175463</v>
      </c>
      <c r="AZ54" s="17">
        <v>0</v>
      </c>
      <c r="BA54" s="17">
        <v>0</v>
      </c>
      <c r="BB54" s="17"/>
      <c r="BC54" s="17">
        <v>0.221768411870302</v>
      </c>
      <c r="BD54" s="17">
        <v>0.19629894381440499</v>
      </c>
      <c r="BE54" s="17">
        <v>0.123385433630465</v>
      </c>
      <c r="BF54" s="17">
        <v>0.20059352363857599</v>
      </c>
      <c r="BG54" s="17">
        <v>0.179057680503314</v>
      </c>
      <c r="BH54" s="17">
        <v>0</v>
      </c>
      <c r="BI54" s="17"/>
      <c r="BJ54" s="17">
        <v>0.219069155208959</v>
      </c>
      <c r="BK54" s="17">
        <v>0.20641042986606101</v>
      </c>
      <c r="BL54" s="17">
        <v>0.18998718709241799</v>
      </c>
      <c r="BM54" s="17">
        <v>0.20609950936803201</v>
      </c>
      <c r="BN54" s="17">
        <v>0.172931504269243</v>
      </c>
      <c r="BO54" s="17">
        <v>0.13433821428420201</v>
      </c>
      <c r="BP54" s="17"/>
      <c r="BQ54" s="17">
        <v>0.197282483125889</v>
      </c>
      <c r="BR54" s="17">
        <v>0.190176261237266</v>
      </c>
      <c r="BS54" s="17"/>
      <c r="BT54" s="17">
        <v>0.21036923276835101</v>
      </c>
      <c r="BU54" s="17">
        <v>0.18318617267667001</v>
      </c>
      <c r="BV54" s="17"/>
      <c r="BW54" s="17">
        <v>0.17393925676007199</v>
      </c>
      <c r="BX54" s="17">
        <v>0.235651570116513</v>
      </c>
    </row>
    <row r="55" spans="2:76" x14ac:dyDescent="0.35">
      <c r="B55" t="s">
        <v>128</v>
      </c>
      <c r="C55" s="17">
        <v>0.49812492508221401</v>
      </c>
      <c r="D55" s="17">
        <v>0.48806711788409401</v>
      </c>
      <c r="E55" s="17">
        <v>0.50919477689414305</v>
      </c>
      <c r="F55" s="17"/>
      <c r="G55" s="17">
        <v>0.52704808197642405</v>
      </c>
      <c r="H55" s="17">
        <v>0.53987167320490703</v>
      </c>
      <c r="I55" s="17">
        <v>0.45912944551041901</v>
      </c>
      <c r="J55" s="17"/>
      <c r="K55" s="17">
        <v>0.51482897665916205</v>
      </c>
      <c r="L55" s="17">
        <v>0.47158336218515701</v>
      </c>
      <c r="M55" s="17">
        <v>0.51134299437123898</v>
      </c>
      <c r="N55" s="17">
        <v>0.65372589660036495</v>
      </c>
      <c r="O55" s="17">
        <v>0.496847733524518</v>
      </c>
      <c r="P55" s="17">
        <v>0.51982377476828501</v>
      </c>
      <c r="Q55" s="17">
        <v>0.46047456086872701</v>
      </c>
      <c r="R55" s="17">
        <v>0.45464063856908399</v>
      </c>
      <c r="S55" s="17">
        <v>0.61803795397656203</v>
      </c>
      <c r="T55" s="17">
        <v>0.47130590706479297</v>
      </c>
      <c r="U55" s="17">
        <v>0.53309554277631799</v>
      </c>
      <c r="V55" s="17">
        <v>0.48998092722105502</v>
      </c>
      <c r="W55" s="17">
        <v>0.56710690688250198</v>
      </c>
      <c r="X55" s="17">
        <v>0.49741442413509801</v>
      </c>
      <c r="Y55" s="17">
        <v>0.50820113088158303</v>
      </c>
      <c r="Z55" s="17">
        <v>0.60155488852545702</v>
      </c>
      <c r="AA55" s="17"/>
      <c r="AB55" s="17">
        <v>0.59559433675850704</v>
      </c>
      <c r="AC55" s="17">
        <v>0.50944701078061405</v>
      </c>
      <c r="AD55" s="17">
        <v>0.43887066789045798</v>
      </c>
      <c r="AE55" s="17">
        <v>0.40878877711707201</v>
      </c>
      <c r="AF55" s="17"/>
      <c r="AG55" s="17">
        <v>0.51433725445003098</v>
      </c>
      <c r="AH55" s="17">
        <v>0.48563367992763801</v>
      </c>
      <c r="AI55" s="17">
        <v>0.44298834191839598</v>
      </c>
      <c r="AJ55" s="17">
        <v>0.33097664648838798</v>
      </c>
      <c r="AK55" s="17"/>
      <c r="AL55" s="17">
        <v>0.437486850203472</v>
      </c>
      <c r="AM55" s="17">
        <v>0.48832897209332699</v>
      </c>
      <c r="AN55" s="17">
        <v>0.76573921846037896</v>
      </c>
      <c r="AO55" s="17">
        <v>0.41269641478177999</v>
      </c>
      <c r="AP55" s="17">
        <v>0.37370260258672</v>
      </c>
      <c r="AQ55" s="17">
        <v>0.61347174666102799</v>
      </c>
      <c r="AR55" s="17"/>
      <c r="AS55" s="17">
        <v>0.50250580916447596</v>
      </c>
      <c r="AT55" s="17">
        <v>0.47658069176654</v>
      </c>
      <c r="AU55" s="17">
        <v>0.47658069176654</v>
      </c>
      <c r="AV55" s="17">
        <v>0.445866100301548</v>
      </c>
      <c r="AW55" s="17">
        <v>0.44005305498852998</v>
      </c>
      <c r="AX55" s="17">
        <v>0.78659314823405502</v>
      </c>
      <c r="AY55" s="17">
        <v>0.53391306481709599</v>
      </c>
      <c r="AZ55" s="17">
        <v>0.75837689252023699</v>
      </c>
      <c r="BA55" s="17">
        <v>0.31078057299475398</v>
      </c>
      <c r="BB55" s="17"/>
      <c r="BC55" s="17">
        <v>0.44856511599223498</v>
      </c>
      <c r="BD55" s="17">
        <v>0.59283222080932096</v>
      </c>
      <c r="BE55" s="17">
        <v>0.56496105457074097</v>
      </c>
      <c r="BF55" s="17">
        <v>0.50246442761995702</v>
      </c>
      <c r="BG55" s="17">
        <v>0.51141015259323697</v>
      </c>
      <c r="BH55" s="17">
        <v>0.57435078345767798</v>
      </c>
      <c r="BI55" s="17"/>
      <c r="BJ55" s="17">
        <v>0.46998186525917302</v>
      </c>
      <c r="BK55" s="17">
        <v>0.43685284893639997</v>
      </c>
      <c r="BL55" s="17">
        <v>0.51548771371387803</v>
      </c>
      <c r="BM55" s="17">
        <v>0.50736298096650601</v>
      </c>
      <c r="BN55" s="17">
        <v>0.54079854922182302</v>
      </c>
      <c r="BO55" s="17">
        <v>0.58164433374302704</v>
      </c>
      <c r="BP55" s="17"/>
      <c r="BQ55" s="17">
        <v>0.486186123861652</v>
      </c>
      <c r="BR55" s="17">
        <v>0.51845580457974005</v>
      </c>
      <c r="BS55" s="17"/>
      <c r="BT55" s="17">
        <v>0.49178914876500501</v>
      </c>
      <c r="BU55" s="17">
        <v>0.50426474587250403</v>
      </c>
      <c r="BV55" s="17"/>
      <c r="BW55" s="17">
        <v>0.54661353874306795</v>
      </c>
      <c r="BX55" s="17">
        <v>0.42687483634122197</v>
      </c>
    </row>
    <row r="56" spans="2:76" x14ac:dyDescent="0.35">
      <c r="B56" t="s">
        <v>109</v>
      </c>
      <c r="C56" s="17">
        <v>-0.30373334349265402</v>
      </c>
      <c r="D56" s="17">
        <v>-0.26518030509263402</v>
      </c>
      <c r="E56" s="17">
        <v>-0.34495879442385902</v>
      </c>
      <c r="F56" s="17"/>
      <c r="G56" s="17">
        <v>-0.34625879618437599</v>
      </c>
      <c r="H56" s="17">
        <v>-0.38548774839841599</v>
      </c>
      <c r="I56" s="17">
        <v>-0.232263393266296</v>
      </c>
      <c r="J56" s="17"/>
      <c r="K56" s="17">
        <v>-0.30481664580429102</v>
      </c>
      <c r="L56" s="17">
        <v>-0.232024232232276</v>
      </c>
      <c r="M56" s="17">
        <v>-0.40275367065109802</v>
      </c>
      <c r="N56" s="17">
        <v>-0.56141416506599595</v>
      </c>
      <c r="O56" s="17">
        <v>-0.29560327117127</v>
      </c>
      <c r="P56" s="17">
        <v>-0.43365917421365602</v>
      </c>
      <c r="Q56" s="17">
        <v>-0.26467828557793999</v>
      </c>
      <c r="R56" s="17">
        <v>-0.24271583469215099</v>
      </c>
      <c r="S56" s="17">
        <v>-0.37615370343496501</v>
      </c>
      <c r="T56" s="17">
        <v>-0.29743016631156199</v>
      </c>
      <c r="U56" s="17">
        <v>-0.31557915092945599</v>
      </c>
      <c r="V56" s="17">
        <v>-0.121920576372231</v>
      </c>
      <c r="W56" s="17">
        <v>-0.39031149403941101</v>
      </c>
      <c r="X56" s="17">
        <v>-0.242578398712227</v>
      </c>
      <c r="Y56" s="17">
        <v>-0.41316249562925</v>
      </c>
      <c r="Z56" s="17">
        <v>-0.39988310269969901</v>
      </c>
      <c r="AA56" s="17"/>
      <c r="AB56" s="17">
        <v>-0.441470808464691</v>
      </c>
      <c r="AC56" s="17">
        <v>-0.32638579522229799</v>
      </c>
      <c r="AD56" s="17">
        <v>-0.215634247039934</v>
      </c>
      <c r="AE56" s="17">
        <v>-0.13098552442591499</v>
      </c>
      <c r="AF56" s="17"/>
      <c r="AG56" s="17">
        <v>-0.327077483468453</v>
      </c>
      <c r="AH56" s="17">
        <v>-0.26029984235267101</v>
      </c>
      <c r="AI56" s="17">
        <v>-0.22359514311378101</v>
      </c>
      <c r="AJ56" s="17">
        <v>-6.0099853093916598E-2</v>
      </c>
      <c r="AK56" s="17"/>
      <c r="AL56" s="17">
        <v>-0.19824708404868699</v>
      </c>
      <c r="AM56" s="17">
        <v>-0.27415064670917</v>
      </c>
      <c r="AN56" s="17">
        <v>-0.69697079176552701</v>
      </c>
      <c r="AO56" s="17">
        <v>-0.16820693110787999</v>
      </c>
      <c r="AP56" s="17">
        <v>-0.14937241309013</v>
      </c>
      <c r="AQ56" s="17">
        <v>-0.43956763393711801</v>
      </c>
      <c r="AR56" s="17"/>
      <c r="AS56" s="17">
        <v>-0.28747390054764499</v>
      </c>
      <c r="AT56" s="17">
        <v>-0.26478545104618101</v>
      </c>
      <c r="AU56" s="17">
        <v>-0.26478545104618101</v>
      </c>
      <c r="AV56" s="17">
        <v>-0.237522737917471</v>
      </c>
      <c r="AW56" s="17">
        <v>-0.222652891437534</v>
      </c>
      <c r="AX56" s="17">
        <v>-0.71299094469951196</v>
      </c>
      <c r="AY56" s="17">
        <v>-0.38973004664163302</v>
      </c>
      <c r="AZ56" s="17">
        <v>-0.75837689252023699</v>
      </c>
      <c r="BA56" s="17">
        <v>-0.31078057299475398</v>
      </c>
      <c r="BB56" s="17"/>
      <c r="BC56" s="17">
        <v>-0.22679670412193301</v>
      </c>
      <c r="BD56" s="17">
        <v>-0.39653327699491597</v>
      </c>
      <c r="BE56" s="17">
        <v>-0.44157562094027603</v>
      </c>
      <c r="BF56" s="17">
        <v>-0.301870903981381</v>
      </c>
      <c r="BG56" s="17">
        <v>-0.33235247208992302</v>
      </c>
      <c r="BH56" s="17">
        <v>-0.57435078345767798</v>
      </c>
      <c r="BI56" s="17"/>
      <c r="BJ56" s="17">
        <v>-0.25091271005021398</v>
      </c>
      <c r="BK56" s="17">
        <v>-0.23044241907033899</v>
      </c>
      <c r="BL56" s="17">
        <v>-0.32550052662146001</v>
      </c>
      <c r="BM56" s="17">
        <v>-0.301263471598474</v>
      </c>
      <c r="BN56" s="17">
        <v>-0.36786704495257999</v>
      </c>
      <c r="BO56" s="17">
        <v>-0.44730611945882498</v>
      </c>
      <c r="BP56" s="17"/>
      <c r="BQ56" s="17">
        <v>-0.28890364073576402</v>
      </c>
      <c r="BR56" s="17">
        <v>-0.328279543342474</v>
      </c>
      <c r="BS56" s="17"/>
      <c r="BT56" s="17">
        <v>-0.281419915996655</v>
      </c>
      <c r="BU56" s="17">
        <v>-0.32107857319583499</v>
      </c>
      <c r="BV56" s="17"/>
      <c r="BW56" s="17">
        <v>-0.37267428198299601</v>
      </c>
      <c r="BX56" s="17">
        <v>-0.191223266224709</v>
      </c>
    </row>
    <row r="57" spans="2:76" x14ac:dyDescent="0.35">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row>
    <row r="58" spans="2:76" x14ac:dyDescent="0.35">
      <c r="B58" s="6" t="s">
        <v>137</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row>
    <row r="59" spans="2:76" x14ac:dyDescent="0.35">
      <c r="B59" s="24" t="s">
        <v>138</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row>
    <row r="60" spans="2:76" x14ac:dyDescent="0.35">
      <c r="B60" t="s">
        <v>130</v>
      </c>
      <c r="C60" s="17">
        <v>0.51364325353158202</v>
      </c>
      <c r="D60" s="17">
        <v>0.48948640231204799</v>
      </c>
      <c r="E60" s="17">
        <v>0.54794216826897002</v>
      </c>
      <c r="F60" s="17"/>
      <c r="G60" s="17">
        <v>0.43810896319416598</v>
      </c>
      <c r="H60" s="17">
        <v>0.54423878242996804</v>
      </c>
      <c r="I60" s="17">
        <v>0.55645312855920304</v>
      </c>
      <c r="J60" s="17"/>
      <c r="K60" s="17">
        <v>0.43877962469505299</v>
      </c>
      <c r="L60" s="17">
        <v>0.57071341740776405</v>
      </c>
      <c r="M60" s="17">
        <v>0.44736482107595898</v>
      </c>
      <c r="N60" s="17">
        <v>0.85847863260956003</v>
      </c>
      <c r="O60" s="17">
        <v>0.33741418303588999</v>
      </c>
      <c r="P60" s="17">
        <v>0.55601999377129196</v>
      </c>
      <c r="Q60" s="17">
        <v>0.51304361226061002</v>
      </c>
      <c r="R60" s="17">
        <v>0.54074916828269404</v>
      </c>
      <c r="S60" s="17">
        <v>0.49627021481001499</v>
      </c>
      <c r="T60" s="17">
        <v>0.52293655524187999</v>
      </c>
      <c r="U60" s="17">
        <v>0.42705547618738898</v>
      </c>
      <c r="V60" s="17" t="s">
        <v>136</v>
      </c>
      <c r="W60" s="17">
        <v>0.52424068152839998</v>
      </c>
      <c r="X60" s="17">
        <v>0.54616578023552997</v>
      </c>
      <c r="Y60" s="17">
        <v>0.49995349079305301</v>
      </c>
      <c r="Z60" s="17">
        <v>0.37445111356396199</v>
      </c>
      <c r="AA60" s="17"/>
      <c r="AB60" s="17">
        <v>0.53861800015156602</v>
      </c>
      <c r="AC60" s="17">
        <v>0.46388450756681399</v>
      </c>
      <c r="AD60" s="17">
        <v>0.53618555192870998</v>
      </c>
      <c r="AE60" s="17">
        <v>0.56978256610433697</v>
      </c>
      <c r="AF60" s="17"/>
      <c r="AG60" s="17">
        <v>0.48590693072796298</v>
      </c>
      <c r="AH60" s="17">
        <v>0.65984001283487104</v>
      </c>
      <c r="AI60" s="17">
        <v>0.53692997138839005</v>
      </c>
      <c r="AJ60" s="17">
        <v>0.52573957681991801</v>
      </c>
      <c r="AK60" s="17"/>
      <c r="AL60" s="17">
        <v>0.52574607704574805</v>
      </c>
      <c r="AM60" s="17">
        <v>0.605093622932385</v>
      </c>
      <c r="AN60" s="17">
        <v>0.37127366930201799</v>
      </c>
      <c r="AO60" s="17">
        <v>0.53364431951531799</v>
      </c>
      <c r="AP60" s="17">
        <v>0.61629387946547298</v>
      </c>
      <c r="AQ60" s="17">
        <v>0.56392591406404202</v>
      </c>
      <c r="AR60" s="17"/>
      <c r="AS60" s="17" t="s">
        <v>136</v>
      </c>
      <c r="AT60" s="17" t="s">
        <v>136</v>
      </c>
      <c r="AU60" s="17" t="s">
        <v>136</v>
      </c>
      <c r="AV60" s="17">
        <v>0.50022404588926705</v>
      </c>
      <c r="AW60" s="17">
        <v>0.542583614538236</v>
      </c>
      <c r="AX60" s="17" t="s">
        <v>136</v>
      </c>
      <c r="AY60" s="17" t="s">
        <v>136</v>
      </c>
      <c r="AZ60" s="17" t="s">
        <v>136</v>
      </c>
      <c r="BA60" s="17" t="s">
        <v>136</v>
      </c>
      <c r="BB60" s="17"/>
      <c r="BC60" s="17">
        <v>0.49380425672588302</v>
      </c>
      <c r="BD60" s="17">
        <v>0.36730385429967399</v>
      </c>
      <c r="BE60" s="17">
        <v>0.47386396822677002</v>
      </c>
      <c r="BF60" s="17">
        <v>0.54791077234228402</v>
      </c>
      <c r="BG60" s="17">
        <v>0.57473227631683199</v>
      </c>
      <c r="BH60" s="17">
        <v>0.67932758699863505</v>
      </c>
      <c r="BI60" s="17"/>
      <c r="BJ60" s="17">
        <v>0.56301261083457699</v>
      </c>
      <c r="BK60" s="17">
        <v>0.50353478732759505</v>
      </c>
      <c r="BL60" s="17">
        <v>0.58895339657958801</v>
      </c>
      <c r="BM60" s="17">
        <v>0.49484532744872101</v>
      </c>
      <c r="BN60" s="17">
        <v>0.49053367784273899</v>
      </c>
      <c r="BO60" s="17">
        <v>0.43815510185895701</v>
      </c>
      <c r="BP60" s="17"/>
      <c r="BQ60" s="17">
        <v>0.53853686483456897</v>
      </c>
      <c r="BR60" s="17">
        <v>0.46501641963367701</v>
      </c>
      <c r="BS60" s="17"/>
      <c r="BT60" s="17">
        <v>0.55209057433862996</v>
      </c>
      <c r="BU60" s="17">
        <v>0.49456333319788198</v>
      </c>
      <c r="BV60" s="17"/>
      <c r="BW60" s="17">
        <v>0.49605627832463201</v>
      </c>
      <c r="BX60" s="17">
        <v>0.56126364438107001</v>
      </c>
    </row>
    <row r="61" spans="2:76" x14ac:dyDescent="0.35">
      <c r="B61" t="s">
        <v>131</v>
      </c>
      <c r="C61" s="17">
        <v>0.217869143215149</v>
      </c>
      <c r="D61" s="17">
        <v>0.21732689517887499</v>
      </c>
      <c r="E61" s="17">
        <v>0.21863904981405499</v>
      </c>
      <c r="F61" s="17"/>
      <c r="G61" s="17">
        <v>0.23967944861517801</v>
      </c>
      <c r="H61" s="17">
        <v>0.17734566903409399</v>
      </c>
      <c r="I61" s="17">
        <v>0.284784878138852</v>
      </c>
      <c r="J61" s="17"/>
      <c r="K61" s="17">
        <v>0.25761117221792201</v>
      </c>
      <c r="L61" s="17">
        <v>0.187727334509107</v>
      </c>
      <c r="M61" s="17">
        <v>0.21763175965134701</v>
      </c>
      <c r="N61" s="17">
        <v>0.14152136739043999</v>
      </c>
      <c r="O61" s="17">
        <v>0</v>
      </c>
      <c r="P61" s="17">
        <v>0.11165151914441</v>
      </c>
      <c r="Q61" s="17">
        <v>0.157125494695359</v>
      </c>
      <c r="R61" s="17">
        <v>0.14498134069971799</v>
      </c>
      <c r="S61" s="17">
        <v>0</v>
      </c>
      <c r="T61" s="17">
        <v>0.24084145600286899</v>
      </c>
      <c r="U61" s="17">
        <v>0.33607084938432602</v>
      </c>
      <c r="V61" s="17" t="s">
        <v>136</v>
      </c>
      <c r="W61" s="17">
        <v>0.318837611772264</v>
      </c>
      <c r="X61" s="17">
        <v>0.271623476683162</v>
      </c>
      <c r="Y61" s="17">
        <v>0.19768280362106799</v>
      </c>
      <c r="Z61" s="17">
        <v>0.124404016113338</v>
      </c>
      <c r="AA61" s="17"/>
      <c r="AB61" s="17">
        <v>0.18306078868782399</v>
      </c>
      <c r="AC61" s="17">
        <v>0.217503970699089</v>
      </c>
      <c r="AD61" s="17">
        <v>0.26871444907724901</v>
      </c>
      <c r="AE61" s="17">
        <v>0.17806793952869099</v>
      </c>
      <c r="AF61" s="17"/>
      <c r="AG61" s="17">
        <v>0.23192409475331299</v>
      </c>
      <c r="AH61" s="17">
        <v>0.15327053381667899</v>
      </c>
      <c r="AI61" s="17">
        <v>0.20563405982209701</v>
      </c>
      <c r="AJ61" s="17">
        <v>9.5871269224045402E-2</v>
      </c>
      <c r="AK61" s="17"/>
      <c r="AL61" s="17">
        <v>0.25635895240024598</v>
      </c>
      <c r="AM61" s="17">
        <v>0.222523587138862</v>
      </c>
      <c r="AN61" s="17">
        <v>0.21964981869893499</v>
      </c>
      <c r="AO61" s="17">
        <v>0.186560158185226</v>
      </c>
      <c r="AP61" s="17">
        <v>0.24463549441899701</v>
      </c>
      <c r="AQ61" s="17">
        <v>0.16947194951597</v>
      </c>
      <c r="AR61" s="17"/>
      <c r="AS61" s="17" t="s">
        <v>136</v>
      </c>
      <c r="AT61" s="17" t="s">
        <v>136</v>
      </c>
      <c r="AU61" s="17" t="s">
        <v>136</v>
      </c>
      <c r="AV61" s="17">
        <v>0.206079739385228</v>
      </c>
      <c r="AW61" s="17">
        <v>0.24329460886002599</v>
      </c>
      <c r="AX61" s="17" t="s">
        <v>136</v>
      </c>
      <c r="AY61" s="17" t="s">
        <v>136</v>
      </c>
      <c r="AZ61" s="17" t="s">
        <v>136</v>
      </c>
      <c r="BA61" s="17" t="s">
        <v>136</v>
      </c>
      <c r="BB61" s="17"/>
      <c r="BC61" s="17">
        <v>0.24333962412600699</v>
      </c>
      <c r="BD61" s="17">
        <v>0.25830853457064501</v>
      </c>
      <c r="BE61" s="17">
        <v>0.36445652510633902</v>
      </c>
      <c r="BF61" s="17">
        <v>0.14500527099601401</v>
      </c>
      <c r="BG61" s="17">
        <v>0.19811498680020401</v>
      </c>
      <c r="BH61" s="17">
        <v>0</v>
      </c>
      <c r="BI61" s="17"/>
      <c r="BJ61" s="17">
        <v>0.20630603129660399</v>
      </c>
      <c r="BK61" s="17">
        <v>0.14610146986924299</v>
      </c>
      <c r="BL61" s="17">
        <v>0.22081390030765399</v>
      </c>
      <c r="BM61" s="17">
        <v>0.306919703240493</v>
      </c>
      <c r="BN61" s="17">
        <v>0.196549289297825</v>
      </c>
      <c r="BO61" s="17">
        <v>0.279906897290849</v>
      </c>
      <c r="BP61" s="17"/>
      <c r="BQ61" s="17">
        <v>0.22575212987796101</v>
      </c>
      <c r="BR61" s="17">
        <v>0.20247062676824301</v>
      </c>
      <c r="BS61" s="17"/>
      <c r="BT61" s="17">
        <v>0.225047093059419</v>
      </c>
      <c r="BU61" s="17">
        <v>0.20948637610318699</v>
      </c>
      <c r="BV61" s="17"/>
      <c r="BW61" s="17">
        <v>0.22637820890243299</v>
      </c>
      <c r="BX61" s="17">
        <v>0.20560924507856701</v>
      </c>
    </row>
    <row r="62" spans="2:76" x14ac:dyDescent="0.35">
      <c r="B62" t="s">
        <v>132</v>
      </c>
      <c r="C62" s="17">
        <v>0.18022019495578701</v>
      </c>
      <c r="D62" s="17">
        <v>0.18278050334760099</v>
      </c>
      <c r="E62" s="17">
        <v>0.17658496127262999</v>
      </c>
      <c r="F62" s="17"/>
      <c r="G62" s="17">
        <v>0.21016222916671501</v>
      </c>
      <c r="H62" s="17">
        <v>0.189367907456824</v>
      </c>
      <c r="I62" s="17">
        <v>0.11002413951213599</v>
      </c>
      <c r="J62" s="17"/>
      <c r="K62" s="17">
        <v>0.211007834840686</v>
      </c>
      <c r="L62" s="17">
        <v>0.14916149020126099</v>
      </c>
      <c r="M62" s="17">
        <v>0.335003419272693</v>
      </c>
      <c r="N62" s="17">
        <v>0</v>
      </c>
      <c r="O62" s="17">
        <v>0</v>
      </c>
      <c r="P62" s="17">
        <v>0.22409997053834299</v>
      </c>
      <c r="Q62" s="17">
        <v>0.20437509383438399</v>
      </c>
      <c r="R62" s="17">
        <v>0.27872803986730499</v>
      </c>
      <c r="S62" s="17">
        <v>0.50372978518998501</v>
      </c>
      <c r="T62" s="17">
        <v>0.116769096377403</v>
      </c>
      <c r="U62" s="17">
        <v>0.18911475741862299</v>
      </c>
      <c r="V62" s="17" t="s">
        <v>136</v>
      </c>
      <c r="W62" s="17">
        <v>0.104458212557258</v>
      </c>
      <c r="X62" s="17">
        <v>9.1105371540653901E-2</v>
      </c>
      <c r="Y62" s="17">
        <v>0.30236370558587899</v>
      </c>
      <c r="Z62" s="17">
        <v>0.50114487032270005</v>
      </c>
      <c r="AA62" s="17"/>
      <c r="AB62" s="17">
        <v>0.204779640784855</v>
      </c>
      <c r="AC62" s="17">
        <v>0.234766149278613</v>
      </c>
      <c r="AD62" s="17">
        <v>0.13078400506503701</v>
      </c>
      <c r="AE62" s="17">
        <v>0.13524780165186601</v>
      </c>
      <c r="AF62" s="17"/>
      <c r="AG62" s="17">
        <v>0.19668811485346099</v>
      </c>
      <c r="AH62" s="17">
        <v>0.112842561498642</v>
      </c>
      <c r="AI62" s="17">
        <v>0.13453044990362101</v>
      </c>
      <c r="AJ62" s="17">
        <v>0.37838915395603701</v>
      </c>
      <c r="AK62" s="17"/>
      <c r="AL62" s="17">
        <v>0.16562324846823101</v>
      </c>
      <c r="AM62" s="17">
        <v>0.12202754209604599</v>
      </c>
      <c r="AN62" s="17">
        <v>0.24420895870108</v>
      </c>
      <c r="AO62" s="17">
        <v>0.23668114424839101</v>
      </c>
      <c r="AP62" s="17">
        <v>0.13907062611553</v>
      </c>
      <c r="AQ62" s="17">
        <v>0.114941553793275</v>
      </c>
      <c r="AR62" s="17"/>
      <c r="AS62" s="17" t="s">
        <v>136</v>
      </c>
      <c r="AT62" s="17" t="s">
        <v>136</v>
      </c>
      <c r="AU62" s="17" t="s">
        <v>136</v>
      </c>
      <c r="AV62" s="17">
        <v>0.182521191229114</v>
      </c>
      <c r="AW62" s="17">
        <v>0.175257781033888</v>
      </c>
      <c r="AX62" s="17" t="s">
        <v>136</v>
      </c>
      <c r="AY62" s="17" t="s">
        <v>136</v>
      </c>
      <c r="AZ62" s="17" t="s">
        <v>136</v>
      </c>
      <c r="BA62" s="17" t="s">
        <v>136</v>
      </c>
      <c r="BB62" s="17"/>
      <c r="BC62" s="17">
        <v>0.145078232171507</v>
      </c>
      <c r="BD62" s="17">
        <v>0.21267853279225701</v>
      </c>
      <c r="BE62" s="17">
        <v>0.16167950666689199</v>
      </c>
      <c r="BF62" s="17">
        <v>0.22492953798339399</v>
      </c>
      <c r="BG62" s="17">
        <v>0.18703145954404399</v>
      </c>
      <c r="BH62" s="17">
        <v>0.32067241300136501</v>
      </c>
      <c r="BI62" s="17"/>
      <c r="BJ62" s="17">
        <v>0.13074346271739501</v>
      </c>
      <c r="BK62" s="17">
        <v>0.27175107903529599</v>
      </c>
      <c r="BL62" s="17">
        <v>0.122075457900558</v>
      </c>
      <c r="BM62" s="17">
        <v>0.10685280044607</v>
      </c>
      <c r="BN62" s="17">
        <v>0.200868331582996</v>
      </c>
      <c r="BO62" s="17">
        <v>0.227733408783168</v>
      </c>
      <c r="BP62" s="17"/>
      <c r="BQ62" s="17">
        <v>0.16165079833169099</v>
      </c>
      <c r="BR62" s="17">
        <v>0.216493395908187</v>
      </c>
      <c r="BS62" s="17"/>
      <c r="BT62" s="17">
        <v>0.1473393765721</v>
      </c>
      <c r="BU62" s="17">
        <v>0.19993890048328</v>
      </c>
      <c r="BV62" s="17"/>
      <c r="BW62" s="17">
        <v>0.13877297952940801</v>
      </c>
      <c r="BX62" s="17">
        <v>0.20002988508414299</v>
      </c>
    </row>
    <row r="63" spans="2:76" x14ac:dyDescent="0.35">
      <c r="B63" t="s">
        <v>133</v>
      </c>
      <c r="C63" s="17">
        <v>5.7143310844747899E-2</v>
      </c>
      <c r="D63" s="17">
        <v>7.2773540354969093E-2</v>
      </c>
      <c r="E63" s="17">
        <v>3.49508527124823E-2</v>
      </c>
      <c r="F63" s="17"/>
      <c r="G63" s="17">
        <v>7.3970424261393899E-2</v>
      </c>
      <c r="H63" s="17">
        <v>5.6685879573265603E-2</v>
      </c>
      <c r="I63" s="17">
        <v>3.1699306740520898E-2</v>
      </c>
      <c r="J63" s="17"/>
      <c r="K63" s="17">
        <v>2.31037156447008E-2</v>
      </c>
      <c r="L63" s="17">
        <v>7.4280297046365504E-2</v>
      </c>
      <c r="M63" s="17">
        <v>0</v>
      </c>
      <c r="N63" s="17">
        <v>0</v>
      </c>
      <c r="O63" s="17">
        <v>0.66258581696411001</v>
      </c>
      <c r="P63" s="17">
        <v>0.108228516545955</v>
      </c>
      <c r="Q63" s="17">
        <v>0.125455799209647</v>
      </c>
      <c r="R63" s="17">
        <v>3.5541451150282601E-2</v>
      </c>
      <c r="S63" s="17">
        <v>0</v>
      </c>
      <c r="T63" s="17">
        <v>7.0617457387949306E-2</v>
      </c>
      <c r="U63" s="17">
        <v>0</v>
      </c>
      <c r="V63" s="17" t="s">
        <v>136</v>
      </c>
      <c r="W63" s="17">
        <v>0</v>
      </c>
      <c r="X63" s="17">
        <v>9.1105371540653901E-2</v>
      </c>
      <c r="Y63" s="17">
        <v>0</v>
      </c>
      <c r="Z63" s="17">
        <v>0</v>
      </c>
      <c r="AA63" s="17"/>
      <c r="AB63" s="17">
        <v>7.3541570375755705E-2</v>
      </c>
      <c r="AC63" s="17">
        <v>5.3395292419698002E-2</v>
      </c>
      <c r="AD63" s="17">
        <v>2.4360295725328499E-2</v>
      </c>
      <c r="AE63" s="17">
        <v>7.9368227436052499E-2</v>
      </c>
      <c r="AF63" s="17"/>
      <c r="AG63" s="17">
        <v>5.09635266348617E-2</v>
      </c>
      <c r="AH63" s="17">
        <v>3.70234459249036E-2</v>
      </c>
      <c r="AI63" s="17">
        <v>9.4523658338254296E-2</v>
      </c>
      <c r="AJ63" s="17">
        <v>0</v>
      </c>
      <c r="AK63" s="17"/>
      <c r="AL63" s="17">
        <v>3.9212350918496001E-2</v>
      </c>
      <c r="AM63" s="17">
        <v>5.0355247832707603E-2</v>
      </c>
      <c r="AN63" s="17">
        <v>6.7477738268027401E-2</v>
      </c>
      <c r="AO63" s="17">
        <v>4.3114378051065001E-2</v>
      </c>
      <c r="AP63" s="17">
        <v>0</v>
      </c>
      <c r="AQ63" s="17">
        <v>5.3363527627597301E-2</v>
      </c>
      <c r="AR63" s="17"/>
      <c r="AS63" s="17" t="s">
        <v>136</v>
      </c>
      <c r="AT63" s="17" t="s">
        <v>136</v>
      </c>
      <c r="AU63" s="17" t="s">
        <v>136</v>
      </c>
      <c r="AV63" s="17">
        <v>6.9676921900547903E-2</v>
      </c>
      <c r="AW63" s="17">
        <v>3.0112860289079401E-2</v>
      </c>
      <c r="AX63" s="17" t="s">
        <v>136</v>
      </c>
      <c r="AY63" s="17" t="s">
        <v>136</v>
      </c>
      <c r="AZ63" s="17" t="s">
        <v>136</v>
      </c>
      <c r="BA63" s="17" t="s">
        <v>136</v>
      </c>
      <c r="BB63" s="17"/>
      <c r="BC63" s="17">
        <v>7.5727963950041194E-2</v>
      </c>
      <c r="BD63" s="17">
        <v>6.5137546437148294E-2</v>
      </c>
      <c r="BE63" s="17">
        <v>0</v>
      </c>
      <c r="BF63" s="17">
        <v>5.6219438950665897E-2</v>
      </c>
      <c r="BG63" s="17">
        <v>4.0121277338919903E-2</v>
      </c>
      <c r="BH63" s="17">
        <v>0</v>
      </c>
      <c r="BI63" s="17"/>
      <c r="BJ63" s="17">
        <v>8.1168978854651297E-2</v>
      </c>
      <c r="BK63" s="17">
        <v>4.20837671828437E-2</v>
      </c>
      <c r="BL63" s="17">
        <v>6.8157245212199499E-2</v>
      </c>
      <c r="BM63" s="17">
        <v>5.2229271711122703E-2</v>
      </c>
      <c r="BN63" s="17">
        <v>5.6795178334522502E-2</v>
      </c>
      <c r="BO63" s="17">
        <v>5.4204592067026498E-2</v>
      </c>
      <c r="BP63" s="17"/>
      <c r="BQ63" s="17">
        <v>5.0630030792141498E-2</v>
      </c>
      <c r="BR63" s="17">
        <v>6.9866261460218307E-2</v>
      </c>
      <c r="BS63" s="17"/>
      <c r="BT63" s="17">
        <v>5.0401596465200101E-2</v>
      </c>
      <c r="BU63" s="17">
        <v>6.1297192674612401E-2</v>
      </c>
      <c r="BV63" s="17"/>
      <c r="BW63" s="17">
        <v>9.27948836592183E-2</v>
      </c>
      <c r="BX63" s="17">
        <v>1.9997060983174698E-2</v>
      </c>
    </row>
    <row r="64" spans="2:76" x14ac:dyDescent="0.35">
      <c r="B64" t="s">
        <v>134</v>
      </c>
      <c r="C64" s="17">
        <v>3.1124097452733899E-2</v>
      </c>
      <c r="D64" s="17">
        <v>3.7632658806507999E-2</v>
      </c>
      <c r="E64" s="17">
        <v>2.1882967931861699E-2</v>
      </c>
      <c r="F64" s="17"/>
      <c r="G64" s="17">
        <v>3.8078934762547201E-2</v>
      </c>
      <c r="H64" s="17">
        <v>3.2361761505848297E-2</v>
      </c>
      <c r="I64" s="17">
        <v>1.70385470492882E-2</v>
      </c>
      <c r="J64" s="17"/>
      <c r="K64" s="17">
        <v>6.9497652601638399E-2</v>
      </c>
      <c r="L64" s="17">
        <v>1.8117460835502201E-2</v>
      </c>
      <c r="M64" s="17">
        <v>0</v>
      </c>
      <c r="N64" s="17">
        <v>0</v>
      </c>
      <c r="O64" s="17">
        <v>0</v>
      </c>
      <c r="P64" s="17">
        <v>0</v>
      </c>
      <c r="Q64" s="17">
        <v>0</v>
      </c>
      <c r="R64" s="17">
        <v>0</v>
      </c>
      <c r="S64" s="17">
        <v>0</v>
      </c>
      <c r="T64" s="17">
        <v>4.8835434989898702E-2</v>
      </c>
      <c r="U64" s="17">
        <v>4.7758917009661901E-2</v>
      </c>
      <c r="V64" s="17" t="s">
        <v>136</v>
      </c>
      <c r="W64" s="17">
        <v>5.2463494142078099E-2</v>
      </c>
      <c r="X64" s="17">
        <v>0</v>
      </c>
      <c r="Y64" s="17">
        <v>0</v>
      </c>
      <c r="Z64" s="17">
        <v>0</v>
      </c>
      <c r="AA64" s="17"/>
      <c r="AB64" s="17">
        <v>0</v>
      </c>
      <c r="AC64" s="17">
        <v>3.0450080035786101E-2</v>
      </c>
      <c r="AD64" s="17">
        <v>3.9955698203674297E-2</v>
      </c>
      <c r="AE64" s="17">
        <v>3.7533465279052498E-2</v>
      </c>
      <c r="AF64" s="17"/>
      <c r="AG64" s="17">
        <v>3.4517333030400998E-2</v>
      </c>
      <c r="AH64" s="17">
        <v>3.70234459249036E-2</v>
      </c>
      <c r="AI64" s="17">
        <v>2.83818605476375E-2</v>
      </c>
      <c r="AJ64" s="17">
        <v>0</v>
      </c>
      <c r="AK64" s="17"/>
      <c r="AL64" s="17">
        <v>1.3059371167278899E-2</v>
      </c>
      <c r="AM64" s="17">
        <v>0</v>
      </c>
      <c r="AN64" s="17">
        <v>9.7389815029939097E-2</v>
      </c>
      <c r="AO64" s="17">
        <v>0</v>
      </c>
      <c r="AP64" s="17">
        <v>0</v>
      </c>
      <c r="AQ64" s="17">
        <v>9.8297054999115493E-2</v>
      </c>
      <c r="AR64" s="17"/>
      <c r="AS64" s="17" t="s">
        <v>136</v>
      </c>
      <c r="AT64" s="17" t="s">
        <v>136</v>
      </c>
      <c r="AU64" s="17" t="s">
        <v>136</v>
      </c>
      <c r="AV64" s="17">
        <v>4.1498101595842399E-2</v>
      </c>
      <c r="AW64" s="17">
        <v>8.7511352787699205E-3</v>
      </c>
      <c r="AX64" s="17" t="s">
        <v>136</v>
      </c>
      <c r="AY64" s="17" t="s">
        <v>136</v>
      </c>
      <c r="AZ64" s="17" t="s">
        <v>136</v>
      </c>
      <c r="BA64" s="17" t="s">
        <v>136</v>
      </c>
      <c r="BB64" s="17"/>
      <c r="BC64" s="17">
        <v>4.2049923026562103E-2</v>
      </c>
      <c r="BD64" s="17">
        <v>9.6571531900275301E-2</v>
      </c>
      <c r="BE64" s="17">
        <v>0</v>
      </c>
      <c r="BF64" s="17">
        <v>2.5934979727642801E-2</v>
      </c>
      <c r="BG64" s="17">
        <v>0</v>
      </c>
      <c r="BH64" s="17">
        <v>0</v>
      </c>
      <c r="BI64" s="17"/>
      <c r="BJ64" s="17">
        <v>1.8768916296772499E-2</v>
      </c>
      <c r="BK64" s="17">
        <v>3.6528896585021502E-2</v>
      </c>
      <c r="BL64" s="17">
        <v>0</v>
      </c>
      <c r="BM64" s="17">
        <v>3.9152897153593803E-2</v>
      </c>
      <c r="BN64" s="17">
        <v>5.52535229419178E-2</v>
      </c>
      <c r="BO64" s="17">
        <v>0</v>
      </c>
      <c r="BP64" s="17"/>
      <c r="BQ64" s="17">
        <v>2.34301761636369E-2</v>
      </c>
      <c r="BR64" s="17">
        <v>4.6153296229673998E-2</v>
      </c>
      <c r="BS64" s="17"/>
      <c r="BT64" s="17">
        <v>2.5121359564649798E-2</v>
      </c>
      <c r="BU64" s="17">
        <v>3.4714197541038098E-2</v>
      </c>
      <c r="BV64" s="17"/>
      <c r="BW64" s="17">
        <v>4.5997649584309498E-2</v>
      </c>
      <c r="BX64" s="17">
        <v>1.3100164473045199E-2</v>
      </c>
    </row>
    <row r="65" spans="2:76" x14ac:dyDescent="0.35">
      <c r="B65" t="s">
        <v>97</v>
      </c>
      <c r="C65" s="17">
        <v>0</v>
      </c>
      <c r="D65" s="17">
        <v>0</v>
      </c>
      <c r="E65" s="17">
        <v>0</v>
      </c>
      <c r="F65" s="17"/>
      <c r="G65" s="17">
        <v>0</v>
      </c>
      <c r="H65" s="17">
        <v>0</v>
      </c>
      <c r="I65" s="17">
        <v>0</v>
      </c>
      <c r="J65" s="17"/>
      <c r="K65" s="17">
        <v>0</v>
      </c>
      <c r="L65" s="17">
        <v>0</v>
      </c>
      <c r="M65" s="17">
        <v>0</v>
      </c>
      <c r="N65" s="17">
        <v>0</v>
      </c>
      <c r="O65" s="17">
        <v>0</v>
      </c>
      <c r="P65" s="17">
        <v>0</v>
      </c>
      <c r="Q65" s="17">
        <v>0</v>
      </c>
      <c r="R65" s="17">
        <v>0</v>
      </c>
      <c r="S65" s="17">
        <v>0</v>
      </c>
      <c r="T65" s="17">
        <v>0</v>
      </c>
      <c r="U65" s="17">
        <v>0</v>
      </c>
      <c r="V65" s="17" t="s">
        <v>136</v>
      </c>
      <c r="W65" s="17">
        <v>0</v>
      </c>
      <c r="X65" s="17">
        <v>0</v>
      </c>
      <c r="Y65" s="17">
        <v>0</v>
      </c>
      <c r="Z65" s="17">
        <v>0</v>
      </c>
      <c r="AA65" s="17"/>
      <c r="AB65" s="17">
        <v>0</v>
      </c>
      <c r="AC65" s="17">
        <v>0</v>
      </c>
      <c r="AD65" s="17">
        <v>0</v>
      </c>
      <c r="AE65" s="17">
        <v>0</v>
      </c>
      <c r="AF65" s="17"/>
      <c r="AG65" s="17">
        <v>0</v>
      </c>
      <c r="AH65" s="17">
        <v>0</v>
      </c>
      <c r="AI65" s="17">
        <v>0</v>
      </c>
      <c r="AJ65" s="17">
        <v>0</v>
      </c>
      <c r="AK65" s="17"/>
      <c r="AL65" s="17">
        <v>0</v>
      </c>
      <c r="AM65" s="17">
        <v>0</v>
      </c>
      <c r="AN65" s="17">
        <v>0</v>
      </c>
      <c r="AO65" s="17">
        <v>0</v>
      </c>
      <c r="AP65" s="17">
        <v>0</v>
      </c>
      <c r="AQ65" s="17">
        <v>0</v>
      </c>
      <c r="AR65" s="17"/>
      <c r="AS65" s="17" t="s">
        <v>136</v>
      </c>
      <c r="AT65" s="17" t="s">
        <v>136</v>
      </c>
      <c r="AU65" s="17" t="s">
        <v>136</v>
      </c>
      <c r="AV65" s="17">
        <v>0</v>
      </c>
      <c r="AW65" s="17">
        <v>0</v>
      </c>
      <c r="AX65" s="17" t="s">
        <v>136</v>
      </c>
      <c r="AY65" s="17" t="s">
        <v>136</v>
      </c>
      <c r="AZ65" s="17" t="s">
        <v>136</v>
      </c>
      <c r="BA65" s="17" t="s">
        <v>136</v>
      </c>
      <c r="BB65" s="17"/>
      <c r="BC65" s="17">
        <v>0</v>
      </c>
      <c r="BD65" s="17">
        <v>0</v>
      </c>
      <c r="BE65" s="17">
        <v>0</v>
      </c>
      <c r="BF65" s="17">
        <v>0</v>
      </c>
      <c r="BG65" s="17">
        <v>0</v>
      </c>
      <c r="BH65" s="17">
        <v>0</v>
      </c>
      <c r="BI65" s="17"/>
      <c r="BJ65" s="17">
        <v>0</v>
      </c>
      <c r="BK65" s="17">
        <v>0</v>
      </c>
      <c r="BL65" s="17">
        <v>0</v>
      </c>
      <c r="BM65" s="17">
        <v>0</v>
      </c>
      <c r="BN65" s="17">
        <v>0</v>
      </c>
      <c r="BO65" s="17">
        <v>0</v>
      </c>
      <c r="BP65" s="17"/>
      <c r="BQ65" s="17">
        <v>0</v>
      </c>
      <c r="BR65" s="17">
        <v>0</v>
      </c>
      <c r="BS65" s="17"/>
      <c r="BT65" s="17">
        <v>0</v>
      </c>
      <c r="BU65" s="17">
        <v>0</v>
      </c>
      <c r="BV65" s="17"/>
      <c r="BW65" s="17">
        <v>0</v>
      </c>
      <c r="BX65" s="17">
        <v>0</v>
      </c>
    </row>
    <row r="66" spans="2:76"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row>
    <row r="67" spans="2:76" x14ac:dyDescent="0.35">
      <c r="B67" s="6" t="s">
        <v>154</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row>
    <row r="68" spans="2:76" x14ac:dyDescent="0.35">
      <c r="B68" s="24" t="s">
        <v>138</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row>
    <row r="69" spans="2:76" x14ac:dyDescent="0.35">
      <c r="B69" t="s">
        <v>139</v>
      </c>
      <c r="C69" s="17">
        <v>0.46832581086757602</v>
      </c>
      <c r="D69" s="17">
        <v>0.47884648785079198</v>
      </c>
      <c r="E69" s="17">
        <v>0.45338811060409501</v>
      </c>
      <c r="F69" s="17"/>
      <c r="G69" s="17">
        <v>0.40296439956567398</v>
      </c>
      <c r="H69" s="17">
        <v>0.50852952695287101</v>
      </c>
      <c r="I69" s="17">
        <v>0.47102471350220498</v>
      </c>
      <c r="J69" s="17"/>
      <c r="K69" s="17">
        <v>0.44916503977516598</v>
      </c>
      <c r="L69" s="17">
        <v>0.44542459442157001</v>
      </c>
      <c r="M69" s="17">
        <v>0.552426390272719</v>
      </c>
      <c r="N69" s="17">
        <v>0.71377522920965497</v>
      </c>
      <c r="O69" s="17">
        <v>0.66258581696411001</v>
      </c>
      <c r="P69" s="17">
        <v>0.44729862972791101</v>
      </c>
      <c r="Q69" s="17">
        <v>0.396248855626678</v>
      </c>
      <c r="R69" s="17">
        <v>0.36105530371692701</v>
      </c>
      <c r="S69" s="17">
        <v>0.24327503149669799</v>
      </c>
      <c r="T69" s="17">
        <v>0.43195531699217199</v>
      </c>
      <c r="U69" s="17">
        <v>0.33361158279740699</v>
      </c>
      <c r="V69" s="17" t="s">
        <v>136</v>
      </c>
      <c r="W69" s="17">
        <v>0.62860253648640696</v>
      </c>
      <c r="X69" s="17">
        <v>0.72659863445529205</v>
      </c>
      <c r="Y69" s="17">
        <v>0.80033870875165802</v>
      </c>
      <c r="Z69" s="17">
        <v>0.74824670450969299</v>
      </c>
      <c r="AA69" s="17"/>
      <c r="AB69" s="17">
        <v>0.30380013575952902</v>
      </c>
      <c r="AC69" s="17">
        <v>0.56761025834393697</v>
      </c>
      <c r="AD69" s="17">
        <v>0.47860073284568799</v>
      </c>
      <c r="AE69" s="17">
        <v>0.430953019945086</v>
      </c>
      <c r="AF69" s="17"/>
      <c r="AG69" s="17">
        <v>0.47230168829879798</v>
      </c>
      <c r="AH69" s="17">
        <v>0.56356290682662802</v>
      </c>
      <c r="AI69" s="17">
        <v>0.43227206346159402</v>
      </c>
      <c r="AJ69" s="17">
        <v>0.47682897183508699</v>
      </c>
      <c r="AK69" s="17"/>
      <c r="AL69" s="17">
        <v>0.47933209909199598</v>
      </c>
      <c r="AM69" s="17">
        <v>0.48911189509925501</v>
      </c>
      <c r="AN69" s="17">
        <v>0.47700518838629702</v>
      </c>
      <c r="AO69" s="17">
        <v>0.62882762391229197</v>
      </c>
      <c r="AP69" s="17">
        <v>0.495481461541118</v>
      </c>
      <c r="AQ69" s="17">
        <v>0.54176310938268901</v>
      </c>
      <c r="AR69" s="17"/>
      <c r="AS69" s="17" t="s">
        <v>136</v>
      </c>
      <c r="AT69" s="17" t="s">
        <v>136</v>
      </c>
      <c r="AU69" s="17" t="s">
        <v>136</v>
      </c>
      <c r="AV69" s="17">
        <v>0.47657304754209201</v>
      </c>
      <c r="AW69" s="17">
        <v>0.450539514311946</v>
      </c>
      <c r="AX69" s="17" t="s">
        <v>136</v>
      </c>
      <c r="AY69" s="17" t="s">
        <v>136</v>
      </c>
      <c r="AZ69" s="17" t="s">
        <v>136</v>
      </c>
      <c r="BA69" s="17" t="s">
        <v>136</v>
      </c>
      <c r="BB69" s="17"/>
      <c r="BC69" s="17">
        <v>0.44039099439985002</v>
      </c>
      <c r="BD69" s="17">
        <v>0.48308970686505898</v>
      </c>
      <c r="BE69" s="17">
        <v>0.79722298156055305</v>
      </c>
      <c r="BF69" s="17">
        <v>0.62923356632779404</v>
      </c>
      <c r="BG69" s="17">
        <v>0.42779832859224798</v>
      </c>
      <c r="BH69" s="17">
        <v>0.34741179243333598</v>
      </c>
      <c r="BI69" s="17"/>
      <c r="BJ69" s="17">
        <v>0.50535618839962404</v>
      </c>
      <c r="BK69" s="17">
        <v>0.46941350252410702</v>
      </c>
      <c r="BL69" s="17">
        <v>0.52964891193417796</v>
      </c>
      <c r="BM69" s="17">
        <v>0.52402449870346701</v>
      </c>
      <c r="BN69" s="17">
        <v>0.36572906790901899</v>
      </c>
      <c r="BO69" s="17">
        <v>0.31932933731247098</v>
      </c>
      <c r="BP69" s="17"/>
      <c r="BQ69" s="17">
        <v>0.52979985369588001</v>
      </c>
      <c r="BR69" s="17">
        <v>0.348243271084128</v>
      </c>
      <c r="BS69" s="17"/>
      <c r="BT69" s="17">
        <v>0.51070045394505104</v>
      </c>
      <c r="BU69" s="17">
        <v>0.446760042115463</v>
      </c>
      <c r="BV69" s="17"/>
      <c r="BW69" s="17">
        <v>0.48569967827761901</v>
      </c>
      <c r="BX69" s="17">
        <v>0.46286623392786003</v>
      </c>
    </row>
    <row r="70" spans="2:76" x14ac:dyDescent="0.35">
      <c r="B70" t="s">
        <v>140</v>
      </c>
      <c r="C70" s="17">
        <v>0.38036319606584401</v>
      </c>
      <c r="D70" s="17">
        <v>0.41253824603557898</v>
      </c>
      <c r="E70" s="17">
        <v>0.334679705053125</v>
      </c>
      <c r="F70" s="17"/>
      <c r="G70" s="17">
        <v>0.26567924777151902</v>
      </c>
      <c r="H70" s="17">
        <v>0.41285950614095301</v>
      </c>
      <c r="I70" s="17">
        <v>0.48027787581454401</v>
      </c>
      <c r="J70" s="17"/>
      <c r="K70" s="17">
        <v>0.41746565103007699</v>
      </c>
      <c r="L70" s="17">
        <v>0.39117122382626801</v>
      </c>
      <c r="M70" s="17">
        <v>0.44746921540161999</v>
      </c>
      <c r="N70" s="17">
        <v>0.43060006725182298</v>
      </c>
      <c r="O70" s="17">
        <v>0.33471220538614699</v>
      </c>
      <c r="P70" s="17">
        <v>0.44357154237736002</v>
      </c>
      <c r="Q70" s="17">
        <v>0.32480134992482801</v>
      </c>
      <c r="R70" s="17">
        <v>0.243385182442548</v>
      </c>
      <c r="S70" s="17">
        <v>0.49400963337336601</v>
      </c>
      <c r="T70" s="17">
        <v>0.390211047610176</v>
      </c>
      <c r="U70" s="17">
        <v>0.28432482687895999</v>
      </c>
      <c r="V70" s="17" t="s">
        <v>136</v>
      </c>
      <c r="W70" s="17">
        <v>0.48439464225633799</v>
      </c>
      <c r="X70" s="17">
        <v>0.36188413834514899</v>
      </c>
      <c r="Y70" s="17">
        <v>0.29916244172983703</v>
      </c>
      <c r="Z70" s="17">
        <v>0.62678795165998502</v>
      </c>
      <c r="AA70" s="17"/>
      <c r="AB70" s="17">
        <v>0.16241741356761799</v>
      </c>
      <c r="AC70" s="17">
        <v>0.310898158465092</v>
      </c>
      <c r="AD70" s="17">
        <v>0.40120447110905699</v>
      </c>
      <c r="AE70" s="17">
        <v>0.48035456303345098</v>
      </c>
      <c r="AF70" s="17"/>
      <c r="AG70" s="17">
        <v>0.288695654064</v>
      </c>
      <c r="AH70" s="17">
        <v>0.48839545895095898</v>
      </c>
      <c r="AI70" s="17">
        <v>0.55631211491389099</v>
      </c>
      <c r="AJ70" s="17">
        <v>0.68930020667346903</v>
      </c>
      <c r="AK70" s="17"/>
      <c r="AL70" s="17">
        <v>0.44759332964811799</v>
      </c>
      <c r="AM70" s="17">
        <v>0.46741913664181101</v>
      </c>
      <c r="AN70" s="17">
        <v>0.29616920901618399</v>
      </c>
      <c r="AO70" s="17">
        <v>0.37831964079789798</v>
      </c>
      <c r="AP70" s="17">
        <v>0.39617750733332202</v>
      </c>
      <c r="AQ70" s="17">
        <v>0.34854896301058502</v>
      </c>
      <c r="AR70" s="17"/>
      <c r="AS70" s="17" t="s">
        <v>136</v>
      </c>
      <c r="AT70" s="17" t="s">
        <v>136</v>
      </c>
      <c r="AU70" s="17" t="s">
        <v>136</v>
      </c>
      <c r="AV70" s="17">
        <v>0.413346212193689</v>
      </c>
      <c r="AW70" s="17">
        <v>0.30923079993105401</v>
      </c>
      <c r="AX70" s="17" t="s">
        <v>136</v>
      </c>
      <c r="AY70" s="17" t="s">
        <v>136</v>
      </c>
      <c r="AZ70" s="17" t="s">
        <v>136</v>
      </c>
      <c r="BA70" s="17" t="s">
        <v>136</v>
      </c>
      <c r="BB70" s="17"/>
      <c r="BC70" s="17">
        <v>0.42024523393052499</v>
      </c>
      <c r="BD70" s="17">
        <v>0.35951661404962998</v>
      </c>
      <c r="BE70" s="17">
        <v>0.16216489350089</v>
      </c>
      <c r="BF70" s="17">
        <v>0.31394317483307099</v>
      </c>
      <c r="BG70" s="17">
        <v>0.38064754104887599</v>
      </c>
      <c r="BH70" s="17">
        <v>0.33191579456530002</v>
      </c>
      <c r="BI70" s="17"/>
      <c r="BJ70" s="17">
        <v>0.36574969313528699</v>
      </c>
      <c r="BK70" s="17">
        <v>0.36050458375512001</v>
      </c>
      <c r="BL70" s="17">
        <v>0.436793642137217</v>
      </c>
      <c r="BM70" s="17">
        <v>0.422481275929394</v>
      </c>
      <c r="BN70" s="17">
        <v>0.320701532066971</v>
      </c>
      <c r="BO70" s="17">
        <v>0.42285057171653001</v>
      </c>
      <c r="BP70" s="17"/>
      <c r="BQ70" s="17">
        <v>0.37988918629136398</v>
      </c>
      <c r="BR70" s="17">
        <v>0.38128912016295702</v>
      </c>
      <c r="BS70" s="17"/>
      <c r="BT70" s="17">
        <v>0.41532011216184</v>
      </c>
      <c r="BU70" s="17">
        <v>0.36253969718218299</v>
      </c>
      <c r="BV70" s="17"/>
      <c r="BW70" s="17">
        <v>0.37586757552570899</v>
      </c>
      <c r="BX70" s="17">
        <v>0.40923667212446702</v>
      </c>
    </row>
    <row r="71" spans="2:76" x14ac:dyDescent="0.35">
      <c r="B71" t="s">
        <v>141</v>
      </c>
      <c r="C71" s="17">
        <v>0.38009634741967802</v>
      </c>
      <c r="D71" s="17">
        <v>0.37819583595630402</v>
      </c>
      <c r="E71" s="17">
        <v>0.382794773636212</v>
      </c>
      <c r="F71" s="17"/>
      <c r="G71" s="17">
        <v>0.36370369687305598</v>
      </c>
      <c r="H71" s="17">
        <v>0.39200680883250499</v>
      </c>
      <c r="I71" s="17">
        <v>0.37620169679438298</v>
      </c>
      <c r="J71" s="17"/>
      <c r="K71" s="17">
        <v>0.41503060682332499</v>
      </c>
      <c r="L71" s="17">
        <v>0.44219122469120598</v>
      </c>
      <c r="M71" s="17">
        <v>0.552426390272719</v>
      </c>
      <c r="N71" s="17">
        <v>0.43512715202681801</v>
      </c>
      <c r="O71" s="17">
        <v>0</v>
      </c>
      <c r="P71" s="17">
        <v>0.33357265007204001</v>
      </c>
      <c r="Q71" s="17">
        <v>0.199378075645639</v>
      </c>
      <c r="R71" s="17">
        <v>0.38751535654341401</v>
      </c>
      <c r="S71" s="17">
        <v>0.49627021481001499</v>
      </c>
      <c r="T71" s="17">
        <v>0.44177446845532897</v>
      </c>
      <c r="U71" s="17">
        <v>0.28519765340852199</v>
      </c>
      <c r="V71" s="17" t="s">
        <v>136</v>
      </c>
      <c r="W71" s="17">
        <v>0.31250499039646801</v>
      </c>
      <c r="X71" s="17">
        <v>0.36541337887375702</v>
      </c>
      <c r="Y71" s="17">
        <v>9.9406280717971293E-2</v>
      </c>
      <c r="Z71" s="17">
        <v>0.248808032226677</v>
      </c>
      <c r="AA71" s="17"/>
      <c r="AB71" s="17">
        <v>0.238023801784989</v>
      </c>
      <c r="AC71" s="17">
        <v>0.38491064080478898</v>
      </c>
      <c r="AD71" s="17">
        <v>0.37098270067554001</v>
      </c>
      <c r="AE71" s="17">
        <v>0.43066484005579297</v>
      </c>
      <c r="AF71" s="17"/>
      <c r="AG71" s="17">
        <v>0.35714203933449701</v>
      </c>
      <c r="AH71" s="17">
        <v>0.60239329652136098</v>
      </c>
      <c r="AI71" s="17">
        <v>0.35169541179470099</v>
      </c>
      <c r="AJ71" s="17">
        <v>0.31829286059008499</v>
      </c>
      <c r="AK71" s="17"/>
      <c r="AL71" s="17">
        <v>0.36447061549453003</v>
      </c>
      <c r="AM71" s="17">
        <v>0.47559626372489999</v>
      </c>
      <c r="AN71" s="17">
        <v>0.27793515296576199</v>
      </c>
      <c r="AO71" s="17">
        <v>0.38864296093447698</v>
      </c>
      <c r="AP71" s="17">
        <v>0.186521370918873</v>
      </c>
      <c r="AQ71" s="17">
        <v>0.48778160391602499</v>
      </c>
      <c r="AR71" s="17"/>
      <c r="AS71" s="17" t="s">
        <v>136</v>
      </c>
      <c r="AT71" s="17" t="s">
        <v>136</v>
      </c>
      <c r="AU71" s="17" t="s">
        <v>136</v>
      </c>
      <c r="AV71" s="17">
        <v>0.38166269103439598</v>
      </c>
      <c r="AW71" s="17">
        <v>0.37671831267435801</v>
      </c>
      <c r="AX71" s="17" t="s">
        <v>136</v>
      </c>
      <c r="AY71" s="17" t="s">
        <v>136</v>
      </c>
      <c r="AZ71" s="17" t="s">
        <v>136</v>
      </c>
      <c r="BA71" s="17" t="s">
        <v>136</v>
      </c>
      <c r="BB71" s="17"/>
      <c r="BC71" s="17">
        <v>0.42307233970117403</v>
      </c>
      <c r="BD71" s="17">
        <v>0.30365716103683199</v>
      </c>
      <c r="BE71" s="17">
        <v>0.30506190398017902</v>
      </c>
      <c r="BF71" s="17">
        <v>0.25484779117635697</v>
      </c>
      <c r="BG71" s="17">
        <v>0.41679953384394097</v>
      </c>
      <c r="BH71" s="17">
        <v>0</v>
      </c>
      <c r="BI71" s="17"/>
      <c r="BJ71" s="17">
        <v>0.40589770768676597</v>
      </c>
      <c r="BK71" s="17">
        <v>0.40586948252462501</v>
      </c>
      <c r="BL71" s="17">
        <v>0.39708898893759298</v>
      </c>
      <c r="BM71" s="17">
        <v>0.39720454674898398</v>
      </c>
      <c r="BN71" s="17">
        <v>0.31244522452527201</v>
      </c>
      <c r="BO71" s="17">
        <v>0.272234515525559</v>
      </c>
      <c r="BP71" s="17"/>
      <c r="BQ71" s="17">
        <v>0.36800856682299399</v>
      </c>
      <c r="BR71" s="17">
        <v>0.40370844982278598</v>
      </c>
      <c r="BS71" s="17"/>
      <c r="BT71" s="17">
        <v>0.374097879638913</v>
      </c>
      <c r="BU71" s="17">
        <v>0.38559997856099798</v>
      </c>
      <c r="BV71" s="17"/>
      <c r="BW71" s="17">
        <v>0.35569002352317503</v>
      </c>
      <c r="BX71" s="17">
        <v>0.42183058560335801</v>
      </c>
    </row>
    <row r="72" spans="2:76" x14ac:dyDescent="0.35">
      <c r="B72" t="s">
        <v>142</v>
      </c>
      <c r="C72" s="17">
        <v>0.37420695473357202</v>
      </c>
      <c r="D72" s="17">
        <v>0.41647242166034798</v>
      </c>
      <c r="E72" s="17">
        <v>0.31419666476311697</v>
      </c>
      <c r="F72" s="17"/>
      <c r="G72" s="17">
        <v>0.37568895718802198</v>
      </c>
      <c r="H72" s="17">
        <v>0.398764189707846</v>
      </c>
      <c r="I72" s="17">
        <v>0.31043016767709197</v>
      </c>
      <c r="J72" s="17"/>
      <c r="K72" s="17">
        <v>0.30306891266639302</v>
      </c>
      <c r="L72" s="17">
        <v>0.34803046692245398</v>
      </c>
      <c r="M72" s="17">
        <v>0.33590580330304998</v>
      </c>
      <c r="N72" s="17">
        <v>0.28783467390977902</v>
      </c>
      <c r="O72" s="17">
        <v>0.33741418303588999</v>
      </c>
      <c r="P72" s="17">
        <v>0.443875627129455</v>
      </c>
      <c r="Q72" s="17">
        <v>0.278508681766727</v>
      </c>
      <c r="R72" s="17">
        <v>0.38282091943881702</v>
      </c>
      <c r="S72" s="17">
        <v>0.252995183313317</v>
      </c>
      <c r="T72" s="17">
        <v>0.41880315249266697</v>
      </c>
      <c r="U72" s="17">
        <v>0.52564232868397298</v>
      </c>
      <c r="V72" s="17" t="s">
        <v>136</v>
      </c>
      <c r="W72" s="17">
        <v>0.52635216035447696</v>
      </c>
      <c r="X72" s="17">
        <v>0.27547226435378003</v>
      </c>
      <c r="Y72" s="17">
        <v>0.398568722447808</v>
      </c>
      <c r="Z72" s="17">
        <v>0.37445111356396199</v>
      </c>
      <c r="AA72" s="17"/>
      <c r="AB72" s="17">
        <v>0.228353299896669</v>
      </c>
      <c r="AC72" s="17">
        <v>0.32042769042060498</v>
      </c>
      <c r="AD72" s="17">
        <v>0.33675264546309103</v>
      </c>
      <c r="AE72" s="17">
        <v>0.50533685806119399</v>
      </c>
      <c r="AF72" s="17"/>
      <c r="AG72" s="17">
        <v>0.37577230622684799</v>
      </c>
      <c r="AH72" s="17">
        <v>0.380114157919343</v>
      </c>
      <c r="AI72" s="17">
        <v>0.37279886715352201</v>
      </c>
      <c r="AJ72" s="17">
        <v>0.41416412981412998</v>
      </c>
      <c r="AK72" s="17"/>
      <c r="AL72" s="17">
        <v>0.38623430460383801</v>
      </c>
      <c r="AM72" s="17">
        <v>0.48050508205500198</v>
      </c>
      <c r="AN72" s="17">
        <v>0.24942248624341001</v>
      </c>
      <c r="AO72" s="17">
        <v>0.44633593035694202</v>
      </c>
      <c r="AP72" s="17">
        <v>0.30050327775178398</v>
      </c>
      <c r="AQ72" s="17">
        <v>0.30344167620568002</v>
      </c>
      <c r="AR72" s="17"/>
      <c r="AS72" s="17" t="s">
        <v>136</v>
      </c>
      <c r="AT72" s="17" t="s">
        <v>136</v>
      </c>
      <c r="AU72" s="17" t="s">
        <v>136</v>
      </c>
      <c r="AV72" s="17">
        <v>0.39021638084062599</v>
      </c>
      <c r="AW72" s="17">
        <v>0.33968043249789798</v>
      </c>
      <c r="AX72" s="17" t="s">
        <v>136</v>
      </c>
      <c r="AY72" s="17" t="s">
        <v>136</v>
      </c>
      <c r="AZ72" s="17" t="s">
        <v>136</v>
      </c>
      <c r="BA72" s="17" t="s">
        <v>136</v>
      </c>
      <c r="BB72" s="17"/>
      <c r="BC72" s="17">
        <v>0.41081318947136902</v>
      </c>
      <c r="BD72" s="17">
        <v>0.48085902183262902</v>
      </c>
      <c r="BE72" s="17">
        <v>0.30506190398017902</v>
      </c>
      <c r="BF72" s="17">
        <v>0.39380884566263202</v>
      </c>
      <c r="BG72" s="17">
        <v>0.296432655199175</v>
      </c>
      <c r="BH72" s="17">
        <v>0.34741179243333598</v>
      </c>
      <c r="BI72" s="17"/>
      <c r="BJ72" s="17">
        <v>0.35511630858669502</v>
      </c>
      <c r="BK72" s="17">
        <v>0.40795538546374899</v>
      </c>
      <c r="BL72" s="17">
        <v>0.39895023858117301</v>
      </c>
      <c r="BM72" s="17">
        <v>0.34563121619041498</v>
      </c>
      <c r="BN72" s="17">
        <v>0.29062034143712301</v>
      </c>
      <c r="BO72" s="17">
        <v>0.54972228066187101</v>
      </c>
      <c r="BP72" s="17"/>
      <c r="BQ72" s="17">
        <v>0.401003422968566</v>
      </c>
      <c r="BR72" s="17">
        <v>0.32186310658498202</v>
      </c>
      <c r="BS72" s="17"/>
      <c r="BT72" s="17">
        <v>0.40852307771907298</v>
      </c>
      <c r="BU72" s="17">
        <v>0.35671465836677801</v>
      </c>
      <c r="BV72" s="17"/>
      <c r="BW72" s="17">
        <v>0.38599033662365501</v>
      </c>
      <c r="BX72" s="17">
        <v>0.38064014382367001</v>
      </c>
    </row>
    <row r="73" spans="2:76" x14ac:dyDescent="0.35">
      <c r="B73" t="s">
        <v>143</v>
      </c>
      <c r="C73" s="17">
        <v>0.35063752976838197</v>
      </c>
      <c r="D73" s="17">
        <v>0.35910206792907901</v>
      </c>
      <c r="E73" s="17">
        <v>0.33861922200025901</v>
      </c>
      <c r="F73" s="17"/>
      <c r="G73" s="17">
        <v>0.286182104052429</v>
      </c>
      <c r="H73" s="17">
        <v>0.35290499811543102</v>
      </c>
      <c r="I73" s="17">
        <v>0.44681039653826399</v>
      </c>
      <c r="J73" s="17"/>
      <c r="K73" s="17">
        <v>0.28126861412649201</v>
      </c>
      <c r="L73" s="17">
        <v>0.33071617014540899</v>
      </c>
      <c r="M73" s="17">
        <v>0.33126993487543199</v>
      </c>
      <c r="N73" s="17">
        <v>0.28169768601535</v>
      </c>
      <c r="O73" s="17">
        <v>0.33741418303588999</v>
      </c>
      <c r="P73" s="17">
        <v>0.33367702917129299</v>
      </c>
      <c r="Q73" s="17">
        <v>0.27857359750490102</v>
      </c>
      <c r="R73" s="17">
        <v>0.35129677438329798</v>
      </c>
      <c r="S73" s="17">
        <v>0.24327503149669799</v>
      </c>
      <c r="T73" s="17">
        <v>0.40125408597293299</v>
      </c>
      <c r="U73" s="17">
        <v>0.38541677702046101</v>
      </c>
      <c r="V73" s="17" t="s">
        <v>136</v>
      </c>
      <c r="W73" s="17">
        <v>0.46487943268437698</v>
      </c>
      <c r="X73" s="17">
        <v>0.364714496110143</v>
      </c>
      <c r="Y73" s="17">
        <v>0.50108324860792797</v>
      </c>
      <c r="Z73" s="17">
        <v>0.25004709745062298</v>
      </c>
      <c r="AA73" s="17"/>
      <c r="AB73" s="17">
        <v>0.31385152100339497</v>
      </c>
      <c r="AC73" s="17">
        <v>0.44734713889273198</v>
      </c>
      <c r="AD73" s="17">
        <v>0.23933886835760301</v>
      </c>
      <c r="AE73" s="17">
        <v>0.34218641525496901</v>
      </c>
      <c r="AF73" s="17"/>
      <c r="AG73" s="17">
        <v>0.34454171253595001</v>
      </c>
      <c r="AH73" s="17">
        <v>0.41961043426947903</v>
      </c>
      <c r="AI73" s="17">
        <v>0.32021966099847099</v>
      </c>
      <c r="AJ73" s="17">
        <v>0.45556488807793999</v>
      </c>
      <c r="AK73" s="17"/>
      <c r="AL73" s="17">
        <v>0.37810610258425598</v>
      </c>
      <c r="AM73" s="17">
        <v>0.34765715289924798</v>
      </c>
      <c r="AN73" s="17">
        <v>0.18146182435280001</v>
      </c>
      <c r="AO73" s="17">
        <v>0.36689601702305202</v>
      </c>
      <c r="AP73" s="17">
        <v>0.29667439034204601</v>
      </c>
      <c r="AQ73" s="17">
        <v>0.51895546355105104</v>
      </c>
      <c r="AR73" s="17"/>
      <c r="AS73" s="17" t="s">
        <v>136</v>
      </c>
      <c r="AT73" s="17" t="s">
        <v>136</v>
      </c>
      <c r="AU73" s="17" t="s">
        <v>136</v>
      </c>
      <c r="AV73" s="17">
        <v>0.29551760517777098</v>
      </c>
      <c r="AW73" s="17">
        <v>0.46951120389513701</v>
      </c>
      <c r="AX73" s="17" t="s">
        <v>136</v>
      </c>
      <c r="AY73" s="17" t="s">
        <v>136</v>
      </c>
      <c r="AZ73" s="17" t="s">
        <v>136</v>
      </c>
      <c r="BA73" s="17" t="s">
        <v>136</v>
      </c>
      <c r="BB73" s="17"/>
      <c r="BC73" s="17">
        <v>0.32056066488044399</v>
      </c>
      <c r="BD73" s="17">
        <v>0.215383838446668</v>
      </c>
      <c r="BE73" s="17">
        <v>0.30457651714618</v>
      </c>
      <c r="BF73" s="17">
        <v>0.38215866120273601</v>
      </c>
      <c r="BG73" s="17">
        <v>0.431207648408241</v>
      </c>
      <c r="BH73" s="17">
        <v>0</v>
      </c>
      <c r="BI73" s="17"/>
      <c r="BJ73" s="17">
        <v>0.361842910685652</v>
      </c>
      <c r="BK73" s="17">
        <v>0.314576993285898</v>
      </c>
      <c r="BL73" s="17">
        <v>0.36364757365732903</v>
      </c>
      <c r="BM73" s="17">
        <v>0.39339207481042698</v>
      </c>
      <c r="BN73" s="17">
        <v>0.38249958894207098</v>
      </c>
      <c r="BO73" s="17">
        <v>0.228717773427347</v>
      </c>
      <c r="BP73" s="17"/>
      <c r="BQ73" s="17">
        <v>0.33043589701956499</v>
      </c>
      <c r="BR73" s="17">
        <v>0.39009911805249298</v>
      </c>
      <c r="BS73" s="17"/>
      <c r="BT73" s="17">
        <v>0.297675564297192</v>
      </c>
      <c r="BU73" s="17">
        <v>0.38273029973047801</v>
      </c>
      <c r="BV73" s="17"/>
      <c r="BW73" s="17">
        <v>0.37815809424046598</v>
      </c>
      <c r="BX73" s="17">
        <v>0.34448088907744701</v>
      </c>
    </row>
    <row r="74" spans="2:76" x14ac:dyDescent="0.35">
      <c r="B74" t="s">
        <v>144</v>
      </c>
      <c r="C74" s="17">
        <v>0.31037416603540702</v>
      </c>
      <c r="D74" s="17">
        <v>0.32243905574022802</v>
      </c>
      <c r="E74" s="17">
        <v>0.29324392751462602</v>
      </c>
      <c r="F74" s="17"/>
      <c r="G74" s="17">
        <v>0.187208111862329</v>
      </c>
      <c r="H74" s="17">
        <v>0.37614579697190498</v>
      </c>
      <c r="I74" s="17">
        <v>0.34044612751403103</v>
      </c>
      <c r="J74" s="17"/>
      <c r="K74" s="17">
        <v>0.25794106018382301</v>
      </c>
      <c r="L74" s="17">
        <v>0.275950513354148</v>
      </c>
      <c r="M74" s="17">
        <v>0.221052061071627</v>
      </c>
      <c r="N74" s="17">
        <v>0.42764829830004802</v>
      </c>
      <c r="O74" s="17">
        <v>0</v>
      </c>
      <c r="P74" s="17">
        <v>0.559306866008357</v>
      </c>
      <c r="Q74" s="17">
        <v>0.41014590532082401</v>
      </c>
      <c r="R74" s="17">
        <v>0.32598086129707499</v>
      </c>
      <c r="S74" s="17">
        <v>0.25073460187666802</v>
      </c>
      <c r="T74" s="17">
        <v>0.26230560561934901</v>
      </c>
      <c r="U74" s="17">
        <v>0.18961616921941399</v>
      </c>
      <c r="V74" s="17" t="s">
        <v>136</v>
      </c>
      <c r="W74" s="17">
        <v>0.42195590971167901</v>
      </c>
      <c r="X74" s="17">
        <v>0.54409488142645701</v>
      </c>
      <c r="Y74" s="17">
        <v>0.59823001369614903</v>
      </c>
      <c r="Z74" s="17">
        <v>0.25051423026636099</v>
      </c>
      <c r="AA74" s="17"/>
      <c r="AB74" s="17">
        <v>0.203546925531292</v>
      </c>
      <c r="AC74" s="17">
        <v>0.319706982399728</v>
      </c>
      <c r="AD74" s="17">
        <v>0.29617804003973802</v>
      </c>
      <c r="AE74" s="17">
        <v>0.33108551205569198</v>
      </c>
      <c r="AF74" s="17"/>
      <c r="AG74" s="17">
        <v>0.27579708271932601</v>
      </c>
      <c r="AH74" s="17">
        <v>0.26270773548538101</v>
      </c>
      <c r="AI74" s="17">
        <v>0.38564621391986198</v>
      </c>
      <c r="AJ74" s="17">
        <v>0.54719178403638202</v>
      </c>
      <c r="AK74" s="17"/>
      <c r="AL74" s="17">
        <v>0.32866890919084801</v>
      </c>
      <c r="AM74" s="17">
        <v>0.40168087201352098</v>
      </c>
      <c r="AN74" s="17">
        <v>0.32417823652580102</v>
      </c>
      <c r="AO74" s="17">
        <v>0.29307624052273401</v>
      </c>
      <c r="AP74" s="17">
        <v>0.30205073656386699</v>
      </c>
      <c r="AQ74" s="17">
        <v>0.34813740904490798</v>
      </c>
      <c r="AR74" s="17"/>
      <c r="AS74" s="17" t="s">
        <v>136</v>
      </c>
      <c r="AT74" s="17" t="s">
        <v>136</v>
      </c>
      <c r="AU74" s="17" t="s">
        <v>136</v>
      </c>
      <c r="AV74" s="17">
        <v>0.31522255705059898</v>
      </c>
      <c r="AW74" s="17">
        <v>0.29991794611384998</v>
      </c>
      <c r="AX74" s="17" t="s">
        <v>136</v>
      </c>
      <c r="AY74" s="17" t="s">
        <v>136</v>
      </c>
      <c r="AZ74" s="17" t="s">
        <v>136</v>
      </c>
      <c r="BA74" s="17" t="s">
        <v>136</v>
      </c>
      <c r="BB74" s="17"/>
      <c r="BC74" s="17">
        <v>0.33446271735918098</v>
      </c>
      <c r="BD74" s="17">
        <v>0.23708516082567199</v>
      </c>
      <c r="BE74" s="17">
        <v>0.14289701047928899</v>
      </c>
      <c r="BF74" s="17">
        <v>0.35198307779370203</v>
      </c>
      <c r="BG74" s="17">
        <v>0.30783023808846499</v>
      </c>
      <c r="BH74" s="17">
        <v>0.34741179243333598</v>
      </c>
      <c r="BI74" s="17"/>
      <c r="BJ74" s="17">
        <v>0.32432874716798399</v>
      </c>
      <c r="BK74" s="17">
        <v>0.32604288826524203</v>
      </c>
      <c r="BL74" s="17">
        <v>0.25515692960766401</v>
      </c>
      <c r="BM74" s="17">
        <v>0.34664666308800801</v>
      </c>
      <c r="BN74" s="17">
        <v>0.25547079410368201</v>
      </c>
      <c r="BO74" s="17">
        <v>0.27132433758957503</v>
      </c>
      <c r="BP74" s="17"/>
      <c r="BQ74" s="17">
        <v>0.34370420670541801</v>
      </c>
      <c r="BR74" s="17">
        <v>0.24526772841393801</v>
      </c>
      <c r="BS74" s="17"/>
      <c r="BT74" s="17">
        <v>0.38974241813604799</v>
      </c>
      <c r="BU74" s="17">
        <v>0.26686926627548702</v>
      </c>
      <c r="BV74" s="17"/>
      <c r="BW74" s="17">
        <v>0.32582892637493999</v>
      </c>
      <c r="BX74" s="17">
        <v>0.30778168317639998</v>
      </c>
    </row>
    <row r="75" spans="2:76" x14ac:dyDescent="0.35">
      <c r="B75" t="s">
        <v>145</v>
      </c>
      <c r="C75" s="17">
        <v>0.287671642052649</v>
      </c>
      <c r="D75" s="17">
        <v>0.249026884070427</v>
      </c>
      <c r="E75" s="17">
        <v>0.34254109697595297</v>
      </c>
      <c r="F75" s="17"/>
      <c r="G75" s="17">
        <v>0.28142088264468601</v>
      </c>
      <c r="H75" s="17">
        <v>0.28109062333838603</v>
      </c>
      <c r="I75" s="17">
        <v>0.31401221118686101</v>
      </c>
      <c r="J75" s="17"/>
      <c r="K75" s="17">
        <v>0.23353373918676401</v>
      </c>
      <c r="L75" s="17">
        <v>0.21957501604988799</v>
      </c>
      <c r="M75" s="17">
        <v>0.331374329201092</v>
      </c>
      <c r="N75" s="17">
        <v>0.28317516195783199</v>
      </c>
      <c r="O75" s="17">
        <v>0.33741418303588999</v>
      </c>
      <c r="P75" s="17">
        <v>0.44304736652666599</v>
      </c>
      <c r="Q75" s="17">
        <v>0.15808630665864801</v>
      </c>
      <c r="R75" s="17">
        <v>0.42830734494777201</v>
      </c>
      <c r="S75" s="17">
        <v>0.24327503149669799</v>
      </c>
      <c r="T75" s="17">
        <v>0.366674667470823</v>
      </c>
      <c r="U75" s="17">
        <v>0.42973859813795601</v>
      </c>
      <c r="V75" s="17" t="s">
        <v>136</v>
      </c>
      <c r="W75" s="17">
        <v>0.372411579756525</v>
      </c>
      <c r="X75" s="17">
        <v>0</v>
      </c>
      <c r="Y75" s="17">
        <v>0.20088591882674001</v>
      </c>
      <c r="Z75" s="17">
        <v>0</v>
      </c>
      <c r="AA75" s="17"/>
      <c r="AB75" s="17">
        <v>0.30979655742666201</v>
      </c>
      <c r="AC75" s="17">
        <v>0.361475466333812</v>
      </c>
      <c r="AD75" s="17">
        <v>0.248795573776523</v>
      </c>
      <c r="AE75" s="17">
        <v>0.25220862838778502</v>
      </c>
      <c r="AF75" s="17"/>
      <c r="AG75" s="17">
        <v>0.296022141422425</v>
      </c>
      <c r="AH75" s="17">
        <v>0.30307459445549001</v>
      </c>
      <c r="AI75" s="17">
        <v>0.29861906817380202</v>
      </c>
      <c r="AJ75" s="17">
        <v>0.113251271616386</v>
      </c>
      <c r="AK75" s="17"/>
      <c r="AL75" s="17">
        <v>0.37346874465498098</v>
      </c>
      <c r="AM75" s="17">
        <v>0.31554975476076902</v>
      </c>
      <c r="AN75" s="17">
        <v>0.13180726222605399</v>
      </c>
      <c r="AO75" s="17">
        <v>0.37282339287146399</v>
      </c>
      <c r="AP75" s="17">
        <v>0.178413435843403</v>
      </c>
      <c r="AQ75" s="17">
        <v>0.34366818410167199</v>
      </c>
      <c r="AR75" s="17"/>
      <c r="AS75" s="17" t="s">
        <v>136</v>
      </c>
      <c r="AT75" s="17" t="s">
        <v>136</v>
      </c>
      <c r="AU75" s="17" t="s">
        <v>136</v>
      </c>
      <c r="AV75" s="17">
        <v>0.22062216982125499</v>
      </c>
      <c r="AW75" s="17">
        <v>0.43227302116562499</v>
      </c>
      <c r="AX75" s="17" t="s">
        <v>136</v>
      </c>
      <c r="AY75" s="17" t="s">
        <v>136</v>
      </c>
      <c r="AZ75" s="17" t="s">
        <v>136</v>
      </c>
      <c r="BA75" s="17" t="s">
        <v>136</v>
      </c>
      <c r="BB75" s="17"/>
      <c r="BC75" s="17">
        <v>0.243724175625123</v>
      </c>
      <c r="BD75" s="17">
        <v>0.219317227952573</v>
      </c>
      <c r="BE75" s="17">
        <v>0.168802064246591</v>
      </c>
      <c r="BF75" s="17">
        <v>0.215450086530762</v>
      </c>
      <c r="BG75" s="17">
        <v>0.39152694304424401</v>
      </c>
      <c r="BH75" s="17">
        <v>0</v>
      </c>
      <c r="BI75" s="17"/>
      <c r="BJ75" s="17">
        <v>0.29038068586837101</v>
      </c>
      <c r="BK75" s="17">
        <v>0.27520495590927002</v>
      </c>
      <c r="BL75" s="17">
        <v>0.29399613807414399</v>
      </c>
      <c r="BM75" s="17">
        <v>0.25168912814456101</v>
      </c>
      <c r="BN75" s="17">
        <v>0.34016942821998503</v>
      </c>
      <c r="BO75" s="17">
        <v>0.33013573998066598</v>
      </c>
      <c r="BP75" s="17"/>
      <c r="BQ75" s="17">
        <v>0.29240453191982702</v>
      </c>
      <c r="BR75" s="17">
        <v>0.27842648084935101</v>
      </c>
      <c r="BS75" s="17"/>
      <c r="BT75" s="17">
        <v>0.253832996389938</v>
      </c>
      <c r="BU75" s="17">
        <v>0.30852587654006303</v>
      </c>
      <c r="BV75" s="17"/>
      <c r="BW75" s="17">
        <v>0.29468410698387099</v>
      </c>
      <c r="BX75" s="17">
        <v>0.29222713360545499</v>
      </c>
    </row>
    <row r="76" spans="2:76" x14ac:dyDescent="0.35">
      <c r="B76" t="s">
        <v>146</v>
      </c>
      <c r="C76" s="17">
        <v>0.26655591708641102</v>
      </c>
      <c r="D76" s="17">
        <v>0.25668604348160701</v>
      </c>
      <c r="E76" s="17">
        <v>0.28056957930436599</v>
      </c>
      <c r="F76" s="17"/>
      <c r="G76" s="17">
        <v>0.218579934197423</v>
      </c>
      <c r="H76" s="17">
        <v>0.27693801641210197</v>
      </c>
      <c r="I76" s="17">
        <v>0.31638931397547199</v>
      </c>
      <c r="J76" s="17"/>
      <c r="K76" s="17">
        <v>0.22817128733150199</v>
      </c>
      <c r="L76" s="17">
        <v>0.293055349826708</v>
      </c>
      <c r="M76" s="17">
        <v>0.11156341209857</v>
      </c>
      <c r="N76" s="17">
        <v>0.14618087934238699</v>
      </c>
      <c r="O76" s="17">
        <v>0</v>
      </c>
      <c r="P76" s="17">
        <v>0.113077006343879</v>
      </c>
      <c r="Q76" s="17">
        <v>0.44099210265187899</v>
      </c>
      <c r="R76" s="17">
        <v>0.36093501837706798</v>
      </c>
      <c r="S76" s="17">
        <v>0</v>
      </c>
      <c r="T76" s="17">
        <v>0.31528851723654899</v>
      </c>
      <c r="U76" s="17">
        <v>9.5517834019323802E-2</v>
      </c>
      <c r="V76" s="17" t="s">
        <v>136</v>
      </c>
      <c r="W76" s="17">
        <v>0.31856100908448698</v>
      </c>
      <c r="X76" s="17">
        <v>0.182295994004054</v>
      </c>
      <c r="Y76" s="17">
        <v>0.20286440645401399</v>
      </c>
      <c r="Z76" s="17">
        <v>0.12611021415302201</v>
      </c>
      <c r="AA76" s="17"/>
      <c r="AB76" s="17">
        <v>0.305622488716772</v>
      </c>
      <c r="AC76" s="17">
        <v>0.167652051460004</v>
      </c>
      <c r="AD76" s="17">
        <v>0.28931249867809899</v>
      </c>
      <c r="AE76" s="17">
        <v>0.33132542605226301</v>
      </c>
      <c r="AF76" s="17"/>
      <c r="AG76" s="17">
        <v>0.225567399702608</v>
      </c>
      <c r="AH76" s="17">
        <v>0.33694441285898402</v>
      </c>
      <c r="AI76" s="17">
        <v>0.31919584483286501</v>
      </c>
      <c r="AJ76" s="17">
        <v>0.54148580077432795</v>
      </c>
      <c r="AK76" s="17"/>
      <c r="AL76" s="17">
        <v>0.25615823997558801</v>
      </c>
      <c r="AM76" s="17">
        <v>0.33040107478744202</v>
      </c>
      <c r="AN76" s="17">
        <v>0.16703989133554401</v>
      </c>
      <c r="AO76" s="17">
        <v>0.15671731072196701</v>
      </c>
      <c r="AP76" s="17">
        <v>0.30654752207668201</v>
      </c>
      <c r="AQ76" s="17">
        <v>0.33717790698161398</v>
      </c>
      <c r="AR76" s="17"/>
      <c r="AS76" s="17" t="s">
        <v>136</v>
      </c>
      <c r="AT76" s="17" t="s">
        <v>136</v>
      </c>
      <c r="AU76" s="17" t="s">
        <v>136</v>
      </c>
      <c r="AV76" s="17">
        <v>0.25168756595345798</v>
      </c>
      <c r="AW76" s="17">
        <v>0.29862155470308299</v>
      </c>
      <c r="AX76" s="17" t="s">
        <v>136</v>
      </c>
      <c r="AY76" s="17" t="s">
        <v>136</v>
      </c>
      <c r="AZ76" s="17" t="s">
        <v>136</v>
      </c>
      <c r="BA76" s="17" t="s">
        <v>136</v>
      </c>
      <c r="BB76" s="17"/>
      <c r="BC76" s="17">
        <v>0.27865915543361902</v>
      </c>
      <c r="BD76" s="17">
        <v>0.20477018281161499</v>
      </c>
      <c r="BE76" s="17">
        <v>0.168802064246591</v>
      </c>
      <c r="BF76" s="17">
        <v>0.15615549461946501</v>
      </c>
      <c r="BG76" s="17">
        <v>0.30700351799650899</v>
      </c>
      <c r="BH76" s="17">
        <v>0.65258820756666402</v>
      </c>
      <c r="BI76" s="17"/>
      <c r="BJ76" s="17">
        <v>0.221724258207046</v>
      </c>
      <c r="BK76" s="17">
        <v>0.28439575451928001</v>
      </c>
      <c r="BL76" s="17">
        <v>0.31916208974521099</v>
      </c>
      <c r="BM76" s="17">
        <v>0.26603189403298899</v>
      </c>
      <c r="BN76" s="17">
        <v>0.22236394909152599</v>
      </c>
      <c r="BO76" s="17">
        <v>0.35989882811415402</v>
      </c>
      <c r="BP76" s="17"/>
      <c r="BQ76" s="17">
        <v>0.24647784433313399</v>
      </c>
      <c r="BR76" s="17">
        <v>0.30577614499470501</v>
      </c>
      <c r="BS76" s="17"/>
      <c r="BT76" s="17">
        <v>0.25766023587310499</v>
      </c>
      <c r="BU76" s="17">
        <v>0.27308645854130298</v>
      </c>
      <c r="BV76" s="17"/>
      <c r="BW76" s="17">
        <v>0.30011364616356101</v>
      </c>
      <c r="BX76" s="17">
        <v>0.25361003638155899</v>
      </c>
    </row>
    <row r="77" spans="2:76" x14ac:dyDescent="0.35">
      <c r="B77" t="s">
        <v>147</v>
      </c>
      <c r="C77" s="17">
        <v>0.23940259185553001</v>
      </c>
      <c r="D77" s="17">
        <v>0.237018247833999</v>
      </c>
      <c r="E77" s="17">
        <v>0.24278798391494699</v>
      </c>
      <c r="F77" s="17"/>
      <c r="G77" s="17">
        <v>0.184115558233344</v>
      </c>
      <c r="H77" s="17">
        <v>0.24543238058154301</v>
      </c>
      <c r="I77" s="17">
        <v>0.31167633214201901</v>
      </c>
      <c r="J77" s="17"/>
      <c r="K77" s="17">
        <v>0.14680454604130799</v>
      </c>
      <c r="L77" s="17">
        <v>0.203029231975074</v>
      </c>
      <c r="M77" s="17">
        <v>0.22323121852280101</v>
      </c>
      <c r="N77" s="17">
        <v>0.28317516195783199</v>
      </c>
      <c r="O77" s="17">
        <v>0</v>
      </c>
      <c r="P77" s="17">
        <v>0.21884301688907001</v>
      </c>
      <c r="Q77" s="17">
        <v>0.323884207244371</v>
      </c>
      <c r="R77" s="17">
        <v>0.26404551335137799</v>
      </c>
      <c r="S77" s="17">
        <v>0.50372978518998501</v>
      </c>
      <c r="T77" s="17">
        <v>0.221458907710716</v>
      </c>
      <c r="U77" s="17">
        <v>0.236873674428285</v>
      </c>
      <c r="V77" s="17" t="s">
        <v>136</v>
      </c>
      <c r="W77" s="17">
        <v>0.47337123695774702</v>
      </c>
      <c r="X77" s="17">
        <v>0.362877893520335</v>
      </c>
      <c r="Y77" s="17">
        <v>0.29916244172983703</v>
      </c>
      <c r="Z77" s="17">
        <v>0.12452042590331699</v>
      </c>
      <c r="AA77" s="17"/>
      <c r="AB77" s="17">
        <v>0.28189098839151799</v>
      </c>
      <c r="AC77" s="17">
        <v>0.28118298210255499</v>
      </c>
      <c r="AD77" s="17">
        <v>0.23902683238293901</v>
      </c>
      <c r="AE77" s="17">
        <v>0.20178429870113801</v>
      </c>
      <c r="AF77" s="17"/>
      <c r="AG77" s="17">
        <v>0.24159157632529499</v>
      </c>
      <c r="AH77" s="17">
        <v>0.18629117119017299</v>
      </c>
      <c r="AI77" s="17">
        <v>0.25447774932703199</v>
      </c>
      <c r="AJ77" s="17">
        <v>0.23127240305532201</v>
      </c>
      <c r="AK77" s="17"/>
      <c r="AL77" s="17">
        <v>0.286679618234781</v>
      </c>
      <c r="AM77" s="17">
        <v>0.20596647222543299</v>
      </c>
      <c r="AN77" s="17">
        <v>0.24923512373262799</v>
      </c>
      <c r="AO77" s="17">
        <v>0.25241635291066999</v>
      </c>
      <c r="AP77" s="17">
        <v>0.36175484944599101</v>
      </c>
      <c r="AQ77" s="17">
        <v>0.30834803617419798</v>
      </c>
      <c r="AR77" s="17"/>
      <c r="AS77" s="17" t="s">
        <v>136</v>
      </c>
      <c r="AT77" s="17" t="s">
        <v>136</v>
      </c>
      <c r="AU77" s="17" t="s">
        <v>136</v>
      </c>
      <c r="AV77" s="17">
        <v>0.21244825849177801</v>
      </c>
      <c r="AW77" s="17">
        <v>0.29753330709842601</v>
      </c>
      <c r="AX77" s="17" t="s">
        <v>136</v>
      </c>
      <c r="AY77" s="17" t="s">
        <v>136</v>
      </c>
      <c r="AZ77" s="17" t="s">
        <v>136</v>
      </c>
      <c r="BA77" s="17" t="s">
        <v>136</v>
      </c>
      <c r="BB77" s="17"/>
      <c r="BC77" s="17">
        <v>0.22812952192441799</v>
      </c>
      <c r="BD77" s="17">
        <v>0.14434932578824</v>
      </c>
      <c r="BE77" s="17">
        <v>0.62842091731396199</v>
      </c>
      <c r="BF77" s="17">
        <v>0.29301925180309701</v>
      </c>
      <c r="BG77" s="17">
        <v>0.247518756127975</v>
      </c>
      <c r="BH77" s="17">
        <v>0.34741179243333598</v>
      </c>
      <c r="BI77" s="17"/>
      <c r="BJ77" s="17">
        <v>0.19847803469592501</v>
      </c>
      <c r="BK77" s="17">
        <v>0.27388707667010798</v>
      </c>
      <c r="BL77" s="17">
        <v>0.24106317836490701</v>
      </c>
      <c r="BM77" s="17">
        <v>0.23095391782826999</v>
      </c>
      <c r="BN77" s="17">
        <v>0.226598711476799</v>
      </c>
      <c r="BO77" s="17">
        <v>0.27216219894309701</v>
      </c>
      <c r="BP77" s="17"/>
      <c r="BQ77" s="17">
        <v>0.27190780983103702</v>
      </c>
      <c r="BR77" s="17">
        <v>0.175907351407211</v>
      </c>
      <c r="BS77" s="17"/>
      <c r="BT77" s="17">
        <v>0.287705427547092</v>
      </c>
      <c r="BU77" s="17">
        <v>0.213203207660036</v>
      </c>
      <c r="BV77" s="17"/>
      <c r="BW77" s="17">
        <v>0.25474233232305299</v>
      </c>
      <c r="BX77" s="17">
        <v>0.23048326548866899</v>
      </c>
    </row>
    <row r="78" spans="2:76" x14ac:dyDescent="0.35">
      <c r="B78" t="s">
        <v>148</v>
      </c>
      <c r="C78" s="17">
        <v>0.17043173190206601</v>
      </c>
      <c r="D78" s="17">
        <v>0.18046662055905299</v>
      </c>
      <c r="E78" s="17">
        <v>0.15618377436334399</v>
      </c>
      <c r="F78" s="17"/>
      <c r="G78" s="17">
        <v>0.20871299867161699</v>
      </c>
      <c r="H78" s="17">
        <v>0.18713541700643599</v>
      </c>
      <c r="I78" s="17">
        <v>6.81560781848876E-2</v>
      </c>
      <c r="J78" s="17"/>
      <c r="K78" s="17">
        <v>0.11479810699573</v>
      </c>
      <c r="L78" s="17">
        <v>0.14623483893529901</v>
      </c>
      <c r="M78" s="17">
        <v>0</v>
      </c>
      <c r="N78" s="17">
        <v>0.14165379456739199</v>
      </c>
      <c r="O78" s="17">
        <v>0</v>
      </c>
      <c r="P78" s="17">
        <v>0.224204349637596</v>
      </c>
      <c r="Q78" s="17">
        <v>0.15792469077281801</v>
      </c>
      <c r="R78" s="17">
        <v>0.14397732613233799</v>
      </c>
      <c r="S78" s="17">
        <v>0.252995183313317</v>
      </c>
      <c r="T78" s="17">
        <v>0.17840380701279601</v>
      </c>
      <c r="U78" s="17">
        <v>0.19004675566587301</v>
      </c>
      <c r="V78" s="17" t="s">
        <v>136</v>
      </c>
      <c r="W78" s="17">
        <v>0.25899427881463599</v>
      </c>
      <c r="X78" s="17">
        <v>0.27422275641035698</v>
      </c>
      <c r="Y78" s="17">
        <v>0.40158209812643297</v>
      </c>
      <c r="Z78" s="17">
        <v>0.248808032226677</v>
      </c>
      <c r="AA78" s="17"/>
      <c r="AB78" s="17">
        <v>0.125357561935172</v>
      </c>
      <c r="AC78" s="17">
        <v>0.20940016376130699</v>
      </c>
      <c r="AD78" s="17">
        <v>0.18064912829650701</v>
      </c>
      <c r="AE78" s="17">
        <v>0.15681798001393399</v>
      </c>
      <c r="AF78" s="17"/>
      <c r="AG78" s="17">
        <v>0.173787887660035</v>
      </c>
      <c r="AH78" s="17">
        <v>0.14147828987734901</v>
      </c>
      <c r="AI78" s="17">
        <v>0.16131265734280101</v>
      </c>
      <c r="AJ78" s="17">
        <v>0.209122540840432</v>
      </c>
      <c r="AK78" s="17"/>
      <c r="AL78" s="17">
        <v>0.17034889315481899</v>
      </c>
      <c r="AM78" s="17">
        <v>0.19347877518408099</v>
      </c>
      <c r="AN78" s="17">
        <v>0.210842447296057</v>
      </c>
      <c r="AO78" s="17">
        <v>0.30467971605386202</v>
      </c>
      <c r="AP78" s="17">
        <v>0.17716774633625901</v>
      </c>
      <c r="AQ78" s="17">
        <v>0.13144320128620501</v>
      </c>
      <c r="AR78" s="17"/>
      <c r="AS78" s="17" t="s">
        <v>136</v>
      </c>
      <c r="AT78" s="17" t="s">
        <v>136</v>
      </c>
      <c r="AU78" s="17" t="s">
        <v>136</v>
      </c>
      <c r="AV78" s="17">
        <v>0.183025012874623</v>
      </c>
      <c r="AW78" s="17">
        <v>0.14327259499037701</v>
      </c>
      <c r="AX78" s="17" t="s">
        <v>136</v>
      </c>
      <c r="AY78" s="17" t="s">
        <v>136</v>
      </c>
      <c r="AZ78" s="17" t="s">
        <v>136</v>
      </c>
      <c r="BA78" s="17" t="s">
        <v>136</v>
      </c>
      <c r="BB78" s="17"/>
      <c r="BC78" s="17">
        <v>0.14791843436372301</v>
      </c>
      <c r="BD78" s="17">
        <v>0.12942712509830401</v>
      </c>
      <c r="BE78" s="17">
        <v>0.66903304225251903</v>
      </c>
      <c r="BF78" s="17">
        <v>0.23002521547673599</v>
      </c>
      <c r="BG78" s="17">
        <v>0.16922336400766999</v>
      </c>
      <c r="BH78" s="17">
        <v>0</v>
      </c>
      <c r="BI78" s="17"/>
      <c r="BJ78" s="17">
        <v>0.22045247679694599</v>
      </c>
      <c r="BK78" s="17">
        <v>0.19877153387631299</v>
      </c>
      <c r="BL78" s="17">
        <v>0.14776516344846899</v>
      </c>
      <c r="BM78" s="17">
        <v>0.142311903917091</v>
      </c>
      <c r="BN78" s="17">
        <v>0.15138756867497599</v>
      </c>
      <c r="BO78" s="17">
        <v>7.8887785614032702E-2</v>
      </c>
      <c r="BP78" s="17"/>
      <c r="BQ78" s="17">
        <v>0.169223955142556</v>
      </c>
      <c r="BR78" s="17">
        <v>0.17279098621658201</v>
      </c>
      <c r="BS78" s="17"/>
      <c r="BT78" s="17">
        <v>0.118510201987983</v>
      </c>
      <c r="BU78" s="17">
        <v>0.200942474983694</v>
      </c>
      <c r="BV78" s="17"/>
      <c r="BW78" s="17">
        <v>0.192554809292418</v>
      </c>
      <c r="BX78" s="17">
        <v>0.14647249643402899</v>
      </c>
    </row>
    <row r="79" spans="2:76" x14ac:dyDescent="0.35">
      <c r="B79" t="s">
        <v>149</v>
      </c>
      <c r="C79" s="17">
        <v>9.7128223332755698E-2</v>
      </c>
      <c r="D79" s="17">
        <v>0.122765443362141</v>
      </c>
      <c r="E79" s="17">
        <v>6.07274186127892E-2</v>
      </c>
      <c r="F79" s="17"/>
      <c r="G79" s="17">
        <v>7.0853081907059703E-2</v>
      </c>
      <c r="H79" s="17">
        <v>0.10594104073670001</v>
      </c>
      <c r="I79" s="17">
        <v>0.116598212255367</v>
      </c>
      <c r="J79" s="17"/>
      <c r="K79" s="17">
        <v>7.2791277610736102E-2</v>
      </c>
      <c r="L79" s="17">
        <v>9.20365160527684E-2</v>
      </c>
      <c r="M79" s="17">
        <v>0</v>
      </c>
      <c r="N79" s="17">
        <v>0.14618087934238699</v>
      </c>
      <c r="O79" s="17">
        <v>0</v>
      </c>
      <c r="P79" s="17">
        <v>0.22202551002688301</v>
      </c>
      <c r="Q79" s="17">
        <v>0.119622454442117</v>
      </c>
      <c r="R79" s="17">
        <v>3.4504210123598202E-2</v>
      </c>
      <c r="S79" s="17">
        <v>0.50372978518998501</v>
      </c>
      <c r="T79" s="17">
        <v>7.2930974562935902E-2</v>
      </c>
      <c r="U79" s="17">
        <v>4.8189503456121399E-2</v>
      </c>
      <c r="V79" s="17" t="s">
        <v>136</v>
      </c>
      <c r="W79" s="17">
        <v>0.15655023802794699</v>
      </c>
      <c r="X79" s="17">
        <v>0.18346025102473101</v>
      </c>
      <c r="Y79" s="17">
        <v>9.8276522903096505E-2</v>
      </c>
      <c r="Z79" s="17">
        <v>0.37445111356396199</v>
      </c>
      <c r="AA79" s="17"/>
      <c r="AB79" s="17">
        <v>7.4778544169213604E-2</v>
      </c>
      <c r="AC79" s="17">
        <v>0.105557147677387</v>
      </c>
      <c r="AD79" s="17">
        <v>0.124290230833176</v>
      </c>
      <c r="AE79" s="17">
        <v>8.2165611288527798E-2</v>
      </c>
      <c r="AF79" s="17"/>
      <c r="AG79" s="17">
        <v>8.9333525723041499E-2</v>
      </c>
      <c r="AH79" s="17">
        <v>0.124510105006058</v>
      </c>
      <c r="AI79" s="17">
        <v>0.107013252235759</v>
      </c>
      <c r="AJ79" s="17">
        <v>0</v>
      </c>
      <c r="AK79" s="17"/>
      <c r="AL79" s="17">
        <v>0.111430856474455</v>
      </c>
      <c r="AM79" s="17">
        <v>0.121564027553245</v>
      </c>
      <c r="AN79" s="17">
        <v>5.6689794874546298E-2</v>
      </c>
      <c r="AO79" s="17">
        <v>3.6171751130757199E-2</v>
      </c>
      <c r="AP79" s="17">
        <v>0.118549972967766</v>
      </c>
      <c r="AQ79" s="17">
        <v>8.11163371228837E-2</v>
      </c>
      <c r="AR79" s="17"/>
      <c r="AS79" s="17" t="s">
        <v>136</v>
      </c>
      <c r="AT79" s="17" t="s">
        <v>136</v>
      </c>
      <c r="AU79" s="17" t="s">
        <v>136</v>
      </c>
      <c r="AV79" s="17">
        <v>7.6972245868655004E-2</v>
      </c>
      <c r="AW79" s="17">
        <v>0.14059735204745399</v>
      </c>
      <c r="AX79" s="17" t="s">
        <v>136</v>
      </c>
      <c r="AY79" s="17" t="s">
        <v>136</v>
      </c>
      <c r="AZ79" s="17" t="s">
        <v>136</v>
      </c>
      <c r="BA79" s="17" t="s">
        <v>136</v>
      </c>
      <c r="BB79" s="17"/>
      <c r="BC79" s="17">
        <v>0.102786562740457</v>
      </c>
      <c r="BD79" s="17">
        <v>0.13766748275637999</v>
      </c>
      <c r="BE79" s="17">
        <v>0.14289701047928899</v>
      </c>
      <c r="BF79" s="17">
        <v>8.2819628142626195E-2</v>
      </c>
      <c r="BG79" s="17">
        <v>8.1045726253035896E-2</v>
      </c>
      <c r="BH79" s="17">
        <v>0</v>
      </c>
      <c r="BI79" s="17"/>
      <c r="BJ79" s="17">
        <v>7.6295325075911094E-2</v>
      </c>
      <c r="BK79" s="17">
        <v>6.4697867719313198E-2</v>
      </c>
      <c r="BL79" s="17">
        <v>0.18514880549781201</v>
      </c>
      <c r="BM79" s="17">
        <v>9.9186420545189002E-2</v>
      </c>
      <c r="BN79" s="17">
        <v>0.10873732598227</v>
      </c>
      <c r="BO79" s="17">
        <v>0.148782606194898</v>
      </c>
      <c r="BP79" s="17"/>
      <c r="BQ79" s="17">
        <v>0.109571622560096</v>
      </c>
      <c r="BR79" s="17">
        <v>7.2821460445340297E-2</v>
      </c>
      <c r="BS79" s="17"/>
      <c r="BT79" s="17">
        <v>0.116422114717336</v>
      </c>
      <c r="BU79" s="17">
        <v>8.6671493746035194E-2</v>
      </c>
      <c r="BV79" s="17"/>
      <c r="BW79" s="17">
        <v>0.11457197130581299</v>
      </c>
      <c r="BX79" s="17">
        <v>7.5480329513000197E-2</v>
      </c>
    </row>
    <row r="80" spans="2:76" x14ac:dyDescent="0.35">
      <c r="B80" t="s">
        <v>150</v>
      </c>
      <c r="C80" s="17">
        <v>9.4272199709281898E-2</v>
      </c>
      <c r="D80" s="17">
        <v>0.100688550479859</v>
      </c>
      <c r="E80" s="17">
        <v>8.5161994657920598E-2</v>
      </c>
      <c r="F80" s="17"/>
      <c r="G80" s="17">
        <v>6.4537835848668304E-2</v>
      </c>
      <c r="H80" s="17">
        <v>0.111190043605182</v>
      </c>
      <c r="I80" s="17">
        <v>9.8931645035065297E-2</v>
      </c>
      <c r="J80" s="17"/>
      <c r="K80" s="17">
        <v>7.3428644056406395E-2</v>
      </c>
      <c r="L80" s="17">
        <v>0.14802200096482401</v>
      </c>
      <c r="M80" s="17">
        <v>0</v>
      </c>
      <c r="N80" s="17">
        <v>0.14165379456739199</v>
      </c>
      <c r="O80" s="17">
        <v>0</v>
      </c>
      <c r="P80" s="17">
        <v>0.10947267953369801</v>
      </c>
      <c r="Q80" s="17">
        <v>0.118404798767451</v>
      </c>
      <c r="R80" s="17">
        <v>6.8648198032615099E-2</v>
      </c>
      <c r="S80" s="17">
        <v>0</v>
      </c>
      <c r="T80" s="17">
        <v>6.0743257501372501E-2</v>
      </c>
      <c r="U80" s="17">
        <v>9.4663397170664798E-2</v>
      </c>
      <c r="V80" s="17" t="s">
        <v>136</v>
      </c>
      <c r="W80" s="17">
        <v>0.15511450797023299</v>
      </c>
      <c r="X80" s="17">
        <v>9.1190622463399595E-2</v>
      </c>
      <c r="Y80" s="17">
        <v>9.8276522903096505E-2</v>
      </c>
      <c r="Z80" s="17">
        <v>0.25004709745062298</v>
      </c>
      <c r="AA80" s="17"/>
      <c r="AB80" s="17">
        <v>0</v>
      </c>
      <c r="AC80" s="17">
        <v>7.0485207048848406E-2</v>
      </c>
      <c r="AD80" s="17">
        <v>0.136349318768509</v>
      </c>
      <c r="AE80" s="17">
        <v>0.113545638582676</v>
      </c>
      <c r="AF80" s="17"/>
      <c r="AG80" s="17">
        <v>6.54833027109369E-2</v>
      </c>
      <c r="AH80" s="17">
        <v>0.14875068122775101</v>
      </c>
      <c r="AI80" s="17">
        <v>0.13188922941539599</v>
      </c>
      <c r="AJ80" s="17">
        <v>0.207251647183853</v>
      </c>
      <c r="AK80" s="17"/>
      <c r="AL80" s="17">
        <v>8.0353970694656607E-2</v>
      </c>
      <c r="AM80" s="17">
        <v>0.138709276131839</v>
      </c>
      <c r="AN80" s="17">
        <v>5.9496185120842197E-2</v>
      </c>
      <c r="AO80" s="17">
        <v>0.173367995728125</v>
      </c>
      <c r="AP80" s="17">
        <v>0.18774012850302099</v>
      </c>
      <c r="AQ80" s="17">
        <v>4.1916768005850702E-2</v>
      </c>
      <c r="AR80" s="17"/>
      <c r="AS80" s="17" t="s">
        <v>136</v>
      </c>
      <c r="AT80" s="17" t="s">
        <v>136</v>
      </c>
      <c r="AU80" s="17" t="s">
        <v>136</v>
      </c>
      <c r="AV80" s="17">
        <v>0.10106566991728599</v>
      </c>
      <c r="AW80" s="17">
        <v>7.96211498449345E-2</v>
      </c>
      <c r="AX80" s="17" t="s">
        <v>136</v>
      </c>
      <c r="AY80" s="17" t="s">
        <v>136</v>
      </c>
      <c r="AZ80" s="17" t="s">
        <v>136</v>
      </c>
      <c r="BA80" s="17" t="s">
        <v>136</v>
      </c>
      <c r="BB80" s="17"/>
      <c r="BC80" s="17">
        <v>9.9742935853654596E-2</v>
      </c>
      <c r="BD80" s="17">
        <v>0.16072776602486899</v>
      </c>
      <c r="BE80" s="17">
        <v>0</v>
      </c>
      <c r="BF80" s="17">
        <v>0</v>
      </c>
      <c r="BG80" s="17">
        <v>0.100304036498327</v>
      </c>
      <c r="BH80" s="17">
        <v>0</v>
      </c>
      <c r="BI80" s="17"/>
      <c r="BJ80" s="17">
        <v>0.104246396559663</v>
      </c>
      <c r="BK80" s="17">
        <v>9.7201412589736094E-2</v>
      </c>
      <c r="BL80" s="17">
        <v>4.08261541286472E-2</v>
      </c>
      <c r="BM80" s="17">
        <v>8.9348958265611705E-2</v>
      </c>
      <c r="BN80" s="17">
        <v>9.2007746119026901E-2</v>
      </c>
      <c r="BO80" s="17">
        <v>0.14167408805915899</v>
      </c>
      <c r="BP80" s="17"/>
      <c r="BQ80" s="17">
        <v>9.6648211623058894E-2</v>
      </c>
      <c r="BR80" s="17">
        <v>8.9630931101668906E-2</v>
      </c>
      <c r="BS80" s="17"/>
      <c r="BT80" s="17">
        <v>0.113500641487207</v>
      </c>
      <c r="BU80" s="17">
        <v>8.3837070436518904E-2</v>
      </c>
      <c r="BV80" s="17"/>
      <c r="BW80" s="17">
        <v>0.11741221783273</v>
      </c>
      <c r="BX80" s="17">
        <v>7.8196433903123197E-2</v>
      </c>
    </row>
    <row r="81" spans="2:76" x14ac:dyDescent="0.35">
      <c r="B81" t="s">
        <v>151</v>
      </c>
      <c r="C81" s="17">
        <v>6.5972763632641596E-2</v>
      </c>
      <c r="D81" s="17">
        <v>8.9835020016170303E-2</v>
      </c>
      <c r="E81" s="17">
        <v>3.20921270503991E-2</v>
      </c>
      <c r="F81" s="17"/>
      <c r="G81" s="17">
        <v>5.8046803390097303E-2</v>
      </c>
      <c r="H81" s="17">
        <v>8.2883784952408196E-2</v>
      </c>
      <c r="I81" s="17">
        <v>3.61900223247884E-2</v>
      </c>
      <c r="J81" s="17"/>
      <c r="K81" s="17">
        <v>7.2533826676751997E-2</v>
      </c>
      <c r="L81" s="17">
        <v>0.111437424440475</v>
      </c>
      <c r="M81" s="17">
        <v>0</v>
      </c>
      <c r="N81" s="17">
        <v>0</v>
      </c>
      <c r="O81" s="17">
        <v>0</v>
      </c>
      <c r="P81" s="17">
        <v>0</v>
      </c>
      <c r="Q81" s="17">
        <v>3.9680369547505E-2</v>
      </c>
      <c r="R81" s="17">
        <v>0.104525885814271</v>
      </c>
      <c r="S81" s="17">
        <v>0</v>
      </c>
      <c r="T81" s="17">
        <v>5.8989256342730001E-2</v>
      </c>
      <c r="U81" s="17">
        <v>4.7758917009661901E-2</v>
      </c>
      <c r="V81" s="17" t="s">
        <v>136</v>
      </c>
      <c r="W81" s="17">
        <v>0.104086743885869</v>
      </c>
      <c r="X81" s="17">
        <v>0</v>
      </c>
      <c r="Y81" s="17">
        <v>9.8276522903096505E-2</v>
      </c>
      <c r="Z81" s="17">
        <v>0</v>
      </c>
      <c r="AA81" s="17"/>
      <c r="AB81" s="17">
        <v>3.8345311486535999E-2</v>
      </c>
      <c r="AC81" s="17">
        <v>5.30620606265352E-2</v>
      </c>
      <c r="AD81" s="17">
        <v>7.32990179929012E-2</v>
      </c>
      <c r="AE81" s="17">
        <v>8.0149404598372498E-2</v>
      </c>
      <c r="AF81" s="17"/>
      <c r="AG81" s="17">
        <v>6.0652313498653E-2</v>
      </c>
      <c r="AH81" s="17">
        <v>9.2234156487316504E-2</v>
      </c>
      <c r="AI81" s="17">
        <v>7.2913917739998904E-2</v>
      </c>
      <c r="AJ81" s="17">
        <v>0.113251271616386</v>
      </c>
      <c r="AK81" s="17"/>
      <c r="AL81" s="17">
        <v>7.1238885675627903E-2</v>
      </c>
      <c r="AM81" s="17">
        <v>9.4659643656116899E-2</v>
      </c>
      <c r="AN81" s="17">
        <v>2.8132268069077499E-2</v>
      </c>
      <c r="AO81" s="17">
        <v>0.12031018160651399</v>
      </c>
      <c r="AP81" s="17">
        <v>5.5619641619855303E-2</v>
      </c>
      <c r="AQ81" s="17">
        <v>4.2388851197699799E-2</v>
      </c>
      <c r="AR81" s="17"/>
      <c r="AS81" s="17" t="s">
        <v>136</v>
      </c>
      <c r="AT81" s="17" t="s">
        <v>136</v>
      </c>
      <c r="AU81" s="17" t="s">
        <v>136</v>
      </c>
      <c r="AV81" s="17">
        <v>7.3255129656160198E-2</v>
      </c>
      <c r="AW81" s="17">
        <v>5.0267342916246703E-2</v>
      </c>
      <c r="AX81" s="17" t="s">
        <v>136</v>
      </c>
      <c r="AY81" s="17" t="s">
        <v>136</v>
      </c>
      <c r="AZ81" s="17" t="s">
        <v>136</v>
      </c>
      <c r="BA81" s="17" t="s">
        <v>136</v>
      </c>
      <c r="BB81" s="17"/>
      <c r="BC81" s="17">
        <v>8.4374941640721998E-2</v>
      </c>
      <c r="BD81" s="17">
        <v>7.53213047293224E-2</v>
      </c>
      <c r="BE81" s="17">
        <v>0.168802064246591</v>
      </c>
      <c r="BF81" s="17">
        <v>0</v>
      </c>
      <c r="BG81" s="17">
        <v>6.1122706167635502E-2</v>
      </c>
      <c r="BH81" s="17">
        <v>0</v>
      </c>
      <c r="BI81" s="17"/>
      <c r="BJ81" s="17">
        <v>6.1072662246128097E-2</v>
      </c>
      <c r="BK81" s="17">
        <v>6.5576595055586606E-2</v>
      </c>
      <c r="BL81" s="17">
        <v>7.1541251024593897E-2</v>
      </c>
      <c r="BM81" s="17">
        <v>7.5350953407727794E-2</v>
      </c>
      <c r="BN81" s="17">
        <v>5.6564432118280897E-2</v>
      </c>
      <c r="BO81" s="17">
        <v>6.3427255274168995E-2</v>
      </c>
      <c r="BP81" s="17"/>
      <c r="BQ81" s="17">
        <v>4.7705668234801699E-2</v>
      </c>
      <c r="BR81" s="17">
        <v>0.101655453576521</v>
      </c>
      <c r="BS81" s="17"/>
      <c r="BT81" s="17">
        <v>2.5831278544638799E-2</v>
      </c>
      <c r="BU81" s="17">
        <v>8.9199964324526607E-2</v>
      </c>
      <c r="BV81" s="17"/>
      <c r="BW81" s="17">
        <v>7.8478778146006706E-2</v>
      </c>
      <c r="BX81" s="17">
        <v>5.2401965896202302E-2</v>
      </c>
    </row>
    <row r="82" spans="2:76" x14ac:dyDescent="0.35">
      <c r="B82" t="s">
        <v>152</v>
      </c>
      <c r="C82" s="17">
        <v>3.15024309580344E-2</v>
      </c>
      <c r="D82" s="17">
        <v>3.9212587672144597E-2</v>
      </c>
      <c r="E82" s="17">
        <v>2.0555225738865701E-2</v>
      </c>
      <c r="F82" s="17"/>
      <c r="G82" s="17">
        <v>4.5762972683068101E-2</v>
      </c>
      <c r="H82" s="17">
        <v>2.9204037838613001E-2</v>
      </c>
      <c r="I82" s="17">
        <v>1.4719396100807599E-2</v>
      </c>
      <c r="J82" s="17"/>
      <c r="K82" s="17">
        <v>0</v>
      </c>
      <c r="L82" s="17">
        <v>3.67795558942084E-2</v>
      </c>
      <c r="M82" s="17">
        <v>0</v>
      </c>
      <c r="N82" s="17">
        <v>0</v>
      </c>
      <c r="O82" s="17">
        <v>0</v>
      </c>
      <c r="P82" s="17">
        <v>0</v>
      </c>
      <c r="Q82" s="17">
        <v>0</v>
      </c>
      <c r="R82" s="17">
        <v>3.5541451150282601E-2</v>
      </c>
      <c r="S82" s="17">
        <v>0</v>
      </c>
      <c r="T82" s="17">
        <v>7.0270628914865199E-2</v>
      </c>
      <c r="U82" s="17">
        <v>4.7758917009661901E-2</v>
      </c>
      <c r="V82" s="17" t="s">
        <v>136</v>
      </c>
      <c r="W82" s="17">
        <v>5.2463494142078099E-2</v>
      </c>
      <c r="X82" s="17">
        <v>0</v>
      </c>
      <c r="Y82" s="17">
        <v>0</v>
      </c>
      <c r="Z82" s="17">
        <v>0</v>
      </c>
      <c r="AA82" s="17"/>
      <c r="AB82" s="17">
        <v>0</v>
      </c>
      <c r="AC82" s="17">
        <v>3.8429595611281397E-2</v>
      </c>
      <c r="AD82" s="17">
        <v>2.46544854515145E-2</v>
      </c>
      <c r="AE82" s="17">
        <v>1.6457341664854401E-2</v>
      </c>
      <c r="AF82" s="17"/>
      <c r="AG82" s="17">
        <v>3.3175044976159099E-2</v>
      </c>
      <c r="AH82" s="17">
        <v>0</v>
      </c>
      <c r="AI82" s="17">
        <v>3.6240608841742697E-2</v>
      </c>
      <c r="AJ82" s="17">
        <v>0</v>
      </c>
      <c r="AK82" s="17"/>
      <c r="AL82" s="17">
        <v>3.8822305713364501E-2</v>
      </c>
      <c r="AM82" s="17">
        <v>1.34584885528623E-2</v>
      </c>
      <c r="AN82" s="17">
        <v>5.8495253520947497E-2</v>
      </c>
      <c r="AO82" s="17">
        <v>0</v>
      </c>
      <c r="AP82" s="17">
        <v>0</v>
      </c>
      <c r="AQ82" s="17">
        <v>0</v>
      </c>
      <c r="AR82" s="17"/>
      <c r="AS82" s="17" t="s">
        <v>136</v>
      </c>
      <c r="AT82" s="17" t="s">
        <v>136</v>
      </c>
      <c r="AU82" s="17" t="s">
        <v>136</v>
      </c>
      <c r="AV82" s="17">
        <v>3.3707895083010503E-2</v>
      </c>
      <c r="AW82" s="17">
        <v>2.6746045211176499E-2</v>
      </c>
      <c r="AX82" s="17" t="s">
        <v>136</v>
      </c>
      <c r="AY82" s="17" t="s">
        <v>136</v>
      </c>
      <c r="AZ82" s="17" t="s">
        <v>136</v>
      </c>
      <c r="BA82" s="17" t="s">
        <v>136</v>
      </c>
      <c r="BB82" s="17"/>
      <c r="BC82" s="17">
        <v>3.1286925116042599E-2</v>
      </c>
      <c r="BD82" s="17">
        <v>6.4928856487185702E-2</v>
      </c>
      <c r="BE82" s="17">
        <v>0</v>
      </c>
      <c r="BF82" s="17">
        <v>2.5934979727642801E-2</v>
      </c>
      <c r="BG82" s="17">
        <v>2.3409852060808398E-2</v>
      </c>
      <c r="BH82" s="17">
        <v>0</v>
      </c>
      <c r="BI82" s="17"/>
      <c r="BJ82" s="17">
        <v>1.48806138599139E-2</v>
      </c>
      <c r="BK82" s="17">
        <v>3.0880442252062101E-2</v>
      </c>
      <c r="BL82" s="17">
        <v>0</v>
      </c>
      <c r="BM82" s="17">
        <v>2.4775871719926599E-2</v>
      </c>
      <c r="BN82" s="17">
        <v>9.5101733242879502E-2</v>
      </c>
      <c r="BO82" s="17">
        <v>0</v>
      </c>
      <c r="BP82" s="17"/>
      <c r="BQ82" s="17">
        <v>2.1035794941547701E-2</v>
      </c>
      <c r="BR82" s="17">
        <v>5.19478120981526E-2</v>
      </c>
      <c r="BS82" s="17"/>
      <c r="BT82" s="17">
        <v>2.30529397851909E-2</v>
      </c>
      <c r="BU82" s="17">
        <v>3.6488303284378701E-2</v>
      </c>
      <c r="BV82" s="17"/>
      <c r="BW82" s="17">
        <v>3.5640530594284403E-2</v>
      </c>
      <c r="BX82" s="17">
        <v>1.84533967210113E-2</v>
      </c>
    </row>
    <row r="83" spans="2:76" x14ac:dyDescent="0.35">
      <c r="B83" t="s">
        <v>97</v>
      </c>
      <c r="C83" s="17">
        <v>1.7781621178882601E-2</v>
      </c>
      <c r="D83" s="17">
        <v>1.43892099765251E-2</v>
      </c>
      <c r="E83" s="17">
        <v>2.2598309476806501E-2</v>
      </c>
      <c r="F83" s="17"/>
      <c r="G83" s="17">
        <v>1.9229142620802799E-2</v>
      </c>
      <c r="H83" s="17">
        <v>1.6894568146460998E-2</v>
      </c>
      <c r="I83" s="17">
        <v>1.77135558260847E-2</v>
      </c>
      <c r="J83" s="17"/>
      <c r="K83" s="17">
        <v>0</v>
      </c>
      <c r="L83" s="17">
        <v>3.9759703084886099E-2</v>
      </c>
      <c r="M83" s="17">
        <v>0.11156341209857</v>
      </c>
      <c r="N83" s="17">
        <v>0</v>
      </c>
      <c r="O83" s="17">
        <v>0</v>
      </c>
      <c r="P83" s="17">
        <v>0</v>
      </c>
      <c r="Q83" s="17">
        <v>0</v>
      </c>
      <c r="R83" s="17">
        <v>7.0012434814575794E-2</v>
      </c>
      <c r="S83" s="17">
        <v>0</v>
      </c>
      <c r="T83" s="17">
        <v>0</v>
      </c>
      <c r="U83" s="17">
        <v>4.8189503456121399E-2</v>
      </c>
      <c r="V83" s="17" t="s">
        <v>136</v>
      </c>
      <c r="W83" s="17">
        <v>0</v>
      </c>
      <c r="X83" s="17">
        <v>0</v>
      </c>
      <c r="Y83" s="17">
        <v>0</v>
      </c>
      <c r="Z83" s="17">
        <v>0</v>
      </c>
      <c r="AA83" s="17"/>
      <c r="AB83" s="17">
        <v>3.7479401576196301E-2</v>
      </c>
      <c r="AC83" s="17">
        <v>1.9996048389267902E-2</v>
      </c>
      <c r="AD83" s="17">
        <v>1.04415837289748E-2</v>
      </c>
      <c r="AE83" s="17">
        <v>0</v>
      </c>
      <c r="AF83" s="17"/>
      <c r="AG83" s="17">
        <v>2.4898223257826101E-2</v>
      </c>
      <c r="AH83" s="17">
        <v>0</v>
      </c>
      <c r="AI83" s="17">
        <v>0</v>
      </c>
      <c r="AJ83" s="17">
        <v>0</v>
      </c>
      <c r="AK83" s="17"/>
      <c r="AL83" s="17">
        <v>0</v>
      </c>
      <c r="AM83" s="17">
        <v>2.6640270517290499E-2</v>
      </c>
      <c r="AN83" s="17">
        <v>0</v>
      </c>
      <c r="AO83" s="17">
        <v>0</v>
      </c>
      <c r="AP83" s="17">
        <v>0</v>
      </c>
      <c r="AQ83" s="17">
        <v>0</v>
      </c>
      <c r="AR83" s="17"/>
      <c r="AS83" s="17" t="s">
        <v>136</v>
      </c>
      <c r="AT83" s="17" t="s">
        <v>136</v>
      </c>
      <c r="AU83" s="17" t="s">
        <v>136</v>
      </c>
      <c r="AV83" s="17">
        <v>1.6628709107953801E-2</v>
      </c>
      <c r="AW83" s="17">
        <v>2.0268034120016199E-2</v>
      </c>
      <c r="AX83" s="17" t="s">
        <v>136</v>
      </c>
      <c r="AY83" s="17" t="s">
        <v>136</v>
      </c>
      <c r="AZ83" s="17" t="s">
        <v>136</v>
      </c>
      <c r="BA83" s="17" t="s">
        <v>136</v>
      </c>
      <c r="BB83" s="17"/>
      <c r="BC83" s="17">
        <v>8.0452760087544803E-3</v>
      </c>
      <c r="BD83" s="17">
        <v>0</v>
      </c>
      <c r="BE83" s="17">
        <v>0</v>
      </c>
      <c r="BF83" s="17">
        <v>2.1899312471174302E-2</v>
      </c>
      <c r="BG83" s="17">
        <v>3.4042713318869898E-2</v>
      </c>
      <c r="BH83" s="17">
        <v>0</v>
      </c>
      <c r="BI83" s="17"/>
      <c r="BJ83" s="17">
        <v>2.85090234967669E-2</v>
      </c>
      <c r="BK83" s="17">
        <v>2.13320325883192E-2</v>
      </c>
      <c r="BL83" s="17">
        <v>4.2443546285382397E-2</v>
      </c>
      <c r="BM83" s="17">
        <v>0</v>
      </c>
      <c r="BN83" s="17">
        <v>0</v>
      </c>
      <c r="BO83" s="17">
        <v>4.4413332559345702E-2</v>
      </c>
      <c r="BP83" s="17"/>
      <c r="BQ83" s="17">
        <v>1.3433049854362699E-2</v>
      </c>
      <c r="BR83" s="17">
        <v>2.62760598891572E-2</v>
      </c>
      <c r="BS83" s="17"/>
      <c r="BT83" s="17">
        <v>6.8133133615461902E-3</v>
      </c>
      <c r="BU83" s="17">
        <v>1.86366023055617E-2</v>
      </c>
      <c r="BV83" s="17"/>
      <c r="BW83" s="17">
        <v>6.0423572595779502E-3</v>
      </c>
      <c r="BX83" s="17">
        <v>1.7513514069629001E-2</v>
      </c>
    </row>
    <row r="84" spans="2:76" x14ac:dyDescent="0.35">
      <c r="B84" t="s">
        <v>153</v>
      </c>
      <c r="C84" s="17">
        <v>9.5455302040409092E-3</v>
      </c>
      <c r="D84" s="17">
        <v>1.1295348202775699E-2</v>
      </c>
      <c r="E84" s="17">
        <v>7.0610649151203499E-3</v>
      </c>
      <c r="F84" s="17"/>
      <c r="G84" s="17">
        <v>0</v>
      </c>
      <c r="H84" s="17">
        <v>1.32618490973265E-2</v>
      </c>
      <c r="I84" s="17">
        <v>1.5331179842117199E-2</v>
      </c>
      <c r="J84" s="17"/>
      <c r="K84" s="17">
        <v>2.31037156447008E-2</v>
      </c>
      <c r="L84" s="17">
        <v>3.6848940351510297E-2</v>
      </c>
      <c r="M84" s="17">
        <v>0</v>
      </c>
      <c r="N84" s="17">
        <v>0</v>
      </c>
      <c r="O84" s="17">
        <v>0</v>
      </c>
      <c r="P84" s="17">
        <v>0</v>
      </c>
      <c r="Q84" s="17">
        <v>0</v>
      </c>
      <c r="R84" s="17">
        <v>0</v>
      </c>
      <c r="S84" s="17">
        <v>0</v>
      </c>
      <c r="T84" s="17">
        <v>0</v>
      </c>
      <c r="U84" s="17">
        <v>0</v>
      </c>
      <c r="V84" s="17" t="s">
        <v>136</v>
      </c>
      <c r="W84" s="17">
        <v>0</v>
      </c>
      <c r="X84" s="17">
        <v>0</v>
      </c>
      <c r="Y84" s="17">
        <v>0</v>
      </c>
      <c r="Z84" s="17">
        <v>0</v>
      </c>
      <c r="AA84" s="17"/>
      <c r="AB84" s="17">
        <v>3.8523891502520502E-2</v>
      </c>
      <c r="AC84" s="17">
        <v>0</v>
      </c>
      <c r="AD84" s="17">
        <v>1.2365788318327299E-2</v>
      </c>
      <c r="AE84" s="17">
        <v>1.0710976765990299E-2</v>
      </c>
      <c r="AF84" s="17"/>
      <c r="AG84" s="17">
        <v>4.90129067351203E-3</v>
      </c>
      <c r="AH84" s="17">
        <v>3.0934816378970002E-2</v>
      </c>
      <c r="AI84" s="17">
        <v>1.47163184989494E-2</v>
      </c>
      <c r="AJ84" s="17">
        <v>0</v>
      </c>
      <c r="AK84" s="17"/>
      <c r="AL84" s="17">
        <v>0</v>
      </c>
      <c r="AM84" s="17">
        <v>1.30657162818269E-2</v>
      </c>
      <c r="AN84" s="17">
        <v>0</v>
      </c>
      <c r="AO84" s="17">
        <v>0</v>
      </c>
      <c r="AP84" s="17">
        <v>6.6541480910565304E-2</v>
      </c>
      <c r="AQ84" s="17">
        <v>5.0968144475508799E-2</v>
      </c>
      <c r="AR84" s="17"/>
      <c r="AS84" s="17" t="s">
        <v>136</v>
      </c>
      <c r="AT84" s="17" t="s">
        <v>136</v>
      </c>
      <c r="AU84" s="17" t="s">
        <v>136</v>
      </c>
      <c r="AV84" s="17">
        <v>5.28487602371157E-3</v>
      </c>
      <c r="AW84" s="17">
        <v>1.8734215064570299E-2</v>
      </c>
      <c r="AX84" s="17" t="s">
        <v>136</v>
      </c>
      <c r="AY84" s="17" t="s">
        <v>136</v>
      </c>
      <c r="AZ84" s="17" t="s">
        <v>136</v>
      </c>
      <c r="BA84" s="17" t="s">
        <v>136</v>
      </c>
      <c r="BB84" s="17"/>
      <c r="BC84" s="17">
        <v>1.8000361498722799E-2</v>
      </c>
      <c r="BD84" s="17">
        <v>0</v>
      </c>
      <c r="BE84" s="17">
        <v>0</v>
      </c>
      <c r="BF84" s="17">
        <v>0</v>
      </c>
      <c r="BG84" s="17">
        <v>8.2826746169757607E-3</v>
      </c>
      <c r="BH84" s="17">
        <v>0</v>
      </c>
      <c r="BI84" s="17"/>
      <c r="BJ84" s="17">
        <v>1.8768916296772499E-2</v>
      </c>
      <c r="BK84" s="17">
        <v>1.0634859732002301E-2</v>
      </c>
      <c r="BL84" s="17">
        <v>0</v>
      </c>
      <c r="BM84" s="17">
        <v>0</v>
      </c>
      <c r="BN84" s="17">
        <v>1.9939764874659101E-2</v>
      </c>
      <c r="BO84" s="17">
        <v>0</v>
      </c>
      <c r="BP84" s="17"/>
      <c r="BQ84" s="17">
        <v>1.4432188444616899E-2</v>
      </c>
      <c r="BR84" s="17">
        <v>0</v>
      </c>
      <c r="BS84" s="17"/>
      <c r="BT84" s="17">
        <v>2.63955477786917E-2</v>
      </c>
      <c r="BU84" s="17">
        <v>0</v>
      </c>
      <c r="BV84" s="17"/>
      <c r="BW84" s="17">
        <v>7.4331551561950902E-3</v>
      </c>
      <c r="BX84" s="17">
        <v>1.24623267163323E-2</v>
      </c>
    </row>
    <row r="85" spans="2:76" x14ac:dyDescent="0.35">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row>
    <row r="86" spans="2:76" x14ac:dyDescent="0.35">
      <c r="B86" s="6" t="s">
        <v>156</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row>
    <row r="87" spans="2:76" x14ac:dyDescent="0.35">
      <c r="B87" s="24" t="s">
        <v>138</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row>
    <row r="88" spans="2:76" x14ac:dyDescent="0.35">
      <c r="B88" t="s">
        <v>155</v>
      </c>
      <c r="C88" s="17">
        <v>0.38962841152174399</v>
      </c>
      <c r="D88" s="17">
        <v>0.40475114017608199</v>
      </c>
      <c r="E88" s="17">
        <v>0.36815652447827302</v>
      </c>
      <c r="F88" s="17"/>
      <c r="G88" s="17">
        <v>0.31006179092284902</v>
      </c>
      <c r="H88" s="17">
        <v>0.36906729827033602</v>
      </c>
      <c r="I88" s="17">
        <v>0.56678883489390897</v>
      </c>
      <c r="J88" s="17"/>
      <c r="K88" s="17">
        <v>0.35242429979219497</v>
      </c>
      <c r="L88" s="17">
        <v>0.33092459368612298</v>
      </c>
      <c r="M88" s="17">
        <v>0.10814311067829099</v>
      </c>
      <c r="N88" s="17">
        <v>0.56939993274817702</v>
      </c>
      <c r="O88" s="17">
        <v>0.33741418303588999</v>
      </c>
      <c r="P88" s="17">
        <v>0.55601999377129196</v>
      </c>
      <c r="Q88" s="17">
        <v>0.436079915669914</v>
      </c>
      <c r="R88" s="17">
        <v>0.45935098244885098</v>
      </c>
      <c r="S88" s="17">
        <v>0</v>
      </c>
      <c r="T88" s="17">
        <v>0.41646121094108202</v>
      </c>
      <c r="U88" s="17">
        <v>0.47939286090219302</v>
      </c>
      <c r="V88" s="17" t="s">
        <v>136</v>
      </c>
      <c r="W88" s="17">
        <v>0.41401147972936198</v>
      </c>
      <c r="X88" s="17">
        <v>0.36666288681718001</v>
      </c>
      <c r="Y88" s="17">
        <v>0.30227068717198502</v>
      </c>
      <c r="Z88" s="17">
        <v>0.37615731160364602</v>
      </c>
      <c r="AA88" s="17"/>
      <c r="AB88" s="17">
        <v>0.44450802130483702</v>
      </c>
      <c r="AC88" s="17">
        <v>0.32638328305283199</v>
      </c>
      <c r="AD88" s="17">
        <v>0.37003245839445897</v>
      </c>
      <c r="AE88" s="17">
        <v>0.46121181818305601</v>
      </c>
      <c r="AF88" s="17"/>
      <c r="AG88" s="17">
        <v>0.36260172886279202</v>
      </c>
      <c r="AH88" s="17">
        <v>0.52037583455728598</v>
      </c>
      <c r="AI88" s="17">
        <v>0.388542755591335</v>
      </c>
      <c r="AJ88" s="17">
        <v>0.50835957442757695</v>
      </c>
      <c r="AK88" s="17"/>
      <c r="AL88" s="17">
        <v>0.42114586685641497</v>
      </c>
      <c r="AM88" s="17">
        <v>0.414940777560388</v>
      </c>
      <c r="AN88" s="17">
        <v>0.28034732831026199</v>
      </c>
      <c r="AO88" s="17">
        <v>0.59378671962387097</v>
      </c>
      <c r="AP88" s="17">
        <v>0.48709019358503503</v>
      </c>
      <c r="AQ88" s="17">
        <v>0.26755126025550502</v>
      </c>
      <c r="AR88" s="17"/>
      <c r="AS88" s="17" t="s">
        <v>136</v>
      </c>
      <c r="AT88" s="17" t="s">
        <v>136</v>
      </c>
      <c r="AU88" s="17" t="s">
        <v>136</v>
      </c>
      <c r="AV88" s="17">
        <v>0.34470035803364302</v>
      </c>
      <c r="AW88" s="17">
        <v>0.48652191834638497</v>
      </c>
      <c r="AX88" s="17" t="s">
        <v>136</v>
      </c>
      <c r="AY88" s="17" t="s">
        <v>136</v>
      </c>
      <c r="AZ88" s="17" t="s">
        <v>136</v>
      </c>
      <c r="BA88" s="17" t="s">
        <v>136</v>
      </c>
      <c r="BB88" s="17"/>
      <c r="BC88" s="17">
        <v>0.42068411604132999</v>
      </c>
      <c r="BD88" s="17">
        <v>0.37381277013245701</v>
      </c>
      <c r="BE88" s="17">
        <v>0.168802064246591</v>
      </c>
      <c r="BF88" s="17">
        <v>0.42593836353004899</v>
      </c>
      <c r="BG88" s="17">
        <v>0.37331554716617599</v>
      </c>
      <c r="BH88" s="17">
        <v>0</v>
      </c>
      <c r="BI88" s="17"/>
      <c r="BJ88" s="17">
        <v>0.35092847229374302</v>
      </c>
      <c r="BK88" s="17">
        <v>0.43478102356818799</v>
      </c>
      <c r="BL88" s="17">
        <v>0.33209463319599503</v>
      </c>
      <c r="BM88" s="17">
        <v>0.395247104704742</v>
      </c>
      <c r="BN88" s="17">
        <v>0.42748985783763999</v>
      </c>
      <c r="BO88" s="17">
        <v>0.28067120356284297</v>
      </c>
      <c r="BP88" s="17"/>
      <c r="BQ88" s="17">
        <v>0.40143991322017702</v>
      </c>
      <c r="BR88" s="17">
        <v>0.36655598847376403</v>
      </c>
      <c r="BS88" s="17"/>
      <c r="BT88" s="17">
        <v>0.40915480105290603</v>
      </c>
      <c r="BU88" s="17">
        <v>0.38064516329738302</v>
      </c>
      <c r="BV88" s="17"/>
      <c r="BW88" s="17">
        <v>0.379341332275627</v>
      </c>
      <c r="BX88" s="17">
        <v>0.42514898613728902</v>
      </c>
    </row>
    <row r="89" spans="2:76" x14ac:dyDescent="0.35">
      <c r="B89" t="s">
        <v>142</v>
      </c>
      <c r="C89" s="17">
        <v>0.204005637090173</v>
      </c>
      <c r="D89" s="17">
        <v>0.17210989105684901</v>
      </c>
      <c r="E89" s="17">
        <v>0.24929256061096999</v>
      </c>
      <c r="F89" s="17"/>
      <c r="G89" s="17">
        <v>0.24051077943641</v>
      </c>
      <c r="H89" s="17">
        <v>0.20087569004409001</v>
      </c>
      <c r="I89" s="17">
        <v>0.15415442374430399</v>
      </c>
      <c r="J89" s="17"/>
      <c r="K89" s="17">
        <v>0.21060188048089901</v>
      </c>
      <c r="L89" s="17">
        <v>0.18659401015319199</v>
      </c>
      <c r="M89" s="17">
        <v>0.11156341209857</v>
      </c>
      <c r="N89" s="17">
        <v>0.14165379456739199</v>
      </c>
      <c r="O89" s="17">
        <v>0</v>
      </c>
      <c r="P89" s="17">
        <v>0.11165151914441</v>
      </c>
      <c r="Q89" s="17">
        <v>0.24363814212837401</v>
      </c>
      <c r="R89" s="17">
        <v>0.21474265580701499</v>
      </c>
      <c r="S89" s="17">
        <v>0.25073460187666802</v>
      </c>
      <c r="T89" s="17">
        <v>0.20194866694994201</v>
      </c>
      <c r="U89" s="17">
        <v>0.188582566926873</v>
      </c>
      <c r="V89" s="17" t="s">
        <v>136</v>
      </c>
      <c r="W89" s="17">
        <v>0.10286416298583299</v>
      </c>
      <c r="X89" s="17">
        <v>0.452819008040312</v>
      </c>
      <c r="Y89" s="17">
        <v>0.20079104906321599</v>
      </c>
      <c r="Z89" s="17">
        <v>0.25051423026636099</v>
      </c>
      <c r="AA89" s="17"/>
      <c r="AB89" s="17">
        <v>0.21261749047206899</v>
      </c>
      <c r="AC89" s="17">
        <v>0.27868995782480299</v>
      </c>
      <c r="AD89" s="17">
        <v>0.215044260978066</v>
      </c>
      <c r="AE89" s="17">
        <v>0.11446356803254</v>
      </c>
      <c r="AF89" s="17"/>
      <c r="AG89" s="17">
        <v>0.22406960611745999</v>
      </c>
      <c r="AH89" s="17">
        <v>0.12300773099371901</v>
      </c>
      <c r="AI89" s="17">
        <v>0.18403513375771099</v>
      </c>
      <c r="AJ89" s="17">
        <v>0.26991648920480998</v>
      </c>
      <c r="AK89" s="17"/>
      <c r="AL89" s="17">
        <v>0.17906570795884599</v>
      </c>
      <c r="AM89" s="17">
        <v>0.143538713037836</v>
      </c>
      <c r="AN89" s="17">
        <v>0.33524646754544801</v>
      </c>
      <c r="AO89" s="17">
        <v>0.17715087104657801</v>
      </c>
      <c r="AP89" s="17">
        <v>6.4360248388452099E-2</v>
      </c>
      <c r="AQ89" s="17">
        <v>0.34082780537012802</v>
      </c>
      <c r="AR89" s="17"/>
      <c r="AS89" s="17" t="s">
        <v>136</v>
      </c>
      <c r="AT89" s="17" t="s">
        <v>136</v>
      </c>
      <c r="AU89" s="17" t="s">
        <v>136</v>
      </c>
      <c r="AV89" s="17">
        <v>0.20717385980818401</v>
      </c>
      <c r="AW89" s="17">
        <v>0.19717293044663001</v>
      </c>
      <c r="AX89" s="17" t="s">
        <v>136</v>
      </c>
      <c r="AY89" s="17" t="s">
        <v>136</v>
      </c>
      <c r="AZ89" s="17" t="s">
        <v>136</v>
      </c>
      <c r="BA89" s="17" t="s">
        <v>136</v>
      </c>
      <c r="BB89" s="17"/>
      <c r="BC89" s="17">
        <v>0.168523706355138</v>
      </c>
      <c r="BD89" s="17">
        <v>0.25938187216180902</v>
      </c>
      <c r="BE89" s="17">
        <v>0.32335901333378297</v>
      </c>
      <c r="BF89" s="17">
        <v>0.163473905071751</v>
      </c>
      <c r="BG89" s="17">
        <v>0.23045927613275699</v>
      </c>
      <c r="BH89" s="17">
        <v>0</v>
      </c>
      <c r="BI89" s="17"/>
      <c r="BJ89" s="17">
        <v>0.197636571580945</v>
      </c>
      <c r="BK89" s="17">
        <v>0.16817489339646299</v>
      </c>
      <c r="BL89" s="17">
        <v>0.22891478932926301</v>
      </c>
      <c r="BM89" s="17">
        <v>0.22856324185739599</v>
      </c>
      <c r="BN89" s="17">
        <v>0.211182835476908</v>
      </c>
      <c r="BO89" s="17">
        <v>0.237000164164825</v>
      </c>
      <c r="BP89" s="17"/>
      <c r="BQ89" s="17">
        <v>0.19603886122796199</v>
      </c>
      <c r="BR89" s="17">
        <v>0.219567826193168</v>
      </c>
      <c r="BS89" s="17"/>
      <c r="BT89" s="17">
        <v>0.16787362807688</v>
      </c>
      <c r="BU89" s="17">
        <v>0.22570684250589501</v>
      </c>
      <c r="BV89" s="17"/>
      <c r="BW89" s="17">
        <v>0.20771579761449899</v>
      </c>
      <c r="BX89" s="17">
        <v>0.197275529878777</v>
      </c>
    </row>
    <row r="90" spans="2:76" x14ac:dyDescent="0.35">
      <c r="B90" t="s">
        <v>145</v>
      </c>
      <c r="C90" s="17">
        <v>0.179281767094676</v>
      </c>
      <c r="D90" s="17">
        <v>0.18334604508048599</v>
      </c>
      <c r="E90" s="17">
        <v>0.173511134041656</v>
      </c>
      <c r="F90" s="17"/>
      <c r="G90" s="17">
        <v>0.19019003087150599</v>
      </c>
      <c r="H90" s="17">
        <v>0.22471770790088799</v>
      </c>
      <c r="I90" s="17">
        <v>4.8378158205930603E-2</v>
      </c>
      <c r="J90" s="17"/>
      <c r="K90" s="17">
        <v>0.22884222046300201</v>
      </c>
      <c r="L90" s="17">
        <v>0.169438962617592</v>
      </c>
      <c r="M90" s="17">
        <v>0.22333561284846201</v>
      </c>
      <c r="N90" s="17">
        <v>0.286126930909607</v>
      </c>
      <c r="O90" s="17">
        <v>0</v>
      </c>
      <c r="P90" s="17">
        <v>0.22409997053834299</v>
      </c>
      <c r="Q90" s="17">
        <v>0.15602980072879799</v>
      </c>
      <c r="R90" s="17">
        <v>0.10558617292776599</v>
      </c>
      <c r="S90" s="17">
        <v>0</v>
      </c>
      <c r="T90" s="17">
        <v>0.16329860168976801</v>
      </c>
      <c r="U90" s="17">
        <v>0.187175292313397</v>
      </c>
      <c r="V90" s="17" t="s">
        <v>136</v>
      </c>
      <c r="W90" s="17">
        <v>0.104926988284156</v>
      </c>
      <c r="X90" s="17">
        <v>0.27069351588175</v>
      </c>
      <c r="Y90" s="17">
        <v>0.29906757196631301</v>
      </c>
      <c r="Z90" s="17">
        <v>0.248808032226677</v>
      </c>
      <c r="AA90" s="17"/>
      <c r="AB90" s="17">
        <v>9.0714019774153096E-2</v>
      </c>
      <c r="AC90" s="17">
        <v>0.15999547903818201</v>
      </c>
      <c r="AD90" s="17">
        <v>0.25586906093763101</v>
      </c>
      <c r="AE90" s="17">
        <v>0.15716836412778401</v>
      </c>
      <c r="AF90" s="17"/>
      <c r="AG90" s="17">
        <v>0.16979225276395499</v>
      </c>
      <c r="AH90" s="17">
        <v>0.20744612487656</v>
      </c>
      <c r="AI90" s="17">
        <v>0.17413455433005801</v>
      </c>
      <c r="AJ90" s="17">
        <v>0.24111712646818101</v>
      </c>
      <c r="AK90" s="17"/>
      <c r="AL90" s="17">
        <v>0.17338087895177601</v>
      </c>
      <c r="AM90" s="17">
        <v>0.151490872886094</v>
      </c>
      <c r="AN90" s="17">
        <v>0.15384771964829499</v>
      </c>
      <c r="AO90" s="17">
        <v>5.4276896855358303E-2</v>
      </c>
      <c r="AP90" s="17">
        <v>0.25561487518605702</v>
      </c>
      <c r="AQ90" s="17">
        <v>7.87932659079911E-2</v>
      </c>
      <c r="AR90" s="17"/>
      <c r="AS90" s="17" t="s">
        <v>136</v>
      </c>
      <c r="AT90" s="17" t="s">
        <v>136</v>
      </c>
      <c r="AU90" s="17" t="s">
        <v>136</v>
      </c>
      <c r="AV90" s="17">
        <v>0.23184894280027299</v>
      </c>
      <c r="AW90" s="17">
        <v>6.5913445911315899E-2</v>
      </c>
      <c r="AX90" s="17" t="s">
        <v>136</v>
      </c>
      <c r="AY90" s="17" t="s">
        <v>136</v>
      </c>
      <c r="AZ90" s="17" t="s">
        <v>136</v>
      </c>
      <c r="BA90" s="17" t="s">
        <v>136</v>
      </c>
      <c r="BB90" s="17"/>
      <c r="BC90" s="17">
        <v>0.16158396693777</v>
      </c>
      <c r="BD90" s="17">
        <v>0.29734880433358901</v>
      </c>
      <c r="BE90" s="17">
        <v>0.345674028918735</v>
      </c>
      <c r="BF90" s="17">
        <v>0.16643963769568801</v>
      </c>
      <c r="BG90" s="17">
        <v>0.145650735834461</v>
      </c>
      <c r="BH90" s="17">
        <v>0.33191579456530002</v>
      </c>
      <c r="BI90" s="17"/>
      <c r="BJ90" s="17">
        <v>0.18099952255748</v>
      </c>
      <c r="BK90" s="17">
        <v>0.20359678657751401</v>
      </c>
      <c r="BL90" s="17">
        <v>0.103830899836432</v>
      </c>
      <c r="BM90" s="17">
        <v>0.17523304984756599</v>
      </c>
      <c r="BN90" s="17">
        <v>0.179433027082226</v>
      </c>
      <c r="BO90" s="17">
        <v>0.18101927684466901</v>
      </c>
      <c r="BP90" s="17"/>
      <c r="BQ90" s="17">
        <v>0.16784479921385401</v>
      </c>
      <c r="BR90" s="17">
        <v>0.201622580995377</v>
      </c>
      <c r="BS90" s="17"/>
      <c r="BT90" s="17">
        <v>0.17584853772693301</v>
      </c>
      <c r="BU90" s="17">
        <v>0.18222167998424699</v>
      </c>
      <c r="BV90" s="17"/>
      <c r="BW90" s="17">
        <v>0.20185488323915901</v>
      </c>
      <c r="BX90" s="17">
        <v>0.14515772502181201</v>
      </c>
    </row>
    <row r="91" spans="2:76" x14ac:dyDescent="0.35">
      <c r="B91" t="s">
        <v>148</v>
      </c>
      <c r="C91" s="17">
        <v>0.13515884659538899</v>
      </c>
      <c r="D91" s="17">
        <v>0.15743662794525501</v>
      </c>
      <c r="E91" s="17">
        <v>0.10352791439676901</v>
      </c>
      <c r="F91" s="17"/>
      <c r="G91" s="17">
        <v>0.150223901138161</v>
      </c>
      <c r="H91" s="17">
        <v>0.153338880199308</v>
      </c>
      <c r="I91" s="17">
        <v>6.5873516529793993E-2</v>
      </c>
      <c r="J91" s="17"/>
      <c r="K91" s="17">
        <v>0.2069333086671</v>
      </c>
      <c r="L91" s="17">
        <v>0.18780816485670099</v>
      </c>
      <c r="M91" s="17">
        <v>0.223126824197141</v>
      </c>
      <c r="N91" s="17">
        <v>0.43060006725182298</v>
      </c>
      <c r="O91" s="17">
        <v>0</v>
      </c>
      <c r="P91" s="17">
        <v>0</v>
      </c>
      <c r="Q91" s="17">
        <v>3.8463852216530599E-2</v>
      </c>
      <c r="R91" s="17">
        <v>0.14606152820263299</v>
      </c>
      <c r="S91" s="17">
        <v>0</v>
      </c>
      <c r="T91" s="17">
        <v>0.11716881851023001</v>
      </c>
      <c r="U91" s="17">
        <v>0</v>
      </c>
      <c r="V91" s="17" t="s">
        <v>136</v>
      </c>
      <c r="W91" s="17">
        <v>0.21633011745547601</v>
      </c>
      <c r="X91" s="17">
        <v>0</v>
      </c>
      <c r="Y91" s="17">
        <v>0.101479638108769</v>
      </c>
      <c r="Z91" s="17">
        <v>0.12452042590331699</v>
      </c>
      <c r="AA91" s="17"/>
      <c r="AB91" s="17">
        <v>3.8345311486535999E-2</v>
      </c>
      <c r="AC91" s="17">
        <v>0.130482085080318</v>
      </c>
      <c r="AD91" s="17">
        <v>0.18522431749762699</v>
      </c>
      <c r="AE91" s="17">
        <v>0.127746375392193</v>
      </c>
      <c r="AF91" s="17"/>
      <c r="AG91" s="17">
        <v>0.128407801965122</v>
      </c>
      <c r="AH91" s="17">
        <v>0.21833981471060099</v>
      </c>
      <c r="AI91" s="17">
        <v>0.123570949478847</v>
      </c>
      <c r="AJ91" s="17">
        <v>0.26991648920480998</v>
      </c>
      <c r="AK91" s="17"/>
      <c r="AL91" s="17">
        <v>9.6965591954439698E-2</v>
      </c>
      <c r="AM91" s="17">
        <v>0.17544156215566301</v>
      </c>
      <c r="AN91" s="17">
        <v>5.7284820430029901E-2</v>
      </c>
      <c r="AO91" s="17">
        <v>4.13804316784964E-2</v>
      </c>
      <c r="AP91" s="17">
        <v>8.0281142071303602E-2</v>
      </c>
      <c r="AQ91" s="17">
        <v>0.124221196666704</v>
      </c>
      <c r="AR91" s="17"/>
      <c r="AS91" s="17" t="s">
        <v>136</v>
      </c>
      <c r="AT91" s="17" t="s">
        <v>136</v>
      </c>
      <c r="AU91" s="17" t="s">
        <v>136</v>
      </c>
      <c r="AV91" s="17">
        <v>0.16692126244984101</v>
      </c>
      <c r="AW91" s="17">
        <v>6.6658842290163403E-2</v>
      </c>
      <c r="AX91" s="17" t="s">
        <v>136</v>
      </c>
      <c r="AY91" s="17" t="s">
        <v>136</v>
      </c>
      <c r="AZ91" s="17" t="s">
        <v>136</v>
      </c>
      <c r="BA91" s="17" t="s">
        <v>136</v>
      </c>
      <c r="BB91" s="17"/>
      <c r="BC91" s="17">
        <v>0.10825582998901701</v>
      </c>
      <c r="BD91" s="17">
        <v>0.15075205534514999</v>
      </c>
      <c r="BE91" s="17">
        <v>0.16216489350089</v>
      </c>
      <c r="BF91" s="17">
        <v>0.16915272407510701</v>
      </c>
      <c r="BG91" s="17">
        <v>0.13151240536523801</v>
      </c>
      <c r="BH91" s="17">
        <v>0.67932758699863505</v>
      </c>
      <c r="BI91" s="17"/>
      <c r="BJ91" s="17">
        <v>0.12253019836817799</v>
      </c>
      <c r="BK91" s="17">
        <v>0.15703367440055499</v>
      </c>
      <c r="BL91" s="17">
        <v>9.9683879352278307E-2</v>
      </c>
      <c r="BM91" s="17">
        <v>0.115244613512426</v>
      </c>
      <c r="BN91" s="17">
        <v>0.180767474131937</v>
      </c>
      <c r="BO91" s="17">
        <v>9.1389363572868407E-2</v>
      </c>
      <c r="BP91" s="17"/>
      <c r="BQ91" s="17">
        <v>0.10292016683150899</v>
      </c>
      <c r="BR91" s="17">
        <v>0.19813343501028199</v>
      </c>
      <c r="BS91" s="17"/>
      <c r="BT91" s="17">
        <v>0.101436730675781</v>
      </c>
      <c r="BU91" s="17">
        <v>0.155109363138976</v>
      </c>
      <c r="BV91" s="17"/>
      <c r="BW91" s="17">
        <v>0.124655681309897</v>
      </c>
      <c r="BX91" s="17">
        <v>0.13921823261187599</v>
      </c>
    </row>
    <row r="92" spans="2:76" x14ac:dyDescent="0.35">
      <c r="B92" t="s">
        <v>143</v>
      </c>
      <c r="C92" s="17">
        <v>9.6918190986536298E-2</v>
      </c>
      <c r="D92" s="17">
        <v>0.101039236696036</v>
      </c>
      <c r="E92" s="17">
        <v>9.1066956728624998E-2</v>
      </c>
      <c r="F92" s="17"/>
      <c r="G92" s="17">
        <v>0.13954111894830701</v>
      </c>
      <c r="H92" s="17">
        <v>0.10165094102792201</v>
      </c>
      <c r="I92" s="17">
        <v>1.7730131105387601E-2</v>
      </c>
      <c r="J92" s="17"/>
      <c r="K92" s="17">
        <v>9.2601368246339202E-2</v>
      </c>
      <c r="L92" s="17">
        <v>7.6370365108719501E-2</v>
      </c>
      <c r="M92" s="17">
        <v>0.22434239120447899</v>
      </c>
      <c r="N92" s="17">
        <v>0.14165379456739199</v>
      </c>
      <c r="O92" s="17">
        <v>0</v>
      </c>
      <c r="P92" s="17">
        <v>0.33232848708429802</v>
      </c>
      <c r="Q92" s="17">
        <v>7.7848448463436498E-2</v>
      </c>
      <c r="R92" s="17">
        <v>3.5541451150282601E-2</v>
      </c>
      <c r="S92" s="17">
        <v>0.50599036662663399</v>
      </c>
      <c r="T92" s="17">
        <v>7.0361025181537099E-2</v>
      </c>
      <c r="U92" s="17">
        <v>0.13941637530373499</v>
      </c>
      <c r="V92" s="17" t="s">
        <v>136</v>
      </c>
      <c r="W92" s="17">
        <v>5.0400668843755103E-2</v>
      </c>
      <c r="X92" s="17">
        <v>0.17950289341834999</v>
      </c>
      <c r="Y92" s="17">
        <v>0</v>
      </c>
      <c r="Z92" s="17">
        <v>0.24892444201665501</v>
      </c>
      <c r="AA92" s="17"/>
      <c r="AB92" s="17">
        <v>0</v>
      </c>
      <c r="AC92" s="17">
        <v>0.101968289531066</v>
      </c>
      <c r="AD92" s="17">
        <v>0.100075668017403</v>
      </c>
      <c r="AE92" s="17">
        <v>0.118650362868074</v>
      </c>
      <c r="AF92" s="17"/>
      <c r="AG92" s="17">
        <v>7.7061128098485795E-2</v>
      </c>
      <c r="AH92" s="17">
        <v>9.6182785594970302E-2</v>
      </c>
      <c r="AI92" s="17">
        <v>0.143919380560287</v>
      </c>
      <c r="AJ92" s="17">
        <v>0.13264446171695499</v>
      </c>
      <c r="AK92" s="17"/>
      <c r="AL92" s="17">
        <v>6.5678090845215906E-2</v>
      </c>
      <c r="AM92" s="17">
        <v>6.5821960021449702E-2</v>
      </c>
      <c r="AN92" s="17">
        <v>9.9984905943460795E-2</v>
      </c>
      <c r="AO92" s="17">
        <v>5.4276896855358303E-2</v>
      </c>
      <c r="AP92" s="17">
        <v>6.1644585063856498E-2</v>
      </c>
      <c r="AQ92" s="17">
        <v>0.117661540241981</v>
      </c>
      <c r="AR92" s="17"/>
      <c r="AS92" s="17" t="s">
        <v>136</v>
      </c>
      <c r="AT92" s="17" t="s">
        <v>136</v>
      </c>
      <c r="AU92" s="17" t="s">
        <v>136</v>
      </c>
      <c r="AV92" s="17">
        <v>0.13828321645391101</v>
      </c>
      <c r="AW92" s="17">
        <v>7.7088425671589696E-3</v>
      </c>
      <c r="AX92" s="17" t="s">
        <v>136</v>
      </c>
      <c r="AY92" s="17" t="s">
        <v>136</v>
      </c>
      <c r="AZ92" s="17" t="s">
        <v>136</v>
      </c>
      <c r="BA92" s="17" t="s">
        <v>136</v>
      </c>
      <c r="BB92" s="17"/>
      <c r="BC92" s="17">
        <v>8.3650729219213904E-2</v>
      </c>
      <c r="BD92" s="17">
        <v>0.204890775923665</v>
      </c>
      <c r="BE92" s="17">
        <v>0</v>
      </c>
      <c r="BF92" s="17">
        <v>0.11406404787292999</v>
      </c>
      <c r="BG92" s="17">
        <v>6.4241847289607606E-2</v>
      </c>
      <c r="BH92" s="17">
        <v>0.33191579456530002</v>
      </c>
      <c r="BI92" s="17"/>
      <c r="BJ92" s="17">
        <v>0.103431551114105</v>
      </c>
      <c r="BK92" s="17">
        <v>5.6567174777458498E-2</v>
      </c>
      <c r="BL92" s="17">
        <v>0.13275822756458</v>
      </c>
      <c r="BM92" s="17">
        <v>8.9729578564591295E-2</v>
      </c>
      <c r="BN92" s="17">
        <v>0.134374592886573</v>
      </c>
      <c r="BO92" s="17">
        <v>0.14022013707384101</v>
      </c>
      <c r="BP92" s="17"/>
      <c r="BQ92" s="17">
        <v>9.0427651636194706E-2</v>
      </c>
      <c r="BR92" s="17">
        <v>0.109596720230664</v>
      </c>
      <c r="BS92" s="17"/>
      <c r="BT92" s="17">
        <v>7.94327234844244E-2</v>
      </c>
      <c r="BU92" s="17">
        <v>0.107410197881586</v>
      </c>
      <c r="BV92" s="17"/>
      <c r="BW92" s="17">
        <v>9.67239086834146E-2</v>
      </c>
      <c r="BX92" s="17">
        <v>9.3505195883846495E-2</v>
      </c>
    </row>
    <row r="93" spans="2:76" x14ac:dyDescent="0.35">
      <c r="B93" t="s">
        <v>150</v>
      </c>
      <c r="C93" s="17">
        <v>9.2715208089391501E-2</v>
      </c>
      <c r="D93" s="17">
        <v>0.10617533982626901</v>
      </c>
      <c r="E93" s="17">
        <v>7.3603946170294796E-2</v>
      </c>
      <c r="F93" s="17"/>
      <c r="G93" s="17">
        <v>9.9795760817171494E-2</v>
      </c>
      <c r="H93" s="17">
        <v>9.1079772636910597E-2</v>
      </c>
      <c r="I93" s="17">
        <v>8.5618678689977204E-2</v>
      </c>
      <c r="J93" s="17"/>
      <c r="K93" s="17">
        <v>0.11618656137055</v>
      </c>
      <c r="L93" s="17">
        <v>9.5101286449124897E-2</v>
      </c>
      <c r="M93" s="17">
        <v>0.109488648973057</v>
      </c>
      <c r="N93" s="17">
        <v>0.14447313634221501</v>
      </c>
      <c r="O93" s="17">
        <v>0.33471220538614699</v>
      </c>
      <c r="P93" s="17">
        <v>0.11165151914441</v>
      </c>
      <c r="Q93" s="17">
        <v>0.126230872070348</v>
      </c>
      <c r="R93" s="17">
        <v>0</v>
      </c>
      <c r="S93" s="17">
        <v>0.25073460187666802</v>
      </c>
      <c r="T93" s="17">
        <v>0.107188357350192</v>
      </c>
      <c r="U93" s="17">
        <v>4.7758917009661901E-2</v>
      </c>
      <c r="V93" s="17" t="s">
        <v>136</v>
      </c>
      <c r="W93" s="17">
        <v>0</v>
      </c>
      <c r="X93" s="17">
        <v>0.17941764249560399</v>
      </c>
      <c r="Y93" s="17">
        <v>0</v>
      </c>
      <c r="Z93" s="17">
        <v>0</v>
      </c>
      <c r="AA93" s="17"/>
      <c r="AB93" s="17">
        <v>0</v>
      </c>
      <c r="AC93" s="17">
        <v>0.12905070495531101</v>
      </c>
      <c r="AD93" s="17">
        <v>0.104727450382222</v>
      </c>
      <c r="AE93" s="17">
        <v>7.7324209757202098E-2</v>
      </c>
      <c r="AF93" s="17"/>
      <c r="AG93" s="17">
        <v>8.4053000707453196E-2</v>
      </c>
      <c r="AH93" s="17">
        <v>9.2847951790813094E-2</v>
      </c>
      <c r="AI93" s="17">
        <v>0.10808885496031199</v>
      </c>
      <c r="AJ93" s="17">
        <v>0.26991648920480998</v>
      </c>
      <c r="AK93" s="17"/>
      <c r="AL93" s="17">
        <v>0.13732425542078</v>
      </c>
      <c r="AM93" s="17">
        <v>6.2947184192851904E-2</v>
      </c>
      <c r="AN93" s="17">
        <v>0.16455385990414201</v>
      </c>
      <c r="AO93" s="17">
        <v>5.2453294553343098E-2</v>
      </c>
      <c r="AP93" s="17">
        <v>8.0281142071303602E-2</v>
      </c>
      <c r="AQ93" s="17">
        <v>0.17380066975379899</v>
      </c>
      <c r="AR93" s="17"/>
      <c r="AS93" s="17" t="s">
        <v>136</v>
      </c>
      <c r="AT93" s="17" t="s">
        <v>136</v>
      </c>
      <c r="AU93" s="17" t="s">
        <v>136</v>
      </c>
      <c r="AV93" s="17">
        <v>0.102007698553453</v>
      </c>
      <c r="AW93" s="17">
        <v>7.2674678436000006E-2</v>
      </c>
      <c r="AX93" s="17" t="s">
        <v>136</v>
      </c>
      <c r="AY93" s="17" t="s">
        <v>136</v>
      </c>
      <c r="AZ93" s="17" t="s">
        <v>136</v>
      </c>
      <c r="BA93" s="17" t="s">
        <v>136</v>
      </c>
      <c r="BB93" s="17"/>
      <c r="BC93" s="17">
        <v>9.3374263888233902E-2</v>
      </c>
      <c r="BD93" s="17">
        <v>0.21558619541464699</v>
      </c>
      <c r="BE93" s="17">
        <v>0.16167950666689199</v>
      </c>
      <c r="BF93" s="17">
        <v>8.6037179072744094E-2</v>
      </c>
      <c r="BG93" s="17">
        <v>4.7694262908828597E-2</v>
      </c>
      <c r="BH93" s="17">
        <v>0</v>
      </c>
      <c r="BI93" s="17"/>
      <c r="BJ93" s="17">
        <v>0.144929279464801</v>
      </c>
      <c r="BK93" s="17">
        <v>7.2193537989641093E-2</v>
      </c>
      <c r="BL93" s="17">
        <v>7.1313230987163106E-2</v>
      </c>
      <c r="BM93" s="17">
        <v>9.9672651321304595E-2</v>
      </c>
      <c r="BN93" s="17">
        <v>6.7492838630299506E-2</v>
      </c>
      <c r="BO93" s="17">
        <v>8.5768855794037993E-2</v>
      </c>
      <c r="BP93" s="17"/>
      <c r="BQ93" s="17">
        <v>9.0241136730019794E-2</v>
      </c>
      <c r="BR93" s="17">
        <v>9.7548024653426699E-2</v>
      </c>
      <c r="BS93" s="17"/>
      <c r="BT93" s="17">
        <v>8.9381022523637402E-2</v>
      </c>
      <c r="BU93" s="17">
        <v>9.5123428013440897E-2</v>
      </c>
      <c r="BV93" s="17"/>
      <c r="BW93" s="17">
        <v>9.7080405369967204E-2</v>
      </c>
      <c r="BX93" s="17">
        <v>9.5665535664408594E-2</v>
      </c>
    </row>
    <row r="94" spans="2:76" x14ac:dyDescent="0.35">
      <c r="B94" t="s">
        <v>149</v>
      </c>
      <c r="C94" s="17">
        <v>6.4526505392586406E-2</v>
      </c>
      <c r="D94" s="17">
        <v>4.7553922946970799E-2</v>
      </c>
      <c r="E94" s="17">
        <v>8.8624892756280202E-2</v>
      </c>
      <c r="F94" s="17"/>
      <c r="G94" s="17">
        <v>5.6404944431328999E-2</v>
      </c>
      <c r="H94" s="17">
        <v>5.2720964997853302E-2</v>
      </c>
      <c r="I94" s="17">
        <v>0.106893350523365</v>
      </c>
      <c r="J94" s="17"/>
      <c r="K94" s="17">
        <v>7.3723615868380499E-2</v>
      </c>
      <c r="L94" s="17">
        <v>0</v>
      </c>
      <c r="M94" s="17">
        <v>0.11156341209857</v>
      </c>
      <c r="N94" s="17">
        <v>0.14165379456739199</v>
      </c>
      <c r="O94" s="17">
        <v>0.32787361157796202</v>
      </c>
      <c r="P94" s="17">
        <v>0.11154714004515801</v>
      </c>
      <c r="Q94" s="17">
        <v>9.2950501733652505E-2</v>
      </c>
      <c r="R94" s="17">
        <v>0.111229495025092</v>
      </c>
      <c r="S94" s="17">
        <v>0</v>
      </c>
      <c r="T94" s="17">
        <v>4.6468865210869799E-2</v>
      </c>
      <c r="U94" s="17">
        <v>9.5195587662414899E-2</v>
      </c>
      <c r="V94" s="17" t="s">
        <v>136</v>
      </c>
      <c r="W94" s="17">
        <v>5.0400668843755103E-2</v>
      </c>
      <c r="X94" s="17">
        <v>9.1105371540653901E-2</v>
      </c>
      <c r="Y94" s="17">
        <v>9.9406280717971293E-2</v>
      </c>
      <c r="Z94" s="17">
        <v>0</v>
      </c>
      <c r="AA94" s="17"/>
      <c r="AB94" s="17">
        <v>0.168537336710052</v>
      </c>
      <c r="AC94" s="17">
        <v>9.7652019797727405E-2</v>
      </c>
      <c r="AD94" s="17">
        <v>2.4512288051607701E-2</v>
      </c>
      <c r="AE94" s="17">
        <v>3.2467735859977503E-2</v>
      </c>
      <c r="AF94" s="17"/>
      <c r="AG94" s="17">
        <v>7.7491484125417898E-2</v>
      </c>
      <c r="AH94" s="17">
        <v>2.83391108998521E-2</v>
      </c>
      <c r="AI94" s="17">
        <v>3.79868574643649E-2</v>
      </c>
      <c r="AJ94" s="17">
        <v>0</v>
      </c>
      <c r="AK94" s="17"/>
      <c r="AL94" s="17">
        <v>5.5075517072631398E-2</v>
      </c>
      <c r="AM94" s="17">
        <v>2.4557288575803402E-2</v>
      </c>
      <c r="AN94" s="17">
        <v>0.14111214589132101</v>
      </c>
      <c r="AO94" s="17">
        <v>5.2453294553343098E-2</v>
      </c>
      <c r="AP94" s="17">
        <v>0</v>
      </c>
      <c r="AQ94" s="17">
        <v>0.16892341920291001</v>
      </c>
      <c r="AR94" s="17"/>
      <c r="AS94" s="17" t="s">
        <v>136</v>
      </c>
      <c r="AT94" s="17" t="s">
        <v>136</v>
      </c>
      <c r="AU94" s="17" t="s">
        <v>136</v>
      </c>
      <c r="AV94" s="17">
        <v>4.3372888166469198E-2</v>
      </c>
      <c r="AW94" s="17">
        <v>0.110147181026963</v>
      </c>
      <c r="AX94" s="17" t="s">
        <v>136</v>
      </c>
      <c r="AY94" s="17" t="s">
        <v>136</v>
      </c>
      <c r="AZ94" s="17" t="s">
        <v>136</v>
      </c>
      <c r="BA94" s="17" t="s">
        <v>136</v>
      </c>
      <c r="BB94" s="17"/>
      <c r="BC94" s="17">
        <v>7.8035587131707704E-2</v>
      </c>
      <c r="BD94" s="17">
        <v>6.5318122603151701E-2</v>
      </c>
      <c r="BE94" s="17">
        <v>0</v>
      </c>
      <c r="BF94" s="17">
        <v>7.8618403319426794E-2</v>
      </c>
      <c r="BG94" s="17">
        <v>5.1108170409581398E-2</v>
      </c>
      <c r="BH94" s="17">
        <v>0</v>
      </c>
      <c r="BI94" s="17"/>
      <c r="BJ94" s="17">
        <v>8.0645452072747301E-2</v>
      </c>
      <c r="BK94" s="17">
        <v>6.7129643068435302E-2</v>
      </c>
      <c r="BL94" s="17">
        <v>8.8224962515204397E-2</v>
      </c>
      <c r="BM94" s="17">
        <v>6.3504004645206599E-2</v>
      </c>
      <c r="BN94" s="17">
        <v>3.7431380451770101E-2</v>
      </c>
      <c r="BO94" s="17">
        <v>4.3157521173011297E-2</v>
      </c>
      <c r="BP94" s="17"/>
      <c r="BQ94" s="17">
        <v>7.8936978599939395E-2</v>
      </c>
      <c r="BR94" s="17">
        <v>3.6377287566562E-2</v>
      </c>
      <c r="BS94" s="17"/>
      <c r="BT94" s="17">
        <v>9.5588256935248306E-2</v>
      </c>
      <c r="BU94" s="17">
        <v>4.7187691992902202E-2</v>
      </c>
      <c r="BV94" s="17"/>
      <c r="BW94" s="17">
        <v>7.0479902481474899E-2</v>
      </c>
      <c r="BX94" s="17">
        <v>6.3606132734009696E-2</v>
      </c>
    </row>
    <row r="95" spans="2:76" x14ac:dyDescent="0.35">
      <c r="B95" t="s">
        <v>141</v>
      </c>
      <c r="C95" s="17">
        <v>5.89766744099611E-2</v>
      </c>
      <c r="D95" s="17">
        <v>5.1625820938671803E-2</v>
      </c>
      <c r="E95" s="17">
        <v>6.9413725752766206E-2</v>
      </c>
      <c r="F95" s="17"/>
      <c r="G95" s="17">
        <v>7.6004787339246996E-2</v>
      </c>
      <c r="H95" s="17">
        <v>4.90045405864135E-2</v>
      </c>
      <c r="I95" s="17">
        <v>5.7018102677276597E-2</v>
      </c>
      <c r="J95" s="17"/>
      <c r="K95" s="17">
        <v>9.60603215614413E-2</v>
      </c>
      <c r="L95" s="17">
        <v>0.132378707297858</v>
      </c>
      <c r="M95" s="17">
        <v>0</v>
      </c>
      <c r="N95" s="17">
        <v>0</v>
      </c>
      <c r="O95" s="17">
        <v>0</v>
      </c>
      <c r="P95" s="17">
        <v>0.108228516545955</v>
      </c>
      <c r="Q95" s="17">
        <v>0</v>
      </c>
      <c r="R95" s="17">
        <v>4.1217060210515799E-2</v>
      </c>
      <c r="S95" s="17">
        <v>0</v>
      </c>
      <c r="T95" s="17">
        <v>4.6447084387870402E-2</v>
      </c>
      <c r="U95" s="17">
        <v>4.7758917009661901E-2</v>
      </c>
      <c r="V95" s="17" t="s">
        <v>136</v>
      </c>
      <c r="W95" s="17">
        <v>0</v>
      </c>
      <c r="X95" s="17">
        <v>0</v>
      </c>
      <c r="Y95" s="17">
        <v>0</v>
      </c>
      <c r="Z95" s="17">
        <v>0.124404016113338</v>
      </c>
      <c r="AA95" s="17"/>
      <c r="AB95" s="17">
        <v>5.3950973353762602E-2</v>
      </c>
      <c r="AC95" s="17">
        <v>6.2273465152924902E-2</v>
      </c>
      <c r="AD95" s="17">
        <v>7.69774747723629E-2</v>
      </c>
      <c r="AE95" s="17">
        <v>5.3672517381840597E-2</v>
      </c>
      <c r="AF95" s="17"/>
      <c r="AG95" s="17">
        <v>6.2810486049337602E-2</v>
      </c>
      <c r="AH95" s="17">
        <v>3.70234459249036E-2</v>
      </c>
      <c r="AI95" s="17">
        <v>5.9028911270770097E-2</v>
      </c>
      <c r="AJ95" s="17">
        <v>0.13264446171695499</v>
      </c>
      <c r="AK95" s="17"/>
      <c r="AL95" s="17">
        <v>3.6466157539777798E-2</v>
      </c>
      <c r="AM95" s="17">
        <v>5.36310833079316E-2</v>
      </c>
      <c r="AN95" s="17">
        <v>0.131968683135196</v>
      </c>
      <c r="AO95" s="17">
        <v>5.0733873368150197E-2</v>
      </c>
      <c r="AP95" s="17">
        <v>0</v>
      </c>
      <c r="AQ95" s="17">
        <v>0</v>
      </c>
      <c r="AR95" s="17"/>
      <c r="AS95" s="17" t="s">
        <v>136</v>
      </c>
      <c r="AT95" s="17" t="s">
        <v>136</v>
      </c>
      <c r="AU95" s="17" t="s">
        <v>136</v>
      </c>
      <c r="AV95" s="17">
        <v>7.6081423699157796E-2</v>
      </c>
      <c r="AW95" s="17">
        <v>2.20879375670558E-2</v>
      </c>
      <c r="AX95" s="17" t="s">
        <v>136</v>
      </c>
      <c r="AY95" s="17" t="s">
        <v>136</v>
      </c>
      <c r="AZ95" s="17" t="s">
        <v>136</v>
      </c>
      <c r="BA95" s="17" t="s">
        <v>136</v>
      </c>
      <c r="BB95" s="17"/>
      <c r="BC95" s="17">
        <v>4.2484624025382799E-2</v>
      </c>
      <c r="BD95" s="17">
        <v>0.13601144698864201</v>
      </c>
      <c r="BE95" s="17">
        <v>0</v>
      </c>
      <c r="BF95" s="17">
        <v>2.2619718290833601E-2</v>
      </c>
      <c r="BG95" s="17">
        <v>6.2533450693319795E-2</v>
      </c>
      <c r="BH95" s="17">
        <v>0</v>
      </c>
      <c r="BI95" s="17"/>
      <c r="BJ95" s="17">
        <v>3.0792454001224202E-2</v>
      </c>
      <c r="BK95" s="17">
        <v>6.0199230397193298E-2</v>
      </c>
      <c r="BL95" s="17">
        <v>0.12550202273561401</v>
      </c>
      <c r="BM95" s="17">
        <v>7.7359120799738001E-2</v>
      </c>
      <c r="BN95" s="17">
        <v>5.4116550193479898E-2</v>
      </c>
      <c r="BO95" s="17">
        <v>0</v>
      </c>
      <c r="BP95" s="17"/>
      <c r="BQ95" s="17">
        <v>4.7097936750652297E-2</v>
      </c>
      <c r="BR95" s="17">
        <v>8.2180435248256106E-2</v>
      </c>
      <c r="BS95" s="17"/>
      <c r="BT95" s="17">
        <v>3.4655910594657599E-2</v>
      </c>
      <c r="BU95" s="17">
        <v>7.3153823835820406E-2</v>
      </c>
      <c r="BV95" s="17"/>
      <c r="BW95" s="17">
        <v>5.2209124129211401E-2</v>
      </c>
      <c r="BX95" s="17">
        <v>6.5244527948102995E-2</v>
      </c>
    </row>
    <row r="96" spans="2:76" x14ac:dyDescent="0.35">
      <c r="B96" t="s">
        <v>140</v>
      </c>
      <c r="C96" s="17">
        <v>5.5351380130521398E-2</v>
      </c>
      <c r="D96" s="17">
        <v>4.37596600358892E-2</v>
      </c>
      <c r="E96" s="17">
        <v>7.1809792511020307E-2</v>
      </c>
      <c r="F96" s="17"/>
      <c r="G96" s="17">
        <v>8.7555369449332801E-2</v>
      </c>
      <c r="H96" s="17">
        <v>3.6602954484914997E-2</v>
      </c>
      <c r="I96" s="17">
        <v>5.1369288002767202E-2</v>
      </c>
      <c r="J96" s="17"/>
      <c r="K96" s="17">
        <v>6.9041501407506103E-2</v>
      </c>
      <c r="L96" s="17">
        <v>0.112362368784354</v>
      </c>
      <c r="M96" s="17">
        <v>0</v>
      </c>
      <c r="N96" s="17">
        <v>0</v>
      </c>
      <c r="O96" s="17">
        <v>0</v>
      </c>
      <c r="P96" s="17">
        <v>0</v>
      </c>
      <c r="Q96" s="17">
        <v>4.0038121154690798E-2</v>
      </c>
      <c r="R96" s="17">
        <v>0</v>
      </c>
      <c r="S96" s="17">
        <v>0</v>
      </c>
      <c r="T96" s="17">
        <v>4.6479874757108498E-2</v>
      </c>
      <c r="U96" s="17">
        <v>9.5195587662414899E-2</v>
      </c>
      <c r="V96" s="17" t="s">
        <v>136</v>
      </c>
      <c r="W96" s="17">
        <v>0</v>
      </c>
      <c r="X96" s="17">
        <v>9.1105371540653901E-2</v>
      </c>
      <c r="Y96" s="17">
        <v>9.9499299131865199E-2</v>
      </c>
      <c r="Z96" s="17">
        <v>0</v>
      </c>
      <c r="AA96" s="17"/>
      <c r="AB96" s="17">
        <v>8.0084746041796398E-2</v>
      </c>
      <c r="AC96" s="17">
        <v>5.3971000853532097E-2</v>
      </c>
      <c r="AD96" s="17">
        <v>2.4408026642543702E-2</v>
      </c>
      <c r="AE96" s="17">
        <v>5.9782641341781802E-2</v>
      </c>
      <c r="AF96" s="17"/>
      <c r="AG96" s="17">
        <v>5.8265009739852401E-2</v>
      </c>
      <c r="AH96" s="17">
        <v>2.9353405058694399E-2</v>
      </c>
      <c r="AI96" s="17">
        <v>4.6196957772018703E-2</v>
      </c>
      <c r="AJ96" s="17">
        <v>0</v>
      </c>
      <c r="AK96" s="17"/>
      <c r="AL96" s="17">
        <v>4.2889217807121197E-2</v>
      </c>
      <c r="AM96" s="17">
        <v>4.1304193076765701E-2</v>
      </c>
      <c r="AN96" s="17">
        <v>0.13166125788547101</v>
      </c>
      <c r="AO96" s="17">
        <v>8.4494809729561401E-2</v>
      </c>
      <c r="AP96" s="17">
        <v>5.8789484044226403E-2</v>
      </c>
      <c r="AQ96" s="17">
        <v>8.1087126121095199E-2</v>
      </c>
      <c r="AR96" s="17"/>
      <c r="AS96" s="17" t="s">
        <v>136</v>
      </c>
      <c r="AT96" s="17" t="s">
        <v>136</v>
      </c>
      <c r="AU96" s="17" t="s">
        <v>136</v>
      </c>
      <c r="AV96" s="17">
        <v>5.1632334255561102E-2</v>
      </c>
      <c r="AW96" s="17">
        <v>6.3372012427935401E-2</v>
      </c>
      <c r="AX96" s="17" t="s">
        <v>136</v>
      </c>
      <c r="AY96" s="17" t="s">
        <v>136</v>
      </c>
      <c r="AZ96" s="17" t="s">
        <v>136</v>
      </c>
      <c r="BA96" s="17" t="s">
        <v>136</v>
      </c>
      <c r="BB96" s="17"/>
      <c r="BC96" s="17">
        <v>5.5023426847188001E-2</v>
      </c>
      <c r="BD96" s="17">
        <v>7.0709325360068895E-2</v>
      </c>
      <c r="BE96" s="17">
        <v>0</v>
      </c>
      <c r="BF96" s="17">
        <v>2.5934979727642801E-2</v>
      </c>
      <c r="BG96" s="17">
        <v>6.31210395731433E-2</v>
      </c>
      <c r="BH96" s="17">
        <v>0</v>
      </c>
      <c r="BI96" s="17"/>
      <c r="BJ96" s="17">
        <v>3.4594761855403403E-2</v>
      </c>
      <c r="BK96" s="17">
        <v>6.48313877392514E-2</v>
      </c>
      <c r="BL96" s="17">
        <v>4.2443546285382397E-2</v>
      </c>
      <c r="BM96" s="17">
        <v>5.3436367369422602E-2</v>
      </c>
      <c r="BN96" s="17">
        <v>9.8878533605950794E-2</v>
      </c>
      <c r="BO96" s="17">
        <v>0</v>
      </c>
      <c r="BP96" s="17"/>
      <c r="BQ96" s="17">
        <v>5.7501370833983302E-2</v>
      </c>
      <c r="BR96" s="17">
        <v>5.1151618209809797E-2</v>
      </c>
      <c r="BS96" s="17"/>
      <c r="BT96" s="17">
        <v>2.6652000909836202E-2</v>
      </c>
      <c r="BU96" s="17">
        <v>6.6512425716533402E-2</v>
      </c>
      <c r="BV96" s="17"/>
      <c r="BW96" s="17">
        <v>6.9980263680480506E-2</v>
      </c>
      <c r="BX96" s="17">
        <v>3.1932988807930301E-2</v>
      </c>
    </row>
    <row r="97" spans="2:76" x14ac:dyDescent="0.35">
      <c r="B97" t="s">
        <v>97</v>
      </c>
      <c r="C97" s="17">
        <v>5.3801811281015299E-2</v>
      </c>
      <c r="D97" s="17">
        <v>4.8783248476518701E-2</v>
      </c>
      <c r="E97" s="17">
        <v>6.09273781097113E-2</v>
      </c>
      <c r="F97" s="17"/>
      <c r="G97" s="17">
        <v>7.1945100432161305E-2</v>
      </c>
      <c r="H97" s="17">
        <v>5.7044053675857298E-2</v>
      </c>
      <c r="I97" s="17">
        <v>1.7022618307725099E-2</v>
      </c>
      <c r="J97" s="17"/>
      <c r="K97" s="17">
        <v>2.31037156447008E-2</v>
      </c>
      <c r="L97" s="17">
        <v>3.6595514299978801E-2</v>
      </c>
      <c r="M97" s="17">
        <v>0.22323121852280101</v>
      </c>
      <c r="N97" s="17">
        <v>0</v>
      </c>
      <c r="O97" s="17">
        <v>0</v>
      </c>
      <c r="P97" s="17">
        <v>0</v>
      </c>
      <c r="Q97" s="17">
        <v>7.6963696590695505E-2</v>
      </c>
      <c r="R97" s="17">
        <v>0.104124502703783</v>
      </c>
      <c r="S97" s="17">
        <v>0</v>
      </c>
      <c r="T97" s="17">
        <v>4.9194258651906103E-2</v>
      </c>
      <c r="U97" s="17">
        <v>4.8189503456121399E-2</v>
      </c>
      <c r="V97" s="17" t="s">
        <v>136</v>
      </c>
      <c r="W97" s="17">
        <v>0.15337544727180299</v>
      </c>
      <c r="X97" s="17">
        <v>0</v>
      </c>
      <c r="Y97" s="17">
        <v>9.8276522903096505E-2</v>
      </c>
      <c r="Z97" s="17">
        <v>0</v>
      </c>
      <c r="AA97" s="17"/>
      <c r="AB97" s="17">
        <v>0.103947005137938</v>
      </c>
      <c r="AC97" s="17">
        <v>3.99536277838555E-2</v>
      </c>
      <c r="AD97" s="17">
        <v>5.6071850087379402E-2</v>
      </c>
      <c r="AE97" s="17">
        <v>4.3620372035311598E-2</v>
      </c>
      <c r="AF97" s="17"/>
      <c r="AG97" s="17">
        <v>6.5739635749993905E-2</v>
      </c>
      <c r="AH97" s="17">
        <v>0</v>
      </c>
      <c r="AI97" s="17">
        <v>4.7708098365351399E-2</v>
      </c>
      <c r="AJ97" s="17">
        <v>0</v>
      </c>
      <c r="AK97" s="17"/>
      <c r="AL97" s="17">
        <v>5.1726192878649602E-2</v>
      </c>
      <c r="AM97" s="17">
        <v>4.80803460416937E-2</v>
      </c>
      <c r="AN97" s="17">
        <v>2.8132268069077499E-2</v>
      </c>
      <c r="AO97" s="17">
        <v>0</v>
      </c>
      <c r="AP97" s="17">
        <v>5.3864056724926397E-2</v>
      </c>
      <c r="AQ97" s="17">
        <v>5.0968144475508799E-2</v>
      </c>
      <c r="AR97" s="17"/>
      <c r="AS97" s="17" t="s">
        <v>136</v>
      </c>
      <c r="AT97" s="17" t="s">
        <v>136</v>
      </c>
      <c r="AU97" s="17" t="s">
        <v>136</v>
      </c>
      <c r="AV97" s="17">
        <v>4.5607332505683801E-2</v>
      </c>
      <c r="AW97" s="17">
        <v>7.1474328194133602E-2</v>
      </c>
      <c r="AX97" s="17" t="s">
        <v>136</v>
      </c>
      <c r="AY97" s="17" t="s">
        <v>136</v>
      </c>
      <c r="AZ97" s="17" t="s">
        <v>136</v>
      </c>
      <c r="BA97" s="17" t="s">
        <v>136</v>
      </c>
      <c r="BB97" s="17"/>
      <c r="BC97" s="17">
        <v>5.0126463158958301E-2</v>
      </c>
      <c r="BD97" s="17">
        <v>0</v>
      </c>
      <c r="BE97" s="17">
        <v>0</v>
      </c>
      <c r="BF97" s="17">
        <v>6.5559577687828205E-2</v>
      </c>
      <c r="BG97" s="17">
        <v>6.9959021441528602E-2</v>
      </c>
      <c r="BH97" s="17">
        <v>0.32067241300136501</v>
      </c>
      <c r="BI97" s="17"/>
      <c r="BJ97" s="17">
        <v>0.102315619517254</v>
      </c>
      <c r="BK97" s="17">
        <v>3.05140062830477E-2</v>
      </c>
      <c r="BL97" s="17">
        <v>7.5645182204540196E-2</v>
      </c>
      <c r="BM97" s="17">
        <v>2.2914317475879499E-2</v>
      </c>
      <c r="BN97" s="17">
        <v>3.7070301210843301E-2</v>
      </c>
      <c r="BO97" s="17">
        <v>0.12882895671408401</v>
      </c>
      <c r="BP97" s="17"/>
      <c r="BQ97" s="17">
        <v>5.4936612399336199E-2</v>
      </c>
      <c r="BR97" s="17">
        <v>5.1585106568464198E-2</v>
      </c>
      <c r="BS97" s="17"/>
      <c r="BT97" s="17">
        <v>6.2770022111702004E-2</v>
      </c>
      <c r="BU97" s="17">
        <v>4.8988817191131503E-2</v>
      </c>
      <c r="BV97" s="17"/>
      <c r="BW97" s="17">
        <v>3.68709799768146E-2</v>
      </c>
      <c r="BX97" s="17">
        <v>6.3845860587841696E-2</v>
      </c>
    </row>
    <row r="98" spans="2:76" x14ac:dyDescent="0.35">
      <c r="B98" t="s">
        <v>139</v>
      </c>
      <c r="C98" s="17">
        <v>5.17985287649909E-2</v>
      </c>
      <c r="D98" s="17">
        <v>5.3977115186829003E-2</v>
      </c>
      <c r="E98" s="17">
        <v>4.8705280011186798E-2</v>
      </c>
      <c r="F98" s="17"/>
      <c r="G98" s="17">
        <v>6.4382034999427296E-2</v>
      </c>
      <c r="H98" s="17">
        <v>5.8666741370094998E-2</v>
      </c>
      <c r="I98" s="17">
        <v>1.4733169625668299E-2</v>
      </c>
      <c r="J98" s="17"/>
      <c r="K98" s="17">
        <v>0</v>
      </c>
      <c r="L98" s="17">
        <v>9.1320676301912804E-2</v>
      </c>
      <c r="M98" s="17">
        <v>0</v>
      </c>
      <c r="N98" s="17">
        <v>0</v>
      </c>
      <c r="O98" s="17">
        <v>0</v>
      </c>
      <c r="P98" s="17">
        <v>0</v>
      </c>
      <c r="Q98" s="17">
        <v>7.8623521324137594E-2</v>
      </c>
      <c r="R98" s="17">
        <v>0.10415772916308801</v>
      </c>
      <c r="S98" s="17">
        <v>0.25073460187666802</v>
      </c>
      <c r="T98" s="17">
        <v>5.8756783805223603E-2</v>
      </c>
      <c r="U98" s="17">
        <v>4.7758917009661901E-2</v>
      </c>
      <c r="V98" s="17" t="s">
        <v>136</v>
      </c>
      <c r="W98" s="17">
        <v>5.2463494142078099E-2</v>
      </c>
      <c r="X98" s="17">
        <v>0</v>
      </c>
      <c r="Y98" s="17">
        <v>0</v>
      </c>
      <c r="Z98" s="17">
        <v>0</v>
      </c>
      <c r="AA98" s="17"/>
      <c r="AB98" s="17">
        <v>3.7021223023439097E-2</v>
      </c>
      <c r="AC98" s="17">
        <v>5.8156602124015001E-2</v>
      </c>
      <c r="AD98" s="17">
        <v>3.67857899420371E-2</v>
      </c>
      <c r="AE98" s="17">
        <v>5.03975919111933E-2</v>
      </c>
      <c r="AF98" s="17"/>
      <c r="AG98" s="17">
        <v>4.7745779461178098E-2</v>
      </c>
      <c r="AH98" s="17">
        <v>0</v>
      </c>
      <c r="AI98" s="17">
        <v>8.3122540698785996E-2</v>
      </c>
      <c r="AJ98" s="17">
        <v>0.113251271616386</v>
      </c>
      <c r="AK98" s="17"/>
      <c r="AL98" s="17">
        <v>3.8891716447766803E-2</v>
      </c>
      <c r="AM98" s="17">
        <v>3.9614682022473799E-2</v>
      </c>
      <c r="AN98" s="17">
        <v>0.119300873324303</v>
      </c>
      <c r="AO98" s="17">
        <v>0</v>
      </c>
      <c r="AP98" s="17">
        <v>6.1644585063856498E-2</v>
      </c>
      <c r="AQ98" s="17">
        <v>8.0647769255491705E-2</v>
      </c>
      <c r="AR98" s="17"/>
      <c r="AS98" s="17" t="s">
        <v>136</v>
      </c>
      <c r="AT98" s="17" t="s">
        <v>136</v>
      </c>
      <c r="AU98" s="17" t="s">
        <v>136</v>
      </c>
      <c r="AV98" s="17">
        <v>6.7325992122377498E-2</v>
      </c>
      <c r="AW98" s="17">
        <v>1.83114252743681E-2</v>
      </c>
      <c r="AX98" s="17" t="s">
        <v>136</v>
      </c>
      <c r="AY98" s="17" t="s">
        <v>136</v>
      </c>
      <c r="AZ98" s="17" t="s">
        <v>136</v>
      </c>
      <c r="BA98" s="17" t="s">
        <v>136</v>
      </c>
      <c r="BB98" s="17"/>
      <c r="BC98" s="17">
        <v>5.5424577623600299E-2</v>
      </c>
      <c r="BD98" s="17">
        <v>6.4721435768688801E-2</v>
      </c>
      <c r="BE98" s="17">
        <v>0</v>
      </c>
      <c r="BF98" s="17">
        <v>0</v>
      </c>
      <c r="BG98" s="17">
        <v>6.3183901747777396E-2</v>
      </c>
      <c r="BH98" s="17">
        <v>0</v>
      </c>
      <c r="BI98" s="17"/>
      <c r="BJ98" s="17">
        <v>4.5196462462374597E-2</v>
      </c>
      <c r="BK98" s="17">
        <v>7.3728216166361396E-2</v>
      </c>
      <c r="BL98" s="17">
        <v>0</v>
      </c>
      <c r="BM98" s="17">
        <v>2.47760323488634E-2</v>
      </c>
      <c r="BN98" s="17">
        <v>7.5235828511695704E-2</v>
      </c>
      <c r="BO98" s="17">
        <v>8.5768855794037993E-2</v>
      </c>
      <c r="BP98" s="17"/>
      <c r="BQ98" s="17">
        <v>4.3110006521939602E-2</v>
      </c>
      <c r="BR98" s="17">
        <v>6.8770567204444202E-2</v>
      </c>
      <c r="BS98" s="17"/>
      <c r="BT98" s="17">
        <v>4.7078468275485001E-2</v>
      </c>
      <c r="BU98" s="17">
        <v>5.4771511904661799E-2</v>
      </c>
      <c r="BV98" s="17"/>
      <c r="BW98" s="17">
        <v>4.7530331627537503E-2</v>
      </c>
      <c r="BX98" s="17">
        <v>5.49500271442383E-2</v>
      </c>
    </row>
    <row r="99" spans="2:76" x14ac:dyDescent="0.35">
      <c r="B99" t="s">
        <v>151</v>
      </c>
      <c r="C99" s="17">
        <v>3.6537432239894599E-2</v>
      </c>
      <c r="D99" s="17">
        <v>4.8352609644953401E-2</v>
      </c>
      <c r="E99" s="17">
        <v>1.9761745759053598E-2</v>
      </c>
      <c r="F99" s="17"/>
      <c r="G99" s="17">
        <v>1.9567682505268E-2</v>
      </c>
      <c r="H99" s="17">
        <v>4.9854294394997202E-2</v>
      </c>
      <c r="I99" s="17">
        <v>3.0036243359233501E-2</v>
      </c>
      <c r="J99" s="17"/>
      <c r="K99" s="17">
        <v>4.6393936956937602E-2</v>
      </c>
      <c r="L99" s="17">
        <v>5.5309482411085902E-2</v>
      </c>
      <c r="M99" s="17">
        <v>0.11166780642423101</v>
      </c>
      <c r="N99" s="17">
        <v>0</v>
      </c>
      <c r="O99" s="17">
        <v>0.33471220538614699</v>
      </c>
      <c r="P99" s="17">
        <v>0</v>
      </c>
      <c r="Q99" s="17">
        <v>0</v>
      </c>
      <c r="R99" s="17">
        <v>0</v>
      </c>
      <c r="S99" s="17">
        <v>0</v>
      </c>
      <c r="T99" s="17">
        <v>2.3451826039933801E-2</v>
      </c>
      <c r="U99" s="17">
        <v>4.7803606929427998E-2</v>
      </c>
      <c r="V99" s="17" t="s">
        <v>136</v>
      </c>
      <c r="W99" s="17">
        <v>5.0447830755871503E-2</v>
      </c>
      <c r="X99" s="17">
        <v>9.1105371540653901E-2</v>
      </c>
      <c r="Y99" s="17">
        <v>0</v>
      </c>
      <c r="Z99" s="17">
        <v>0</v>
      </c>
      <c r="AA99" s="17"/>
      <c r="AB99" s="17">
        <v>0</v>
      </c>
      <c r="AC99" s="17">
        <v>3.9089743817682002E-2</v>
      </c>
      <c r="AD99" s="17">
        <v>5.25179813077589E-2</v>
      </c>
      <c r="AE99" s="17">
        <v>2.64758647640807E-2</v>
      </c>
      <c r="AF99" s="17"/>
      <c r="AG99" s="17">
        <v>3.7001626001321501E-2</v>
      </c>
      <c r="AH99" s="17">
        <v>0</v>
      </c>
      <c r="AI99" s="17">
        <v>4.4417286812689999E-2</v>
      </c>
      <c r="AJ99" s="17">
        <v>0.137272027487855</v>
      </c>
      <c r="AK99" s="17"/>
      <c r="AL99" s="17">
        <v>4.0160175343156301E-2</v>
      </c>
      <c r="AM99" s="17">
        <v>4.3106417329602201E-2</v>
      </c>
      <c r="AN99" s="17">
        <v>3.1181216099981399E-2</v>
      </c>
      <c r="AO99" s="17">
        <v>0</v>
      </c>
      <c r="AP99" s="17">
        <v>6.6479273607936401E-2</v>
      </c>
      <c r="AQ99" s="17">
        <v>8.7868550620694194E-2</v>
      </c>
      <c r="AR99" s="17"/>
      <c r="AS99" s="17" t="s">
        <v>136</v>
      </c>
      <c r="AT99" s="17" t="s">
        <v>136</v>
      </c>
      <c r="AU99" s="17" t="s">
        <v>136</v>
      </c>
      <c r="AV99" s="17">
        <v>4.43682156364597E-2</v>
      </c>
      <c r="AW99" s="17">
        <v>1.9649274272438601E-2</v>
      </c>
      <c r="AX99" s="17" t="s">
        <v>136</v>
      </c>
      <c r="AY99" s="17" t="s">
        <v>136</v>
      </c>
      <c r="AZ99" s="17" t="s">
        <v>136</v>
      </c>
      <c r="BA99" s="17" t="s">
        <v>136</v>
      </c>
      <c r="BB99" s="17"/>
      <c r="BC99" s="17">
        <v>4.2839155472911603E-2</v>
      </c>
      <c r="BD99" s="17">
        <v>2.6915713876647401E-2</v>
      </c>
      <c r="BE99" s="17">
        <v>0</v>
      </c>
      <c r="BF99" s="17">
        <v>5.5519525189422998E-2</v>
      </c>
      <c r="BG99" s="17">
        <v>3.0591407030679401E-2</v>
      </c>
      <c r="BH99" s="17">
        <v>0</v>
      </c>
      <c r="BI99" s="17"/>
      <c r="BJ99" s="17">
        <v>3.2470949037233902E-2</v>
      </c>
      <c r="BK99" s="17">
        <v>4.45708100168778E-2</v>
      </c>
      <c r="BL99" s="17">
        <v>3.7168212560913502E-2</v>
      </c>
      <c r="BM99" s="17">
        <v>5.3877331647978297E-2</v>
      </c>
      <c r="BN99" s="17">
        <v>0</v>
      </c>
      <c r="BO99" s="17">
        <v>3.6696071925924598E-2</v>
      </c>
      <c r="BP99" s="17"/>
      <c r="BQ99" s="17">
        <v>4.9738949889168403E-2</v>
      </c>
      <c r="BR99" s="17">
        <v>1.0749771377106501E-2</v>
      </c>
      <c r="BS99" s="17"/>
      <c r="BT99" s="17">
        <v>5.0112828658603399E-2</v>
      </c>
      <c r="BU99" s="17">
        <v>2.90053526215855E-2</v>
      </c>
      <c r="BV99" s="17"/>
      <c r="BW99" s="17">
        <v>4.2228097468847398E-2</v>
      </c>
      <c r="BX99" s="17">
        <v>3.3650258367637402E-2</v>
      </c>
    </row>
    <row r="100" spans="2:76" x14ac:dyDescent="0.35">
      <c r="B100" t="s">
        <v>146</v>
      </c>
      <c r="C100" s="17">
        <v>3.5949341152604501E-2</v>
      </c>
      <c r="D100" s="17">
        <v>4.0815798769963302E-2</v>
      </c>
      <c r="E100" s="17">
        <v>2.90397396745803E-2</v>
      </c>
      <c r="F100" s="17"/>
      <c r="G100" s="17">
        <v>3.6934717495646599E-2</v>
      </c>
      <c r="H100" s="17">
        <v>4.9696878809551599E-2</v>
      </c>
      <c r="I100" s="17">
        <v>0</v>
      </c>
      <c r="J100" s="17"/>
      <c r="K100" s="17">
        <v>4.5735393149735799E-2</v>
      </c>
      <c r="L100" s="17">
        <v>5.5257453469060899E-2</v>
      </c>
      <c r="M100" s="17">
        <v>0.11166780642423101</v>
      </c>
      <c r="N100" s="17">
        <v>0</v>
      </c>
      <c r="O100" s="17">
        <v>0</v>
      </c>
      <c r="P100" s="17">
        <v>0</v>
      </c>
      <c r="Q100" s="17">
        <v>0</v>
      </c>
      <c r="R100" s="17">
        <v>0</v>
      </c>
      <c r="S100" s="17">
        <v>0.49627021481001499</v>
      </c>
      <c r="T100" s="17">
        <v>2.3418796699615999E-2</v>
      </c>
      <c r="U100" s="17">
        <v>0</v>
      </c>
      <c r="V100" s="17" t="s">
        <v>136</v>
      </c>
      <c r="W100" s="17">
        <v>0</v>
      </c>
      <c r="X100" s="17">
        <v>9.1105371540653901E-2</v>
      </c>
      <c r="Y100" s="17">
        <v>0</v>
      </c>
      <c r="Z100" s="17">
        <v>0.124404016113338</v>
      </c>
      <c r="AA100" s="17"/>
      <c r="AB100" s="17">
        <v>3.8345311486535999E-2</v>
      </c>
      <c r="AC100" s="17">
        <v>7.9023096088865305E-2</v>
      </c>
      <c r="AD100" s="17">
        <v>1.53012127521598E-2</v>
      </c>
      <c r="AE100" s="17">
        <v>1.7405277187764301E-2</v>
      </c>
      <c r="AF100" s="17"/>
      <c r="AG100" s="17">
        <v>3.0672034189936401E-2</v>
      </c>
      <c r="AH100" s="17">
        <v>3.70234459249036E-2</v>
      </c>
      <c r="AI100" s="17">
        <v>4.5140088516602797E-2</v>
      </c>
      <c r="AJ100" s="17">
        <v>0</v>
      </c>
      <c r="AK100" s="17"/>
      <c r="AL100" s="17">
        <v>3.63670182084413E-2</v>
      </c>
      <c r="AM100" s="17">
        <v>3.8660850728261399E-2</v>
      </c>
      <c r="AN100" s="17">
        <v>3.0865742308540701E-2</v>
      </c>
      <c r="AO100" s="17">
        <v>5.0733873368150197E-2</v>
      </c>
      <c r="AP100" s="17">
        <v>0</v>
      </c>
      <c r="AQ100" s="17">
        <v>5.3363527627597301E-2</v>
      </c>
      <c r="AR100" s="17"/>
      <c r="AS100" s="17" t="s">
        <v>136</v>
      </c>
      <c r="AT100" s="17" t="s">
        <v>136</v>
      </c>
      <c r="AU100" s="17" t="s">
        <v>136</v>
      </c>
      <c r="AV100" s="17">
        <v>3.45726671164924E-2</v>
      </c>
      <c r="AW100" s="17">
        <v>3.89183274486311E-2</v>
      </c>
      <c r="AX100" s="17" t="s">
        <v>136</v>
      </c>
      <c r="AY100" s="17" t="s">
        <v>136</v>
      </c>
      <c r="AZ100" s="17" t="s">
        <v>136</v>
      </c>
      <c r="BA100" s="17" t="s">
        <v>136</v>
      </c>
      <c r="BB100" s="17"/>
      <c r="BC100" s="17">
        <v>4.5863014323706298E-2</v>
      </c>
      <c r="BD100" s="17">
        <v>2.6915713876647401E-2</v>
      </c>
      <c r="BE100" s="17">
        <v>0</v>
      </c>
      <c r="BF100" s="17">
        <v>5.5519525189422998E-2</v>
      </c>
      <c r="BG100" s="17">
        <v>2.5965796307057101E-2</v>
      </c>
      <c r="BH100" s="17">
        <v>0</v>
      </c>
      <c r="BI100" s="17"/>
      <c r="BJ100" s="17">
        <v>4.7639187636983597E-2</v>
      </c>
      <c r="BK100" s="17">
        <v>1.3159391634382799E-2</v>
      </c>
      <c r="BL100" s="17">
        <v>0.148201527343303</v>
      </c>
      <c r="BM100" s="17">
        <v>2.4632477118414601E-2</v>
      </c>
      <c r="BN100" s="17">
        <v>1.9091012380393301E-2</v>
      </c>
      <c r="BO100" s="17">
        <v>3.5579799199519903E-2</v>
      </c>
      <c r="BP100" s="17"/>
      <c r="BQ100" s="17">
        <v>3.5702191822563602E-2</v>
      </c>
      <c r="BR100" s="17">
        <v>3.6432119214557697E-2</v>
      </c>
      <c r="BS100" s="17"/>
      <c r="BT100" s="17">
        <v>4.0459832782560101E-2</v>
      </c>
      <c r="BU100" s="17">
        <v>3.3577492908212998E-2</v>
      </c>
      <c r="BV100" s="17"/>
      <c r="BW100" s="17">
        <v>4.8874736137138101E-2</v>
      </c>
      <c r="BX100" s="17">
        <v>2.5635750466457601E-2</v>
      </c>
    </row>
    <row r="101" spans="2:76" x14ac:dyDescent="0.35">
      <c r="B101" t="s">
        <v>147</v>
      </c>
      <c r="C101" s="17">
        <v>3.1358098478345003E-2</v>
      </c>
      <c r="D101" s="17">
        <v>4.24638057450408E-2</v>
      </c>
      <c r="E101" s="17">
        <v>1.5589747579583599E-2</v>
      </c>
      <c r="F101" s="17"/>
      <c r="G101" s="17">
        <v>5.89394667405643E-2</v>
      </c>
      <c r="H101" s="17">
        <v>1.33854791764015E-2</v>
      </c>
      <c r="I101" s="17">
        <v>3.2739323923459997E-2</v>
      </c>
      <c r="J101" s="17"/>
      <c r="K101" s="17">
        <v>4.6393936956937602E-2</v>
      </c>
      <c r="L101" s="17">
        <v>5.8819932930318702E-2</v>
      </c>
      <c r="M101" s="17">
        <v>0</v>
      </c>
      <c r="N101" s="17">
        <v>0</v>
      </c>
      <c r="O101" s="17">
        <v>0</v>
      </c>
      <c r="P101" s="17">
        <v>0</v>
      </c>
      <c r="Q101" s="17">
        <v>0</v>
      </c>
      <c r="R101" s="17">
        <v>3.5541451150282601E-2</v>
      </c>
      <c r="S101" s="17">
        <v>0</v>
      </c>
      <c r="T101" s="17">
        <v>3.5615049386893402E-2</v>
      </c>
      <c r="U101" s="17">
        <v>0</v>
      </c>
      <c r="V101" s="17" t="s">
        <v>136</v>
      </c>
      <c r="W101" s="17">
        <v>6.0955298415448098E-2</v>
      </c>
      <c r="X101" s="17">
        <v>0</v>
      </c>
      <c r="Y101" s="17">
        <v>0</v>
      </c>
      <c r="Z101" s="17">
        <v>0</v>
      </c>
      <c r="AA101" s="17"/>
      <c r="AB101" s="17">
        <v>0</v>
      </c>
      <c r="AC101" s="17">
        <v>2.1464937642319801E-2</v>
      </c>
      <c r="AD101" s="17">
        <v>4.0170335147118597E-2</v>
      </c>
      <c r="AE101" s="17">
        <v>3.7024613807861602E-2</v>
      </c>
      <c r="AF101" s="17"/>
      <c r="AG101" s="17">
        <v>2.0655230044751501E-2</v>
      </c>
      <c r="AH101" s="17">
        <v>6.7308566092113595E-2</v>
      </c>
      <c r="AI101" s="17">
        <v>2.4573027743305401E-2</v>
      </c>
      <c r="AJ101" s="17">
        <v>0.245895733333341</v>
      </c>
      <c r="AK101" s="17"/>
      <c r="AL101" s="17">
        <v>3.9048713806966902E-2</v>
      </c>
      <c r="AM101" s="17">
        <v>2.9636035886155099E-2</v>
      </c>
      <c r="AN101" s="17">
        <v>0</v>
      </c>
      <c r="AO101" s="17">
        <v>4.3114378051065001E-2</v>
      </c>
      <c r="AP101" s="17">
        <v>0</v>
      </c>
      <c r="AQ101" s="17">
        <v>0</v>
      </c>
      <c r="AR101" s="17"/>
      <c r="AS101" s="17" t="s">
        <v>136</v>
      </c>
      <c r="AT101" s="17" t="s">
        <v>136</v>
      </c>
      <c r="AU101" s="17" t="s">
        <v>136</v>
      </c>
      <c r="AV101" s="17">
        <v>4.1575354192517601E-2</v>
      </c>
      <c r="AW101" s="17">
        <v>9.3231857810376403E-3</v>
      </c>
      <c r="AX101" s="17" t="s">
        <v>136</v>
      </c>
      <c r="AY101" s="17" t="s">
        <v>136</v>
      </c>
      <c r="AZ101" s="17" t="s">
        <v>136</v>
      </c>
      <c r="BA101" s="17" t="s">
        <v>136</v>
      </c>
      <c r="BB101" s="17"/>
      <c r="BC101" s="17">
        <v>5.2713023056028499E-2</v>
      </c>
      <c r="BD101" s="17">
        <v>2.15119280841129E-2</v>
      </c>
      <c r="BE101" s="17">
        <v>0</v>
      </c>
      <c r="BF101" s="17">
        <v>0</v>
      </c>
      <c r="BG101" s="17">
        <v>2.5679671348155401E-2</v>
      </c>
      <c r="BH101" s="17">
        <v>0</v>
      </c>
      <c r="BI101" s="17"/>
      <c r="BJ101" s="17">
        <v>1.5484608746374501E-2</v>
      </c>
      <c r="BK101" s="17">
        <v>3.3750617903973101E-2</v>
      </c>
      <c r="BL101" s="17">
        <v>0</v>
      </c>
      <c r="BM101" s="17">
        <v>2.84959334086985E-2</v>
      </c>
      <c r="BN101" s="17">
        <v>3.90554704305731E-2</v>
      </c>
      <c r="BO101" s="17">
        <v>9.8543862584800801E-2</v>
      </c>
      <c r="BP101" s="17"/>
      <c r="BQ101" s="17">
        <v>1.42876725046533E-2</v>
      </c>
      <c r="BR101" s="17">
        <v>6.4703231022034305E-2</v>
      </c>
      <c r="BS101" s="17"/>
      <c r="BT101" s="17">
        <v>8.1671457388344994E-3</v>
      </c>
      <c r="BU101" s="17">
        <v>4.4740061900854798E-2</v>
      </c>
      <c r="BV101" s="17"/>
      <c r="BW101" s="17">
        <v>3.0373696285556698E-2</v>
      </c>
      <c r="BX101" s="17">
        <v>3.4865982688765E-2</v>
      </c>
    </row>
    <row r="102" spans="2:76" x14ac:dyDescent="0.35">
      <c r="B102" t="s">
        <v>144</v>
      </c>
      <c r="C102" s="17">
        <v>1.63902755324381E-2</v>
      </c>
      <c r="D102" s="17">
        <v>5.11784371425268E-3</v>
      </c>
      <c r="E102" s="17">
        <v>3.2395348971078701E-2</v>
      </c>
      <c r="F102" s="17"/>
      <c r="G102" s="17">
        <v>1.87984395076684E-2</v>
      </c>
      <c r="H102" s="17">
        <v>7.5293011599409498E-3</v>
      </c>
      <c r="I102" s="17">
        <v>3.4752749413112703E-2</v>
      </c>
      <c r="J102" s="17"/>
      <c r="K102" s="17">
        <v>0</v>
      </c>
      <c r="L102" s="17">
        <v>4.0307142275867701E-2</v>
      </c>
      <c r="M102" s="17">
        <v>0</v>
      </c>
      <c r="N102" s="17">
        <v>0</v>
      </c>
      <c r="O102" s="17">
        <v>0</v>
      </c>
      <c r="P102" s="17">
        <v>0</v>
      </c>
      <c r="Q102" s="17">
        <v>0</v>
      </c>
      <c r="R102" s="17">
        <v>0</v>
      </c>
      <c r="S102" s="17">
        <v>0</v>
      </c>
      <c r="T102" s="17">
        <v>1.3780353216335899E-2</v>
      </c>
      <c r="U102" s="17">
        <v>4.6294728270661799E-2</v>
      </c>
      <c r="V102" s="17" t="s">
        <v>136</v>
      </c>
      <c r="W102" s="17">
        <v>0</v>
      </c>
      <c r="X102" s="17">
        <v>8.9327482679108505E-2</v>
      </c>
      <c r="Y102" s="17">
        <v>0</v>
      </c>
      <c r="Z102" s="17">
        <v>0</v>
      </c>
      <c r="AA102" s="17"/>
      <c r="AB102" s="17">
        <v>0</v>
      </c>
      <c r="AC102" s="17">
        <v>4.5619358319315198E-2</v>
      </c>
      <c r="AD102" s="17">
        <v>0</v>
      </c>
      <c r="AE102" s="17">
        <v>8.4311234155694196E-3</v>
      </c>
      <c r="AF102" s="17"/>
      <c r="AG102" s="17">
        <v>2.16701412637735E-2</v>
      </c>
      <c r="AH102" s="17">
        <v>0</v>
      </c>
      <c r="AI102" s="17">
        <v>0</v>
      </c>
      <c r="AJ102" s="17">
        <v>0.13264446171695499</v>
      </c>
      <c r="AK102" s="17"/>
      <c r="AL102" s="17">
        <v>0</v>
      </c>
      <c r="AM102" s="17">
        <v>1.2726050392841999E-2</v>
      </c>
      <c r="AN102" s="17">
        <v>0</v>
      </c>
      <c r="AO102" s="17">
        <v>0</v>
      </c>
      <c r="AP102" s="17">
        <v>0</v>
      </c>
      <c r="AQ102" s="17">
        <v>5.2322157401259499E-2</v>
      </c>
      <c r="AR102" s="17"/>
      <c r="AS102" s="17" t="s">
        <v>136</v>
      </c>
      <c r="AT102" s="17" t="s">
        <v>136</v>
      </c>
      <c r="AU102" s="17" t="s">
        <v>136</v>
      </c>
      <c r="AV102" s="17">
        <v>1.9087261616151801E-2</v>
      </c>
      <c r="AW102" s="17">
        <v>1.05738552956371E-2</v>
      </c>
      <c r="AX102" s="17" t="s">
        <v>136</v>
      </c>
      <c r="AY102" s="17" t="s">
        <v>136</v>
      </c>
      <c r="AZ102" s="17" t="s">
        <v>136</v>
      </c>
      <c r="BA102" s="17" t="s">
        <v>136</v>
      </c>
      <c r="BB102" s="17"/>
      <c r="BC102" s="17">
        <v>0</v>
      </c>
      <c r="BD102" s="17">
        <v>2.1186649030247199E-2</v>
      </c>
      <c r="BE102" s="17">
        <v>0</v>
      </c>
      <c r="BF102" s="17">
        <v>5.9633678165801798E-2</v>
      </c>
      <c r="BG102" s="17">
        <v>1.87751835408877E-2</v>
      </c>
      <c r="BH102" s="17">
        <v>0</v>
      </c>
      <c r="BI102" s="17"/>
      <c r="BJ102" s="17">
        <v>1.9267528822884301E-2</v>
      </c>
      <c r="BK102" s="17">
        <v>3.5868452006724401E-2</v>
      </c>
      <c r="BL102" s="17">
        <v>0</v>
      </c>
      <c r="BM102" s="17">
        <v>0</v>
      </c>
      <c r="BN102" s="17">
        <v>1.87847620269866E-2</v>
      </c>
      <c r="BO102" s="17">
        <v>0</v>
      </c>
      <c r="BP102" s="17"/>
      <c r="BQ102" s="17">
        <v>9.9012064359909994E-3</v>
      </c>
      <c r="BR102" s="17">
        <v>2.90659328030686E-2</v>
      </c>
      <c r="BS102" s="17"/>
      <c r="BT102" s="17">
        <v>1.02495467792743E-2</v>
      </c>
      <c r="BU102" s="17">
        <v>1.9978083448767E-2</v>
      </c>
      <c r="BV102" s="17"/>
      <c r="BW102" s="17">
        <v>2.03775754558802E-2</v>
      </c>
      <c r="BX102" s="17">
        <v>7.3262642592838902E-3</v>
      </c>
    </row>
    <row r="103" spans="2:76" x14ac:dyDescent="0.35">
      <c r="B103" t="s">
        <v>153</v>
      </c>
      <c r="C103" s="17">
        <v>1.9860832271403499E-2</v>
      </c>
      <c r="D103" s="17">
        <v>1.46550002259983E-2</v>
      </c>
      <c r="E103" s="17">
        <v>2.7252291855264E-2</v>
      </c>
      <c r="F103" s="17"/>
      <c r="G103" s="17">
        <v>3.5853969146235898E-2</v>
      </c>
      <c r="H103" s="17">
        <v>1.7698402138519899E-2</v>
      </c>
      <c r="I103" s="17">
        <v>0</v>
      </c>
      <c r="J103" s="17"/>
      <c r="K103" s="17">
        <v>0</v>
      </c>
      <c r="L103" s="17">
        <v>1.7911554902629901E-2</v>
      </c>
      <c r="M103" s="17">
        <v>0</v>
      </c>
      <c r="N103" s="17">
        <v>0</v>
      </c>
      <c r="O103" s="17">
        <v>0.32787361157796202</v>
      </c>
      <c r="P103" s="17">
        <v>0.108228516545955</v>
      </c>
      <c r="Q103" s="17">
        <v>4.0038121154690798E-2</v>
      </c>
      <c r="R103" s="17">
        <v>0</v>
      </c>
      <c r="S103" s="17">
        <v>0</v>
      </c>
      <c r="T103" s="17">
        <v>2.3542222306605701E-2</v>
      </c>
      <c r="U103" s="17">
        <v>4.6294728270661799E-2</v>
      </c>
      <c r="V103" s="17" t="s">
        <v>136</v>
      </c>
      <c r="W103" s="17">
        <v>0</v>
      </c>
      <c r="X103" s="17">
        <v>0</v>
      </c>
      <c r="Y103" s="17">
        <v>0</v>
      </c>
      <c r="Z103" s="17">
        <v>0</v>
      </c>
      <c r="AA103" s="17"/>
      <c r="AB103" s="17">
        <v>0</v>
      </c>
      <c r="AC103" s="17">
        <v>1.00682100950325E-2</v>
      </c>
      <c r="AD103" s="17">
        <v>0</v>
      </c>
      <c r="AE103" s="17">
        <v>5.00467947481237E-2</v>
      </c>
      <c r="AF103" s="17"/>
      <c r="AG103" s="17">
        <v>2.4276788287951299E-2</v>
      </c>
      <c r="AH103" s="17">
        <v>2.9353405058694399E-2</v>
      </c>
      <c r="AI103" s="17">
        <v>1.03728097290253E-2</v>
      </c>
      <c r="AJ103" s="17">
        <v>0</v>
      </c>
      <c r="AK103" s="17"/>
      <c r="AL103" s="17">
        <v>1.33820336042733E-2</v>
      </c>
      <c r="AM103" s="17">
        <v>4.98181001838316E-2</v>
      </c>
      <c r="AN103" s="17">
        <v>0</v>
      </c>
      <c r="AO103" s="17">
        <v>4.13804316784964E-2</v>
      </c>
      <c r="AP103" s="17">
        <v>0</v>
      </c>
      <c r="AQ103" s="17">
        <v>0</v>
      </c>
      <c r="AR103" s="17"/>
      <c r="AS103" s="17" t="s">
        <v>136</v>
      </c>
      <c r="AT103" s="17" t="s">
        <v>136</v>
      </c>
      <c r="AU103" s="17" t="s">
        <v>136</v>
      </c>
      <c r="AV103" s="17">
        <v>2.9069999777568301E-2</v>
      </c>
      <c r="AW103" s="17">
        <v>0</v>
      </c>
      <c r="AX103" s="17" t="s">
        <v>136</v>
      </c>
      <c r="AY103" s="17" t="s">
        <v>136</v>
      </c>
      <c r="AZ103" s="17" t="s">
        <v>136</v>
      </c>
      <c r="BA103" s="17" t="s">
        <v>136</v>
      </c>
      <c r="BB103" s="17"/>
      <c r="BC103" s="17">
        <v>1.57780594640517E-2</v>
      </c>
      <c r="BD103" s="17">
        <v>4.2627200353322903E-2</v>
      </c>
      <c r="BE103" s="17">
        <v>0</v>
      </c>
      <c r="BF103" s="17">
        <v>2.2619718290833601E-2</v>
      </c>
      <c r="BG103" s="17">
        <v>1.6129223755987101E-2</v>
      </c>
      <c r="BH103" s="17">
        <v>0</v>
      </c>
      <c r="BI103" s="17"/>
      <c r="BJ103" s="17">
        <v>1.5543005559721801E-2</v>
      </c>
      <c r="BK103" s="17">
        <v>2.0915722112213899E-2</v>
      </c>
      <c r="BL103" s="17">
        <v>3.0989032651286001E-2</v>
      </c>
      <c r="BM103" s="17">
        <v>1.2263567048372699E-2</v>
      </c>
      <c r="BN103" s="17">
        <v>3.7851712557656798E-2</v>
      </c>
      <c r="BO103" s="17">
        <v>0</v>
      </c>
      <c r="BP103" s="17"/>
      <c r="BQ103" s="17">
        <v>8.8179011869091595E-3</v>
      </c>
      <c r="BR103" s="17">
        <v>4.1431940177602801E-2</v>
      </c>
      <c r="BS103" s="17"/>
      <c r="BT103" s="17">
        <v>0</v>
      </c>
      <c r="BU103" s="17">
        <v>3.1282802390179297E-2</v>
      </c>
      <c r="BV103" s="17"/>
      <c r="BW103" s="17">
        <v>2.3815425116450899E-2</v>
      </c>
      <c r="BX103" s="17">
        <v>1.2068839536168399E-2</v>
      </c>
    </row>
    <row r="104" spans="2:76"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row>
    <row r="105" spans="2:76" x14ac:dyDescent="0.35">
      <c r="B105" s="6" t="s">
        <v>159</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row>
    <row r="106" spans="2:76" x14ac:dyDescent="0.35">
      <c r="B106" s="24" t="s">
        <v>138</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row>
    <row r="107" spans="2:76" x14ac:dyDescent="0.35">
      <c r="B107" t="s">
        <v>157</v>
      </c>
      <c r="C107" s="17">
        <v>0.36842556207446697</v>
      </c>
      <c r="D107" s="17">
        <v>0.353793865865424</v>
      </c>
      <c r="E107" s="17">
        <v>0.38920026057207402</v>
      </c>
      <c r="F107" s="17"/>
      <c r="G107" s="17">
        <v>0.21661729150744299</v>
      </c>
      <c r="H107" s="17">
        <v>0.41180036151542798</v>
      </c>
      <c r="I107" s="17">
        <v>0.499785207088772</v>
      </c>
      <c r="J107" s="17"/>
      <c r="K107" s="17">
        <v>0.23162360161520601</v>
      </c>
      <c r="L107" s="17">
        <v>0.36652452192463097</v>
      </c>
      <c r="M107" s="17">
        <v>0.10814311067829099</v>
      </c>
      <c r="N107" s="17">
        <v>0.57396160481938596</v>
      </c>
      <c r="O107" s="17">
        <v>0.33471220538614699</v>
      </c>
      <c r="P107" s="17">
        <v>0.22112419867810801</v>
      </c>
      <c r="Q107" s="17">
        <v>0.32348320010954301</v>
      </c>
      <c r="R107" s="17">
        <v>0.367231514909995</v>
      </c>
      <c r="S107" s="17">
        <v>0</v>
      </c>
      <c r="T107" s="17">
        <v>0.426662111071057</v>
      </c>
      <c r="U107" s="17">
        <v>0.52116546502412198</v>
      </c>
      <c r="V107" s="17" t="s">
        <v>136</v>
      </c>
      <c r="W107" s="17">
        <v>0.37995122970142398</v>
      </c>
      <c r="X107" s="17">
        <v>0.36272884822381601</v>
      </c>
      <c r="Y107" s="17">
        <v>0.50108139725829803</v>
      </c>
      <c r="Z107" s="17">
        <v>0.74995290254937697</v>
      </c>
      <c r="AA107" s="17"/>
      <c r="AB107" s="17">
        <v>0.36575615387252203</v>
      </c>
      <c r="AC107" s="17">
        <v>0.26036597667483102</v>
      </c>
      <c r="AD107" s="17">
        <v>0.45527313973171002</v>
      </c>
      <c r="AE107" s="17">
        <v>0.42358520080194201</v>
      </c>
      <c r="AF107" s="17"/>
      <c r="AG107" s="17">
        <v>0.36499125582712699</v>
      </c>
      <c r="AH107" s="17">
        <v>0.50209370080721405</v>
      </c>
      <c r="AI107" s="17">
        <v>0.33405643789027201</v>
      </c>
      <c r="AJ107" s="17">
        <v>0.189871644791512</v>
      </c>
      <c r="AK107" s="17"/>
      <c r="AL107" s="17">
        <v>0.40925796476130399</v>
      </c>
      <c r="AM107" s="17">
        <v>0.324125342423429</v>
      </c>
      <c r="AN107" s="17">
        <v>0.34817239477629702</v>
      </c>
      <c r="AO107" s="17">
        <v>0.25369145377996999</v>
      </c>
      <c r="AP107" s="17">
        <v>0.43280841341783199</v>
      </c>
      <c r="AQ107" s="17">
        <v>0.46026469860964497</v>
      </c>
      <c r="AR107" s="17"/>
      <c r="AS107" s="17" t="s">
        <v>136</v>
      </c>
      <c r="AT107" s="17" t="s">
        <v>136</v>
      </c>
      <c r="AU107" s="17" t="s">
        <v>136</v>
      </c>
      <c r="AV107" s="17">
        <v>0.34386002076005601</v>
      </c>
      <c r="AW107" s="17">
        <v>0.42140451976800097</v>
      </c>
      <c r="AX107" s="17" t="s">
        <v>136</v>
      </c>
      <c r="AY107" s="17" t="s">
        <v>136</v>
      </c>
      <c r="AZ107" s="17" t="s">
        <v>136</v>
      </c>
      <c r="BA107" s="17" t="s">
        <v>136</v>
      </c>
      <c r="BB107" s="17"/>
      <c r="BC107" s="17">
        <v>0.43951915298101502</v>
      </c>
      <c r="BD107" s="17">
        <v>0.41415403150151903</v>
      </c>
      <c r="BE107" s="17">
        <v>0.20277701843944701</v>
      </c>
      <c r="BF107" s="17">
        <v>0.37426440699024999</v>
      </c>
      <c r="BG107" s="17">
        <v>0.279723749589952</v>
      </c>
      <c r="BH107" s="17">
        <v>0.67932758699863505</v>
      </c>
      <c r="BI107" s="17"/>
      <c r="BJ107" s="17">
        <v>0.33216812953675501</v>
      </c>
      <c r="BK107" s="17">
        <v>0.35438974789806998</v>
      </c>
      <c r="BL107" s="17">
        <v>0.196299199038174</v>
      </c>
      <c r="BM107" s="17">
        <v>0.41089506944598198</v>
      </c>
      <c r="BN107" s="17">
        <v>0.44220163905371701</v>
      </c>
      <c r="BO107" s="17">
        <v>0.426905972576749</v>
      </c>
      <c r="BP107" s="17"/>
      <c r="BQ107" s="17">
        <v>0.36974469062138199</v>
      </c>
      <c r="BR107" s="17">
        <v>0.36584879472801601</v>
      </c>
      <c r="BS107" s="17"/>
      <c r="BT107" s="17">
        <v>0.42635532147608701</v>
      </c>
      <c r="BU107" s="17">
        <v>0.33745096130913499</v>
      </c>
      <c r="BV107" s="17"/>
      <c r="BW107" s="17">
        <v>0.452532753824337</v>
      </c>
      <c r="BX107" s="17">
        <v>0.29888102008686501</v>
      </c>
    </row>
    <row r="108" spans="2:76" x14ac:dyDescent="0.35">
      <c r="B108" t="s">
        <v>158</v>
      </c>
      <c r="C108" s="17">
        <v>0.52314788225516895</v>
      </c>
      <c r="D108" s="17">
        <v>0.524823675744304</v>
      </c>
      <c r="E108" s="17">
        <v>0.52076852008255103</v>
      </c>
      <c r="F108" s="17"/>
      <c r="G108" s="17">
        <v>0.70806812912401695</v>
      </c>
      <c r="H108" s="17">
        <v>0.47662957912221898</v>
      </c>
      <c r="I108" s="17">
        <v>0.34733244865172602</v>
      </c>
      <c r="J108" s="17"/>
      <c r="K108" s="17">
        <v>0.60268878071574405</v>
      </c>
      <c r="L108" s="17">
        <v>0.53767755189686195</v>
      </c>
      <c r="M108" s="17">
        <v>0.78018908289747801</v>
      </c>
      <c r="N108" s="17">
        <v>0.42603839518061398</v>
      </c>
      <c r="O108" s="17">
        <v>0</v>
      </c>
      <c r="P108" s="17">
        <v>0.44501744793887299</v>
      </c>
      <c r="Q108" s="17">
        <v>0.51717684539950803</v>
      </c>
      <c r="R108" s="17">
        <v>0.59826427496640699</v>
      </c>
      <c r="S108" s="17">
        <v>0.74926539812333204</v>
      </c>
      <c r="T108" s="17">
        <v>0.50164791027571798</v>
      </c>
      <c r="U108" s="17">
        <v>0.38227636261975401</v>
      </c>
      <c r="V108" s="17" t="s">
        <v>136</v>
      </c>
      <c r="W108" s="17">
        <v>0.56758527615649801</v>
      </c>
      <c r="X108" s="17">
        <v>0.453725649828707</v>
      </c>
      <c r="Y108" s="17">
        <v>0.49891860274170202</v>
      </c>
      <c r="Z108" s="17">
        <v>0.25004709745062298</v>
      </c>
      <c r="AA108" s="17"/>
      <c r="AB108" s="17">
        <v>0.46771308294254599</v>
      </c>
      <c r="AC108" s="17">
        <v>0.62858538272487596</v>
      </c>
      <c r="AD108" s="17">
        <v>0.471790205116348</v>
      </c>
      <c r="AE108" s="17">
        <v>0.48063679828039402</v>
      </c>
      <c r="AF108" s="17"/>
      <c r="AG108" s="17">
        <v>0.543173127470441</v>
      </c>
      <c r="AH108" s="17">
        <v>0.35805641965505403</v>
      </c>
      <c r="AI108" s="17">
        <v>0.56334672193109303</v>
      </c>
      <c r="AJ108" s="17">
        <v>0.46329280609083101</v>
      </c>
      <c r="AK108" s="17"/>
      <c r="AL108" s="17">
        <v>0.47887163855433501</v>
      </c>
      <c r="AM108" s="17">
        <v>0.58735334286440199</v>
      </c>
      <c r="AN108" s="17">
        <v>0.58912967871758104</v>
      </c>
      <c r="AO108" s="17">
        <v>0.57752642347803496</v>
      </c>
      <c r="AP108" s="17">
        <v>0.42317666344294802</v>
      </c>
      <c r="AQ108" s="17">
        <v>0.37056744510369299</v>
      </c>
      <c r="AR108" s="17"/>
      <c r="AS108" s="17" t="s">
        <v>136</v>
      </c>
      <c r="AT108" s="17" t="s">
        <v>136</v>
      </c>
      <c r="AU108" s="17" t="s">
        <v>136</v>
      </c>
      <c r="AV108" s="17">
        <v>0.56473303007474396</v>
      </c>
      <c r="AW108" s="17">
        <v>0.43346380980527299</v>
      </c>
      <c r="AX108" s="17" t="s">
        <v>136</v>
      </c>
      <c r="AY108" s="17" t="s">
        <v>136</v>
      </c>
      <c r="AZ108" s="17" t="s">
        <v>136</v>
      </c>
      <c r="BA108" s="17" t="s">
        <v>136</v>
      </c>
      <c r="BB108" s="17"/>
      <c r="BC108" s="17">
        <v>0.45050228185489</v>
      </c>
      <c r="BD108" s="17">
        <v>0.46147690908794797</v>
      </c>
      <c r="BE108" s="17">
        <v>0.79722298156055305</v>
      </c>
      <c r="BF108" s="17">
        <v>0.48712470694347398</v>
      </c>
      <c r="BG108" s="17">
        <v>0.62072989340432805</v>
      </c>
      <c r="BH108" s="17">
        <v>0.32067241300136501</v>
      </c>
      <c r="BI108" s="17"/>
      <c r="BJ108" s="17">
        <v>0.56014253261599001</v>
      </c>
      <c r="BK108" s="17">
        <v>0.52071677212249601</v>
      </c>
      <c r="BL108" s="17">
        <v>0.49070404831803299</v>
      </c>
      <c r="BM108" s="17">
        <v>0.55156240994971095</v>
      </c>
      <c r="BN108" s="17">
        <v>0.47057194372495198</v>
      </c>
      <c r="BO108" s="17">
        <v>0.48626035049121202</v>
      </c>
      <c r="BP108" s="17"/>
      <c r="BQ108" s="17">
        <v>0.51783983668313205</v>
      </c>
      <c r="BR108" s="17">
        <v>0.53351654460842701</v>
      </c>
      <c r="BS108" s="17"/>
      <c r="BT108" s="17">
        <v>0.45503183743642001</v>
      </c>
      <c r="BU108" s="17">
        <v>0.56481970103043699</v>
      </c>
      <c r="BV108" s="17"/>
      <c r="BW108" s="17">
        <v>0.45025469785382599</v>
      </c>
      <c r="BX108" s="17">
        <v>0.602750119019414</v>
      </c>
    </row>
    <row r="109" spans="2:76" x14ac:dyDescent="0.35">
      <c r="B109" t="s">
        <v>97</v>
      </c>
      <c r="C109" s="17">
        <v>0.10842655567036399</v>
      </c>
      <c r="D109" s="17">
        <v>0.12138245839027199</v>
      </c>
      <c r="E109" s="17">
        <v>9.0031219345375502E-2</v>
      </c>
      <c r="F109" s="17"/>
      <c r="G109" s="17">
        <v>7.5314579368540205E-2</v>
      </c>
      <c r="H109" s="17">
        <v>0.11157005936235299</v>
      </c>
      <c r="I109" s="17">
        <v>0.15288234425950201</v>
      </c>
      <c r="J109" s="17"/>
      <c r="K109" s="17">
        <v>0.16568761766904899</v>
      </c>
      <c r="L109" s="17">
        <v>9.5797926178507298E-2</v>
      </c>
      <c r="M109" s="17">
        <v>0.11166780642423101</v>
      </c>
      <c r="N109" s="17">
        <v>0</v>
      </c>
      <c r="O109" s="17">
        <v>0.66528779461385301</v>
      </c>
      <c r="P109" s="17">
        <v>0.333858353383019</v>
      </c>
      <c r="Q109" s="17">
        <v>0.15933995449094901</v>
      </c>
      <c r="R109" s="17">
        <v>3.4504210123598202E-2</v>
      </c>
      <c r="S109" s="17">
        <v>0.25073460187666802</v>
      </c>
      <c r="T109" s="17">
        <v>7.1689978653225198E-2</v>
      </c>
      <c r="U109" s="17">
        <v>9.6558172356124405E-2</v>
      </c>
      <c r="V109" s="17" t="s">
        <v>136</v>
      </c>
      <c r="W109" s="17">
        <v>5.2463494142078099E-2</v>
      </c>
      <c r="X109" s="17">
        <v>0.18354550194747701</v>
      </c>
      <c r="Y109" s="17">
        <v>0</v>
      </c>
      <c r="Z109" s="17">
        <v>0</v>
      </c>
      <c r="AA109" s="17"/>
      <c r="AB109" s="17">
        <v>0.16653076318493301</v>
      </c>
      <c r="AC109" s="17">
        <v>0.111048640600293</v>
      </c>
      <c r="AD109" s="17">
        <v>7.2936655151942795E-2</v>
      </c>
      <c r="AE109" s="17">
        <v>9.5778000917663905E-2</v>
      </c>
      <c r="AF109" s="17"/>
      <c r="AG109" s="17">
        <v>9.1835616702431302E-2</v>
      </c>
      <c r="AH109" s="17">
        <v>0.13984987953773201</v>
      </c>
      <c r="AI109" s="17">
        <v>0.102596840178636</v>
      </c>
      <c r="AJ109" s="17">
        <v>0.34683554911765702</v>
      </c>
      <c r="AK109" s="17"/>
      <c r="AL109" s="17">
        <v>0.111870396684361</v>
      </c>
      <c r="AM109" s="17">
        <v>8.8521314712169105E-2</v>
      </c>
      <c r="AN109" s="17">
        <v>6.2697926506122104E-2</v>
      </c>
      <c r="AO109" s="17">
        <v>0.168782122741995</v>
      </c>
      <c r="AP109" s="17">
        <v>0.14401492313922001</v>
      </c>
      <c r="AQ109" s="17">
        <v>0.16916785628666101</v>
      </c>
      <c r="AR109" s="17"/>
      <c r="AS109" s="17" t="s">
        <v>136</v>
      </c>
      <c r="AT109" s="17" t="s">
        <v>136</v>
      </c>
      <c r="AU109" s="17" t="s">
        <v>136</v>
      </c>
      <c r="AV109" s="17">
        <v>9.1406949165200396E-2</v>
      </c>
      <c r="AW109" s="17">
        <v>0.14513167042672601</v>
      </c>
      <c r="AX109" s="17" t="s">
        <v>136</v>
      </c>
      <c r="AY109" s="17" t="s">
        <v>136</v>
      </c>
      <c r="AZ109" s="17" t="s">
        <v>136</v>
      </c>
      <c r="BA109" s="17" t="s">
        <v>136</v>
      </c>
      <c r="BB109" s="17"/>
      <c r="BC109" s="17">
        <v>0.109978565164095</v>
      </c>
      <c r="BD109" s="17">
        <v>0.124369059410533</v>
      </c>
      <c r="BE109" s="17">
        <v>0</v>
      </c>
      <c r="BF109" s="17">
        <v>0.138610886066276</v>
      </c>
      <c r="BG109" s="17">
        <v>9.9546357005719704E-2</v>
      </c>
      <c r="BH109" s="17">
        <v>0</v>
      </c>
      <c r="BI109" s="17"/>
      <c r="BJ109" s="17">
        <v>0.107689337847255</v>
      </c>
      <c r="BK109" s="17">
        <v>0.12489347997943299</v>
      </c>
      <c r="BL109" s="17">
        <v>0.31299675264379301</v>
      </c>
      <c r="BM109" s="17">
        <v>3.7542520604306802E-2</v>
      </c>
      <c r="BN109" s="17">
        <v>8.7226417221331107E-2</v>
      </c>
      <c r="BO109" s="17">
        <v>8.6833676932039097E-2</v>
      </c>
      <c r="BP109" s="17"/>
      <c r="BQ109" s="17">
        <v>0.112415472695486</v>
      </c>
      <c r="BR109" s="17">
        <v>0.100634660663556</v>
      </c>
      <c r="BS109" s="17"/>
      <c r="BT109" s="17">
        <v>0.118612841087493</v>
      </c>
      <c r="BU109" s="17">
        <v>9.7729337660427795E-2</v>
      </c>
      <c r="BV109" s="17"/>
      <c r="BW109" s="17">
        <v>9.7212548321836706E-2</v>
      </c>
      <c r="BX109" s="17">
        <v>9.8368860893720406E-2</v>
      </c>
    </row>
    <row r="110" spans="2:76"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row>
    <row r="111" spans="2:76" x14ac:dyDescent="0.35">
      <c r="B111" s="6" t="s">
        <v>164</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row>
    <row r="112" spans="2:76" x14ac:dyDescent="0.35">
      <c r="B112" s="24" t="s">
        <v>165</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row>
    <row r="113" spans="2:76" x14ac:dyDescent="0.35">
      <c r="B113" t="s">
        <v>160</v>
      </c>
      <c r="C113" s="17">
        <v>0.57383658428712403</v>
      </c>
      <c r="D113" s="17">
        <v>0.599951042268829</v>
      </c>
      <c r="E113" s="17">
        <v>0.54013128042455405</v>
      </c>
      <c r="F113" s="17"/>
      <c r="G113" s="17">
        <v>0.83020730898759498</v>
      </c>
      <c r="H113" s="17">
        <v>0.71444807532463395</v>
      </c>
      <c r="I113" s="17">
        <v>0.10842070462031</v>
      </c>
      <c r="J113" s="17"/>
      <c r="K113" s="17">
        <v>0.698307014240232</v>
      </c>
      <c r="L113" s="17">
        <v>0.594450466923648</v>
      </c>
      <c r="M113" s="17">
        <v>1</v>
      </c>
      <c r="N113" s="17">
        <v>0.74531244230459104</v>
      </c>
      <c r="O113" s="17">
        <v>1</v>
      </c>
      <c r="P113" s="17">
        <v>1</v>
      </c>
      <c r="Q113" s="17">
        <v>0.48724741287847301</v>
      </c>
      <c r="R113" s="17">
        <v>0.47537291039424301</v>
      </c>
      <c r="S113" s="17" t="s">
        <v>136</v>
      </c>
      <c r="T113" s="17">
        <v>0.47195850849694698</v>
      </c>
      <c r="U113" s="17">
        <v>0.63406358540485497</v>
      </c>
      <c r="V113" s="17" t="s">
        <v>136</v>
      </c>
      <c r="W113" s="17">
        <v>0.40799486421665199</v>
      </c>
      <c r="X113" s="17">
        <v>0.74883339997143294</v>
      </c>
      <c r="Y113" s="17">
        <v>0.80161650130721296</v>
      </c>
      <c r="Z113" s="17">
        <v>0.49764731501314902</v>
      </c>
      <c r="AA113" s="17"/>
      <c r="AB113" s="17">
        <v>0.32539900714848902</v>
      </c>
      <c r="AC113" s="17">
        <v>0.57713699238048399</v>
      </c>
      <c r="AD113" s="17">
        <v>0.55528435018091304</v>
      </c>
      <c r="AE113" s="17">
        <v>0.61960883848784598</v>
      </c>
      <c r="AF113" s="17"/>
      <c r="AG113" s="17">
        <v>0.57590518053805295</v>
      </c>
      <c r="AH113" s="17">
        <v>0.56749716257087301</v>
      </c>
      <c r="AI113" s="17">
        <v>0.64759507850117604</v>
      </c>
      <c r="AJ113" s="17">
        <v>0.50492673263201804</v>
      </c>
      <c r="AK113" s="17"/>
      <c r="AL113" s="17">
        <v>0.521157434990696</v>
      </c>
      <c r="AM113" s="17">
        <v>0.735431101164714</v>
      </c>
      <c r="AN113" s="17">
        <v>0.53987381339320895</v>
      </c>
      <c r="AO113" s="17">
        <v>0.333061317086562</v>
      </c>
      <c r="AP113" s="17">
        <v>0.84625649860848196</v>
      </c>
      <c r="AQ113" s="17">
        <v>0.595931821886724</v>
      </c>
      <c r="AR113" s="17"/>
      <c r="AS113" s="17" t="s">
        <v>136</v>
      </c>
      <c r="AT113" s="17" t="s">
        <v>136</v>
      </c>
      <c r="AU113" s="17" t="s">
        <v>136</v>
      </c>
      <c r="AV113" s="17">
        <v>0.68684047253557901</v>
      </c>
      <c r="AW113" s="17">
        <v>0.37497405720093901</v>
      </c>
      <c r="AX113" s="17" t="s">
        <v>136</v>
      </c>
      <c r="AY113" s="17" t="s">
        <v>136</v>
      </c>
      <c r="AZ113" s="17" t="s">
        <v>136</v>
      </c>
      <c r="BA113" s="17" t="s">
        <v>136</v>
      </c>
      <c r="BB113" s="17"/>
      <c r="BC113" s="17">
        <v>0.57713230665795701</v>
      </c>
      <c r="BD113" s="17">
        <v>0.620499498582326</v>
      </c>
      <c r="BE113" s="17">
        <v>1</v>
      </c>
      <c r="BF113" s="17">
        <v>0.49786676842834798</v>
      </c>
      <c r="BG113" s="17">
        <v>0.53506139713399703</v>
      </c>
      <c r="BH113" s="17">
        <v>1</v>
      </c>
      <c r="BI113" s="17"/>
      <c r="BJ113" s="17">
        <v>0.645152287061737</v>
      </c>
      <c r="BK113" s="17">
        <v>0.54449059499397201</v>
      </c>
      <c r="BL113" s="17">
        <v>0.36675045624542202</v>
      </c>
      <c r="BM113" s="17">
        <v>0.50626297944188803</v>
      </c>
      <c r="BN113" s="17">
        <v>0.68847067453726996</v>
      </c>
      <c r="BO113" s="17">
        <v>0.58932614581280096</v>
      </c>
      <c r="BP113" s="17"/>
      <c r="BQ113" s="17">
        <v>0.57171392520972597</v>
      </c>
      <c r="BR113" s="17">
        <v>0.57802711139629104</v>
      </c>
      <c r="BS113" s="17"/>
      <c r="BT113" s="17">
        <v>0.57061617165934797</v>
      </c>
      <c r="BU113" s="17">
        <v>0.57615424641253499</v>
      </c>
      <c r="BV113" s="17"/>
      <c r="BW113" s="17">
        <v>0.54258599245181305</v>
      </c>
      <c r="BX113" s="17">
        <v>0.60331825127975003</v>
      </c>
    </row>
    <row r="114" spans="2:76" x14ac:dyDescent="0.35">
      <c r="B114" t="s">
        <v>161</v>
      </c>
      <c r="C114" s="17">
        <v>0.144789151381714</v>
      </c>
      <c r="D114" s="17">
        <v>0.148690629527573</v>
      </c>
      <c r="E114" s="17">
        <v>0.13975360722025901</v>
      </c>
      <c r="F114" s="17"/>
      <c r="G114" s="17">
        <v>0.12863203667477999</v>
      </c>
      <c r="H114" s="17">
        <v>7.6006593462492403E-2</v>
      </c>
      <c r="I114" s="17">
        <v>0.297635464657583</v>
      </c>
      <c r="J114" s="17"/>
      <c r="K114" s="17">
        <v>0.10092586713672801</v>
      </c>
      <c r="L114" s="17">
        <v>0.15238848506233199</v>
      </c>
      <c r="M114" s="17">
        <v>0</v>
      </c>
      <c r="N114" s="17">
        <v>0</v>
      </c>
      <c r="O114" s="17">
        <v>0</v>
      </c>
      <c r="P114" s="17">
        <v>0</v>
      </c>
      <c r="Q114" s="17">
        <v>0</v>
      </c>
      <c r="R114" s="17">
        <v>0</v>
      </c>
      <c r="S114" s="17" t="s">
        <v>136</v>
      </c>
      <c r="T114" s="17">
        <v>0.299181535709929</v>
      </c>
      <c r="U114" s="17">
        <v>9.1638683325748399E-2</v>
      </c>
      <c r="V114" s="17" t="s">
        <v>136</v>
      </c>
      <c r="W114" s="17">
        <v>0.160429269996964</v>
      </c>
      <c r="X114" s="17">
        <v>0.251166600028567</v>
      </c>
      <c r="Y114" s="17">
        <v>0</v>
      </c>
      <c r="Z114" s="17">
        <v>0</v>
      </c>
      <c r="AA114" s="17"/>
      <c r="AB114" s="17">
        <v>0.23389411134386001</v>
      </c>
      <c r="AC114" s="17">
        <v>0.13198986159723899</v>
      </c>
      <c r="AD114" s="17">
        <v>0.14522843888064299</v>
      </c>
      <c r="AE114" s="17">
        <v>0.145923071482741</v>
      </c>
      <c r="AF114" s="17"/>
      <c r="AG114" s="17">
        <v>0.17387675086819901</v>
      </c>
      <c r="AH114" s="17">
        <v>0.12879072806640099</v>
      </c>
      <c r="AI114" s="17">
        <v>7.2045215753137007E-2</v>
      </c>
      <c r="AJ114" s="17">
        <v>0</v>
      </c>
      <c r="AK114" s="17"/>
      <c r="AL114" s="17">
        <v>0.211419176393047</v>
      </c>
      <c r="AM114" s="17">
        <v>0.136296921794405</v>
      </c>
      <c r="AN114" s="17">
        <v>0</v>
      </c>
      <c r="AO114" s="17">
        <v>0.16578169217952801</v>
      </c>
      <c r="AP114" s="17">
        <v>0</v>
      </c>
      <c r="AQ114" s="17">
        <v>0.20546726491838299</v>
      </c>
      <c r="AR114" s="17"/>
      <c r="AS114" s="17" t="s">
        <v>136</v>
      </c>
      <c r="AT114" s="17" t="s">
        <v>136</v>
      </c>
      <c r="AU114" s="17" t="s">
        <v>136</v>
      </c>
      <c r="AV114" s="17">
        <v>0.13163872635353099</v>
      </c>
      <c r="AW114" s="17">
        <v>0.16793106971652699</v>
      </c>
      <c r="AX114" s="17" t="s">
        <v>136</v>
      </c>
      <c r="AY114" s="17" t="s">
        <v>136</v>
      </c>
      <c r="AZ114" s="17" t="s">
        <v>136</v>
      </c>
      <c r="BA114" s="17" t="s">
        <v>136</v>
      </c>
      <c r="BB114" s="17"/>
      <c r="BC114" s="17">
        <v>0.15924070816665301</v>
      </c>
      <c r="BD114" s="17">
        <v>0.15461579312262599</v>
      </c>
      <c r="BE114" s="17">
        <v>0</v>
      </c>
      <c r="BF114" s="17">
        <v>0.151126072759908</v>
      </c>
      <c r="BG114" s="17">
        <v>0.12764540831158799</v>
      </c>
      <c r="BH114" s="17">
        <v>0</v>
      </c>
      <c r="BI114" s="17"/>
      <c r="BJ114" s="17">
        <v>0.15336471671648599</v>
      </c>
      <c r="BK114" s="17">
        <v>0.15690189980342101</v>
      </c>
      <c r="BL114" s="17">
        <v>0.41576400573179401</v>
      </c>
      <c r="BM114" s="17">
        <v>0.125706197083333</v>
      </c>
      <c r="BN114" s="17">
        <v>5.4605004772485199E-2</v>
      </c>
      <c r="BO114" s="17">
        <v>0.20696772458177301</v>
      </c>
      <c r="BP114" s="17"/>
      <c r="BQ114" s="17">
        <v>0.141852951139815</v>
      </c>
      <c r="BR114" s="17">
        <v>0.150585761323761</v>
      </c>
      <c r="BS114" s="17"/>
      <c r="BT114" s="17">
        <v>0.128398665265895</v>
      </c>
      <c r="BU114" s="17">
        <v>0.156585033859649</v>
      </c>
      <c r="BV114" s="17"/>
      <c r="BW114" s="17">
        <v>0.185146036887474</v>
      </c>
      <c r="BX114" s="17">
        <v>8.8843695465074493E-2</v>
      </c>
    </row>
    <row r="115" spans="2:76" x14ac:dyDescent="0.35">
      <c r="B115" t="s">
        <v>162</v>
      </c>
      <c r="C115" s="17">
        <v>0</v>
      </c>
      <c r="D115" s="17">
        <v>0</v>
      </c>
      <c r="E115" s="17">
        <v>0</v>
      </c>
      <c r="F115" s="17"/>
      <c r="G115" s="17">
        <v>0</v>
      </c>
      <c r="H115" s="17">
        <v>0</v>
      </c>
      <c r="I115" s="17">
        <v>0</v>
      </c>
      <c r="J115" s="17"/>
      <c r="K115" s="17">
        <v>0</v>
      </c>
      <c r="L115" s="17">
        <v>0</v>
      </c>
      <c r="M115" s="17">
        <v>0</v>
      </c>
      <c r="N115" s="17">
        <v>0</v>
      </c>
      <c r="O115" s="17">
        <v>0</v>
      </c>
      <c r="P115" s="17">
        <v>0</v>
      </c>
      <c r="Q115" s="17">
        <v>0</v>
      </c>
      <c r="R115" s="17">
        <v>0</v>
      </c>
      <c r="S115" s="17" t="s">
        <v>136</v>
      </c>
      <c r="T115" s="17">
        <v>0</v>
      </c>
      <c r="U115" s="17">
        <v>0</v>
      </c>
      <c r="V115" s="17" t="s">
        <v>136</v>
      </c>
      <c r="W115" s="17">
        <v>0</v>
      </c>
      <c r="X115" s="17">
        <v>0</v>
      </c>
      <c r="Y115" s="17">
        <v>0</v>
      </c>
      <c r="Z115" s="17">
        <v>0</v>
      </c>
      <c r="AA115" s="17"/>
      <c r="AB115" s="17">
        <v>0</v>
      </c>
      <c r="AC115" s="17">
        <v>0</v>
      </c>
      <c r="AD115" s="17">
        <v>0</v>
      </c>
      <c r="AE115" s="17">
        <v>0</v>
      </c>
      <c r="AF115" s="17"/>
      <c r="AG115" s="17">
        <v>0</v>
      </c>
      <c r="AH115" s="17">
        <v>0</v>
      </c>
      <c r="AI115" s="17">
        <v>0</v>
      </c>
      <c r="AJ115" s="17">
        <v>0</v>
      </c>
      <c r="AK115" s="17"/>
      <c r="AL115" s="17">
        <v>0</v>
      </c>
      <c r="AM115" s="17">
        <v>0</v>
      </c>
      <c r="AN115" s="17">
        <v>0</v>
      </c>
      <c r="AO115" s="17">
        <v>0</v>
      </c>
      <c r="AP115" s="17">
        <v>0</v>
      </c>
      <c r="AQ115" s="17">
        <v>0</v>
      </c>
      <c r="AR115" s="17"/>
      <c r="AS115" s="17" t="s">
        <v>136</v>
      </c>
      <c r="AT115" s="17" t="s">
        <v>136</v>
      </c>
      <c r="AU115" s="17" t="s">
        <v>136</v>
      </c>
      <c r="AV115" s="17">
        <v>0</v>
      </c>
      <c r="AW115" s="17">
        <v>0</v>
      </c>
      <c r="AX115" s="17" t="s">
        <v>136</v>
      </c>
      <c r="AY115" s="17" t="s">
        <v>136</v>
      </c>
      <c r="AZ115" s="17" t="s">
        <v>136</v>
      </c>
      <c r="BA115" s="17" t="s">
        <v>136</v>
      </c>
      <c r="BB115" s="17"/>
      <c r="BC115" s="17">
        <v>0</v>
      </c>
      <c r="BD115" s="17">
        <v>0</v>
      </c>
      <c r="BE115" s="17">
        <v>0</v>
      </c>
      <c r="BF115" s="17">
        <v>0</v>
      </c>
      <c r="BG115" s="17">
        <v>0</v>
      </c>
      <c r="BH115" s="17">
        <v>0</v>
      </c>
      <c r="BI115" s="17"/>
      <c r="BJ115" s="17">
        <v>0</v>
      </c>
      <c r="BK115" s="17">
        <v>0</v>
      </c>
      <c r="BL115" s="17">
        <v>0</v>
      </c>
      <c r="BM115" s="17">
        <v>0</v>
      </c>
      <c r="BN115" s="17">
        <v>0</v>
      </c>
      <c r="BO115" s="17">
        <v>0</v>
      </c>
      <c r="BP115" s="17"/>
      <c r="BQ115" s="17">
        <v>0</v>
      </c>
      <c r="BR115" s="17">
        <v>0</v>
      </c>
      <c r="BS115" s="17"/>
      <c r="BT115" s="17">
        <v>0</v>
      </c>
      <c r="BU115" s="17">
        <v>0</v>
      </c>
      <c r="BV115" s="17"/>
      <c r="BW115" s="17">
        <v>0</v>
      </c>
      <c r="BX115" s="17">
        <v>0</v>
      </c>
    </row>
    <row r="116" spans="2:76" x14ac:dyDescent="0.35">
      <c r="B116" t="s">
        <v>163</v>
      </c>
      <c r="C116" s="17">
        <v>0.24993084055592599</v>
      </c>
      <c r="D116" s="17">
        <v>0.22253728658399199</v>
      </c>
      <c r="E116" s="17">
        <v>0.28528704289972301</v>
      </c>
      <c r="F116" s="17"/>
      <c r="G116" s="17">
        <v>4.11606543376246E-2</v>
      </c>
      <c r="H116" s="17">
        <v>0.152400955859055</v>
      </c>
      <c r="I116" s="17">
        <v>0.59394383072210699</v>
      </c>
      <c r="J116" s="17"/>
      <c r="K116" s="17">
        <v>0.101020307488124</v>
      </c>
      <c r="L116" s="17">
        <v>0.25316104801402001</v>
      </c>
      <c r="M116" s="17">
        <v>0</v>
      </c>
      <c r="N116" s="17">
        <v>0.25468755769540902</v>
      </c>
      <c r="O116" s="17">
        <v>0</v>
      </c>
      <c r="P116" s="17">
        <v>0</v>
      </c>
      <c r="Q116" s="17">
        <v>0.39236788963200397</v>
      </c>
      <c r="R116" s="17">
        <v>0.52462708960575699</v>
      </c>
      <c r="S116" s="17" t="s">
        <v>136</v>
      </c>
      <c r="T116" s="17">
        <v>0.20182215593970501</v>
      </c>
      <c r="U116" s="17">
        <v>0.27429773126939699</v>
      </c>
      <c r="V116" s="17" t="s">
        <v>136</v>
      </c>
      <c r="W116" s="17">
        <v>0.43157586578638402</v>
      </c>
      <c r="X116" s="17">
        <v>0</v>
      </c>
      <c r="Y116" s="17">
        <v>0.19838349869278701</v>
      </c>
      <c r="Z116" s="17">
        <v>0.33631502384836598</v>
      </c>
      <c r="AA116" s="17"/>
      <c r="AB116" s="17">
        <v>0.44070688150765103</v>
      </c>
      <c r="AC116" s="17">
        <v>0.29087314602227698</v>
      </c>
      <c r="AD116" s="17">
        <v>0.23977655161782799</v>
      </c>
      <c r="AE116" s="17">
        <v>0.198263061249534</v>
      </c>
      <c r="AF116" s="17"/>
      <c r="AG116" s="17">
        <v>0.237313347875067</v>
      </c>
      <c r="AH116" s="17">
        <v>0.22997398863868301</v>
      </c>
      <c r="AI116" s="17">
        <v>0.217284317730151</v>
      </c>
      <c r="AJ116" s="17">
        <v>0.49507326736798202</v>
      </c>
      <c r="AK116" s="17"/>
      <c r="AL116" s="17">
        <v>0.26742338861625697</v>
      </c>
      <c r="AM116" s="17">
        <v>0.128271977040881</v>
      </c>
      <c r="AN116" s="17">
        <v>0.460126186606791</v>
      </c>
      <c r="AO116" s="17">
        <v>0.50115699073390996</v>
      </c>
      <c r="AP116" s="17">
        <v>0.15374350139151799</v>
      </c>
      <c r="AQ116" s="17">
        <v>0.19860091319489401</v>
      </c>
      <c r="AR116" s="17"/>
      <c r="AS116" s="17" t="s">
        <v>136</v>
      </c>
      <c r="AT116" s="17" t="s">
        <v>136</v>
      </c>
      <c r="AU116" s="17" t="s">
        <v>136</v>
      </c>
      <c r="AV116" s="17">
        <v>0.132209611102827</v>
      </c>
      <c r="AW116" s="17">
        <v>0.45709487308253399</v>
      </c>
      <c r="AX116" s="17" t="s">
        <v>136</v>
      </c>
      <c r="AY116" s="17" t="s">
        <v>136</v>
      </c>
      <c r="AZ116" s="17" t="s">
        <v>136</v>
      </c>
      <c r="BA116" s="17" t="s">
        <v>136</v>
      </c>
      <c r="BB116" s="17"/>
      <c r="BC116" s="17">
        <v>0.24607822003990501</v>
      </c>
      <c r="BD116" s="17">
        <v>0.159895086489208</v>
      </c>
      <c r="BE116" s="17">
        <v>0</v>
      </c>
      <c r="BF116" s="17">
        <v>0.29467128426073502</v>
      </c>
      <c r="BG116" s="17">
        <v>0.309770742763534</v>
      </c>
      <c r="BH116" s="17">
        <v>0</v>
      </c>
      <c r="BI116" s="17"/>
      <c r="BJ116" s="17">
        <v>0.20148299622177701</v>
      </c>
      <c r="BK116" s="17">
        <v>0.232636560417979</v>
      </c>
      <c r="BL116" s="17">
        <v>0.217485538022784</v>
      </c>
      <c r="BM116" s="17">
        <v>0.34327462044455098</v>
      </c>
      <c r="BN116" s="17">
        <v>0.21511160714755301</v>
      </c>
      <c r="BO116" s="17">
        <v>0.203706129605426</v>
      </c>
      <c r="BP116" s="17"/>
      <c r="BQ116" s="17">
        <v>0.25382688152010602</v>
      </c>
      <c r="BR116" s="17">
        <v>0.24223932501644899</v>
      </c>
      <c r="BS116" s="17"/>
      <c r="BT116" s="17">
        <v>0.30098516307475698</v>
      </c>
      <c r="BU116" s="17">
        <v>0.213188136027995</v>
      </c>
      <c r="BV116" s="17"/>
      <c r="BW116" s="17">
        <v>0.243115985796899</v>
      </c>
      <c r="BX116" s="17">
        <v>0.27147006089647202</v>
      </c>
    </row>
    <row r="117" spans="2:76" x14ac:dyDescent="0.35">
      <c r="B117" t="s">
        <v>97</v>
      </c>
      <c r="C117" s="17">
        <v>3.1443423775235298E-2</v>
      </c>
      <c r="D117" s="17">
        <v>2.88210416196047E-2</v>
      </c>
      <c r="E117" s="17">
        <v>3.48280694554646E-2</v>
      </c>
      <c r="F117" s="17"/>
      <c r="G117" s="17">
        <v>0</v>
      </c>
      <c r="H117" s="17">
        <v>5.7144375353818902E-2</v>
      </c>
      <c r="I117" s="17">
        <v>0</v>
      </c>
      <c r="J117" s="17"/>
      <c r="K117" s="17">
        <v>9.9746811134915001E-2</v>
      </c>
      <c r="L117" s="17">
        <v>0</v>
      </c>
      <c r="M117" s="17">
        <v>0</v>
      </c>
      <c r="N117" s="17">
        <v>0</v>
      </c>
      <c r="O117" s="17">
        <v>0</v>
      </c>
      <c r="P117" s="17">
        <v>0</v>
      </c>
      <c r="Q117" s="17">
        <v>0.120384697489523</v>
      </c>
      <c r="R117" s="17">
        <v>0</v>
      </c>
      <c r="S117" s="17" t="s">
        <v>136</v>
      </c>
      <c r="T117" s="17">
        <v>2.7037799853418899E-2</v>
      </c>
      <c r="U117" s="17">
        <v>0</v>
      </c>
      <c r="V117" s="17" t="s">
        <v>136</v>
      </c>
      <c r="W117" s="17">
        <v>0</v>
      </c>
      <c r="X117" s="17">
        <v>0</v>
      </c>
      <c r="Y117" s="17">
        <v>0</v>
      </c>
      <c r="Z117" s="17">
        <v>0.166037661138485</v>
      </c>
      <c r="AA117" s="17"/>
      <c r="AB117" s="17">
        <v>0</v>
      </c>
      <c r="AC117" s="17">
        <v>0</v>
      </c>
      <c r="AD117" s="17">
        <v>5.9710659320616297E-2</v>
      </c>
      <c r="AE117" s="17">
        <v>3.6205028779879099E-2</v>
      </c>
      <c r="AF117" s="17"/>
      <c r="AG117" s="17">
        <v>1.2904720718680599E-2</v>
      </c>
      <c r="AH117" s="17">
        <v>7.3738120724042594E-2</v>
      </c>
      <c r="AI117" s="17">
        <v>6.3075388015535194E-2</v>
      </c>
      <c r="AJ117" s="17">
        <v>0</v>
      </c>
      <c r="AK117" s="17"/>
      <c r="AL117" s="17">
        <v>0</v>
      </c>
      <c r="AM117" s="17">
        <v>0</v>
      </c>
      <c r="AN117" s="17">
        <v>0</v>
      </c>
      <c r="AO117" s="17">
        <v>0</v>
      </c>
      <c r="AP117" s="17">
        <v>0</v>
      </c>
      <c r="AQ117" s="17">
        <v>0</v>
      </c>
      <c r="AR117" s="17"/>
      <c r="AS117" s="17" t="s">
        <v>136</v>
      </c>
      <c r="AT117" s="17" t="s">
        <v>136</v>
      </c>
      <c r="AU117" s="17" t="s">
        <v>136</v>
      </c>
      <c r="AV117" s="17">
        <v>4.9311190008063797E-2</v>
      </c>
      <c r="AW117" s="17">
        <v>0</v>
      </c>
      <c r="AX117" s="17" t="s">
        <v>136</v>
      </c>
      <c r="AY117" s="17" t="s">
        <v>136</v>
      </c>
      <c r="AZ117" s="17" t="s">
        <v>136</v>
      </c>
      <c r="BA117" s="17" t="s">
        <v>136</v>
      </c>
      <c r="BB117" s="17"/>
      <c r="BC117" s="17">
        <v>1.75487651354845E-2</v>
      </c>
      <c r="BD117" s="17">
        <v>6.4989621805839407E-2</v>
      </c>
      <c r="BE117" s="17">
        <v>0</v>
      </c>
      <c r="BF117" s="17">
        <v>5.6335874551009198E-2</v>
      </c>
      <c r="BG117" s="17">
        <v>2.7522451790880701E-2</v>
      </c>
      <c r="BH117" s="17">
        <v>0</v>
      </c>
      <c r="BI117" s="17"/>
      <c r="BJ117" s="17">
        <v>0</v>
      </c>
      <c r="BK117" s="17">
        <v>6.5970944784628893E-2</v>
      </c>
      <c r="BL117" s="17">
        <v>0</v>
      </c>
      <c r="BM117" s="17">
        <v>2.4756203030226898E-2</v>
      </c>
      <c r="BN117" s="17">
        <v>4.1812713542691698E-2</v>
      </c>
      <c r="BO117" s="17">
        <v>0</v>
      </c>
      <c r="BP117" s="17"/>
      <c r="BQ117" s="17">
        <v>3.2606242130353298E-2</v>
      </c>
      <c r="BR117" s="17">
        <v>2.9147802263498699E-2</v>
      </c>
      <c r="BS117" s="17"/>
      <c r="BT117" s="17">
        <v>0</v>
      </c>
      <c r="BU117" s="17">
        <v>5.4072583699820799E-2</v>
      </c>
      <c r="BV117" s="17"/>
      <c r="BW117" s="17">
        <v>2.9151984863813599E-2</v>
      </c>
      <c r="BX117" s="17">
        <v>3.6367992358703603E-2</v>
      </c>
    </row>
    <row r="118" spans="2:76"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row>
    <row r="119" spans="2:76" x14ac:dyDescent="0.35">
      <c r="B119" s="6" t="s">
        <v>177</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row>
    <row r="120" spans="2:76" x14ac:dyDescent="0.35">
      <c r="B120" s="31" t="s">
        <v>500</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row>
    <row r="121" spans="2:76" x14ac:dyDescent="0.35">
      <c r="B121" t="s">
        <v>166</v>
      </c>
      <c r="C121" s="17">
        <v>0.46648065994526799</v>
      </c>
      <c r="D121" s="17">
        <v>0.53672588786741204</v>
      </c>
      <c r="E121" s="17">
        <v>0.36577577456647797</v>
      </c>
      <c r="F121" s="17"/>
      <c r="G121" s="17">
        <v>0.52480712176052502</v>
      </c>
      <c r="H121" s="17">
        <v>0.42783363375337202</v>
      </c>
      <c r="I121" s="17">
        <v>0.68556061735729901</v>
      </c>
      <c r="J121" s="17"/>
      <c r="K121" s="17">
        <v>0.43332270797206202</v>
      </c>
      <c r="L121" s="17">
        <v>0.41637528103705701</v>
      </c>
      <c r="M121" s="17">
        <v>1</v>
      </c>
      <c r="N121" s="17">
        <v>0.66227291755345097</v>
      </c>
      <c r="O121" s="17">
        <v>0</v>
      </c>
      <c r="P121" s="17">
        <v>0</v>
      </c>
      <c r="Q121" s="17">
        <v>0.25198844823761202</v>
      </c>
      <c r="R121" s="17">
        <v>0.60058038874081898</v>
      </c>
      <c r="S121" s="17" t="s">
        <v>136</v>
      </c>
      <c r="T121" s="17">
        <v>0.52593590802088697</v>
      </c>
      <c r="U121" s="17">
        <v>0.42914717928692903</v>
      </c>
      <c r="V121" s="17" t="s">
        <v>136</v>
      </c>
      <c r="W121" s="17">
        <v>0.67113489684359895</v>
      </c>
      <c r="X121" s="17">
        <v>0.328865103156401</v>
      </c>
      <c r="Y121" s="17">
        <v>0.50480980359691496</v>
      </c>
      <c r="Z121" s="17">
        <v>0.66666666666666696</v>
      </c>
      <c r="AA121" s="17"/>
      <c r="AB121" s="17">
        <v>0</v>
      </c>
      <c r="AC121" s="17">
        <v>0.37786098437159399</v>
      </c>
      <c r="AD121" s="17">
        <v>0.62094649478309905</v>
      </c>
      <c r="AE121" s="17">
        <v>0.42994985303065902</v>
      </c>
      <c r="AF121" s="17"/>
      <c r="AG121" s="17">
        <v>0.50275690864870404</v>
      </c>
      <c r="AH121" s="17">
        <v>0.43659922395700501</v>
      </c>
      <c r="AI121" s="17">
        <v>0.34224085679689398</v>
      </c>
      <c r="AJ121" s="17">
        <v>1</v>
      </c>
      <c r="AK121" s="17"/>
      <c r="AL121" s="17">
        <v>0.66151693140352796</v>
      </c>
      <c r="AM121" s="17">
        <v>0.39306676347998698</v>
      </c>
      <c r="AN121" s="17">
        <v>0.161572285108429</v>
      </c>
      <c r="AO121" s="17">
        <v>1</v>
      </c>
      <c r="AP121" s="17">
        <v>0.163551536696147</v>
      </c>
      <c r="AQ121" s="17">
        <v>0.190757402268279</v>
      </c>
      <c r="AR121" s="17"/>
      <c r="AS121" s="17" t="s">
        <v>136</v>
      </c>
      <c r="AT121" s="17" t="s">
        <v>136</v>
      </c>
      <c r="AU121" s="17" t="s">
        <v>136</v>
      </c>
      <c r="AV121" s="17">
        <v>0.502493270311971</v>
      </c>
      <c r="AW121" s="17">
        <v>0.35039760582910401</v>
      </c>
      <c r="AX121" s="17" t="s">
        <v>136</v>
      </c>
      <c r="AY121" s="17" t="s">
        <v>136</v>
      </c>
      <c r="AZ121" s="17" t="s">
        <v>136</v>
      </c>
      <c r="BA121" s="17" t="s">
        <v>136</v>
      </c>
      <c r="BB121" s="17"/>
      <c r="BC121" s="17">
        <v>0.38055730077240602</v>
      </c>
      <c r="BD121" s="17">
        <v>0.49029219668770202</v>
      </c>
      <c r="BE121" s="17">
        <v>0</v>
      </c>
      <c r="BF121" s="17">
        <v>0.70185436400842804</v>
      </c>
      <c r="BG121" s="17">
        <v>0.53440564097808296</v>
      </c>
      <c r="BH121" s="17">
        <v>0.48859460578032798</v>
      </c>
      <c r="BI121" s="17"/>
      <c r="BJ121" s="17">
        <v>0.51367531210404505</v>
      </c>
      <c r="BK121" s="17">
        <v>0.48578587382122801</v>
      </c>
      <c r="BL121" s="17">
        <v>0.48372334708053299</v>
      </c>
      <c r="BM121" s="17">
        <v>0.48712159304647101</v>
      </c>
      <c r="BN121" s="17">
        <v>0.371009030620925</v>
      </c>
      <c r="BO121" s="17">
        <v>0.48596863993679501</v>
      </c>
      <c r="BP121" s="17"/>
      <c r="BQ121" s="17">
        <v>0.37203528708188199</v>
      </c>
      <c r="BR121" s="17">
        <v>0.65089710859172201</v>
      </c>
      <c r="BS121" s="17"/>
      <c r="BT121" s="17">
        <v>0.32862923315612202</v>
      </c>
      <c r="BU121" s="17">
        <v>0.56473577689017795</v>
      </c>
      <c r="BV121" s="17"/>
      <c r="BW121" s="17">
        <v>0.48798580853226198</v>
      </c>
      <c r="BX121" s="17">
        <v>0.47068651028678998</v>
      </c>
    </row>
    <row r="122" spans="2:76" x14ac:dyDescent="0.35">
      <c r="B122" t="s">
        <v>167</v>
      </c>
      <c r="C122" s="17">
        <v>0.413708878427201</v>
      </c>
      <c r="D122" s="17">
        <v>0.44694721489727701</v>
      </c>
      <c r="E122" s="17">
        <v>0.36605777153477698</v>
      </c>
      <c r="F122" s="17"/>
      <c r="G122" s="17">
        <v>0.41887928684119102</v>
      </c>
      <c r="H122" s="17">
        <v>0.44217035901371798</v>
      </c>
      <c r="I122" s="17">
        <v>0</v>
      </c>
      <c r="J122" s="17"/>
      <c r="K122" s="17">
        <v>0.28262986751876501</v>
      </c>
      <c r="L122" s="17">
        <v>0.58612440934489596</v>
      </c>
      <c r="M122" s="17">
        <v>0</v>
      </c>
      <c r="N122" s="17">
        <v>0.66227291755345097</v>
      </c>
      <c r="O122" s="17">
        <v>0</v>
      </c>
      <c r="P122" s="17">
        <v>1</v>
      </c>
      <c r="Q122" s="17">
        <v>0.50397689647522503</v>
      </c>
      <c r="R122" s="17">
        <v>0.40142739240542402</v>
      </c>
      <c r="S122" s="17" t="s">
        <v>136</v>
      </c>
      <c r="T122" s="17">
        <v>0.40855167230843698</v>
      </c>
      <c r="U122" s="17">
        <v>0.28462116417562699</v>
      </c>
      <c r="V122" s="17" t="s">
        <v>136</v>
      </c>
      <c r="W122" s="17">
        <v>0</v>
      </c>
      <c r="X122" s="17">
        <v>0.33572437690932699</v>
      </c>
      <c r="Y122" s="17">
        <v>0.50480980359691496</v>
      </c>
      <c r="Z122" s="17">
        <v>0.33333333333333298</v>
      </c>
      <c r="AA122" s="17"/>
      <c r="AB122" s="17">
        <v>1</v>
      </c>
      <c r="AC122" s="17">
        <v>0.31436005100827502</v>
      </c>
      <c r="AD122" s="17">
        <v>0.28839648580007099</v>
      </c>
      <c r="AE122" s="17">
        <v>0.49605176036283899</v>
      </c>
      <c r="AF122" s="17"/>
      <c r="AG122" s="17">
        <v>0.30311677719897001</v>
      </c>
      <c r="AH122" s="17">
        <v>0.64005578428481902</v>
      </c>
      <c r="AI122" s="17">
        <v>0.59810261010237697</v>
      </c>
      <c r="AJ122" s="17">
        <v>0</v>
      </c>
      <c r="AK122" s="17"/>
      <c r="AL122" s="17">
        <v>0.61546819665938501</v>
      </c>
      <c r="AM122" s="17">
        <v>0.33788353545442901</v>
      </c>
      <c r="AN122" s="17">
        <v>0.32745703104818902</v>
      </c>
      <c r="AO122" s="17">
        <v>1</v>
      </c>
      <c r="AP122" s="17">
        <v>0.50423239951051002</v>
      </c>
      <c r="AQ122" s="17">
        <v>0.148604748789571</v>
      </c>
      <c r="AR122" s="17"/>
      <c r="AS122" s="17" t="s">
        <v>136</v>
      </c>
      <c r="AT122" s="17" t="s">
        <v>136</v>
      </c>
      <c r="AU122" s="17" t="s">
        <v>136</v>
      </c>
      <c r="AV122" s="17">
        <v>0.41415556517555802</v>
      </c>
      <c r="AW122" s="17">
        <v>0.41226902828985801</v>
      </c>
      <c r="AX122" s="17" t="s">
        <v>136</v>
      </c>
      <c r="AY122" s="17" t="s">
        <v>136</v>
      </c>
      <c r="AZ122" s="17" t="s">
        <v>136</v>
      </c>
      <c r="BA122" s="17" t="s">
        <v>136</v>
      </c>
      <c r="BB122" s="17"/>
      <c r="BC122" s="17">
        <v>0.518208951826162</v>
      </c>
      <c r="BD122" s="17">
        <v>0.48455661867982902</v>
      </c>
      <c r="BE122" s="17">
        <v>1</v>
      </c>
      <c r="BF122" s="17">
        <v>0.13182800369869299</v>
      </c>
      <c r="BG122" s="17">
        <v>0.30657841642477801</v>
      </c>
      <c r="BH122" s="17">
        <v>0</v>
      </c>
      <c r="BI122" s="17"/>
      <c r="BJ122" s="17">
        <v>0.334213045618941</v>
      </c>
      <c r="BK122" s="17">
        <v>0.485952671224407</v>
      </c>
      <c r="BL122" s="17">
        <v>0</v>
      </c>
      <c r="BM122" s="17">
        <v>0.44672759537026002</v>
      </c>
      <c r="BN122" s="17">
        <v>0.44627580152503799</v>
      </c>
      <c r="BO122" s="17">
        <v>0.34189205244003301</v>
      </c>
      <c r="BP122" s="17"/>
      <c r="BQ122" s="17">
        <v>0.37219865819897602</v>
      </c>
      <c r="BR122" s="17">
        <v>0.49476279525692701</v>
      </c>
      <c r="BS122" s="17"/>
      <c r="BT122" s="17">
        <v>0.33660349985013299</v>
      </c>
      <c r="BU122" s="17">
        <v>0.46866658300547398</v>
      </c>
      <c r="BV122" s="17"/>
      <c r="BW122" s="17">
        <v>0.26427528328410999</v>
      </c>
      <c r="BX122" s="17">
        <v>0.60947229183531504</v>
      </c>
    </row>
    <row r="123" spans="2:76" x14ac:dyDescent="0.35">
      <c r="B123" t="s">
        <v>168</v>
      </c>
      <c r="C123" s="17">
        <v>0.21901656566071601</v>
      </c>
      <c r="D123" s="17">
        <v>0.216061120265887</v>
      </c>
      <c r="E123" s="17">
        <v>0.22325354799437</v>
      </c>
      <c r="F123" s="17"/>
      <c r="G123" s="17">
        <v>0.25077576333792501</v>
      </c>
      <c r="H123" s="17">
        <v>0.22287945794210201</v>
      </c>
      <c r="I123" s="17">
        <v>0</v>
      </c>
      <c r="J123" s="17"/>
      <c r="K123" s="17">
        <v>0</v>
      </c>
      <c r="L123" s="17">
        <v>0.168805958575972</v>
      </c>
      <c r="M123" s="17">
        <v>1</v>
      </c>
      <c r="N123" s="17">
        <v>0</v>
      </c>
      <c r="O123" s="17">
        <v>0</v>
      </c>
      <c r="P123" s="17">
        <v>0</v>
      </c>
      <c r="Q123" s="17">
        <v>0.244034655287163</v>
      </c>
      <c r="R123" s="17">
        <v>0.40517628792365701</v>
      </c>
      <c r="S123" s="17" t="s">
        <v>136</v>
      </c>
      <c r="T123" s="17">
        <v>0.23148914663637399</v>
      </c>
      <c r="U123" s="17">
        <v>0.57085282071307097</v>
      </c>
      <c r="V123" s="17" t="s">
        <v>136</v>
      </c>
      <c r="W123" s="17">
        <v>0.33541051993427201</v>
      </c>
      <c r="X123" s="17">
        <v>0.33541051993427201</v>
      </c>
      <c r="Y123" s="17">
        <v>0</v>
      </c>
      <c r="Z123" s="17">
        <v>0</v>
      </c>
      <c r="AA123" s="17"/>
      <c r="AB123" s="17">
        <v>0</v>
      </c>
      <c r="AC123" s="17">
        <v>0.33185050979484598</v>
      </c>
      <c r="AD123" s="17">
        <v>0.23303592927609401</v>
      </c>
      <c r="AE123" s="17">
        <v>0.16467087765869301</v>
      </c>
      <c r="AF123" s="17"/>
      <c r="AG123" s="17">
        <v>0.29895384911493</v>
      </c>
      <c r="AH123" s="17">
        <v>0</v>
      </c>
      <c r="AI123" s="17">
        <v>0.16752209661727699</v>
      </c>
      <c r="AJ123" s="17">
        <v>0</v>
      </c>
      <c r="AK123" s="17"/>
      <c r="AL123" s="17">
        <v>0.120069422037624</v>
      </c>
      <c r="AM123" s="17">
        <v>0.109618201133038</v>
      </c>
      <c r="AN123" s="17">
        <v>0.16668242030583499</v>
      </c>
      <c r="AO123" s="17">
        <v>0.51026066795178604</v>
      </c>
      <c r="AP123" s="17">
        <v>0.33525765862336299</v>
      </c>
      <c r="AQ123" s="17">
        <v>0.19455405533157499</v>
      </c>
      <c r="AR123" s="17"/>
      <c r="AS123" s="17" t="s">
        <v>136</v>
      </c>
      <c r="AT123" s="17" t="s">
        <v>136</v>
      </c>
      <c r="AU123" s="17" t="s">
        <v>136</v>
      </c>
      <c r="AV123" s="17">
        <v>0.23100771082742799</v>
      </c>
      <c r="AW123" s="17">
        <v>0.18036430637908599</v>
      </c>
      <c r="AX123" s="17" t="s">
        <v>136</v>
      </c>
      <c r="AY123" s="17" t="s">
        <v>136</v>
      </c>
      <c r="AZ123" s="17" t="s">
        <v>136</v>
      </c>
      <c r="BA123" s="17" t="s">
        <v>136</v>
      </c>
      <c r="BB123" s="17"/>
      <c r="BC123" s="17">
        <v>9.5564832571061298E-2</v>
      </c>
      <c r="BD123" s="17">
        <v>8.5051479927409301E-2</v>
      </c>
      <c r="BE123" s="17">
        <v>0</v>
      </c>
      <c r="BF123" s="17">
        <v>0.45326211150038698</v>
      </c>
      <c r="BG123" s="17">
        <v>0.40508589877085599</v>
      </c>
      <c r="BH123" s="17">
        <v>0.51140539421967202</v>
      </c>
      <c r="BI123" s="17"/>
      <c r="BJ123" s="17">
        <v>0.358212886937122</v>
      </c>
      <c r="BK123" s="17">
        <v>4.75843906134477E-2</v>
      </c>
      <c r="BL123" s="17">
        <v>0</v>
      </c>
      <c r="BM123" s="17">
        <v>0.23886323668073101</v>
      </c>
      <c r="BN123" s="17">
        <v>0.31667538354303598</v>
      </c>
      <c r="BO123" s="17">
        <v>0.169591667214437</v>
      </c>
      <c r="BP123" s="17"/>
      <c r="BQ123" s="17">
        <v>0.22616177781885</v>
      </c>
      <c r="BR123" s="17">
        <v>0.20506464180167799</v>
      </c>
      <c r="BS123" s="17"/>
      <c r="BT123" s="17">
        <v>0.29958140584285498</v>
      </c>
      <c r="BU123" s="17">
        <v>0.16159309186633899</v>
      </c>
      <c r="BV123" s="17"/>
      <c r="BW123" s="17">
        <v>0.36412074269971001</v>
      </c>
      <c r="BX123" s="17">
        <v>3.3477353463379697E-2</v>
      </c>
    </row>
    <row r="124" spans="2:76" x14ac:dyDescent="0.35">
      <c r="B124" t="s">
        <v>169</v>
      </c>
      <c r="C124" s="17">
        <v>0.193793529248351</v>
      </c>
      <c r="D124" s="17">
        <v>0.21204052074844601</v>
      </c>
      <c r="E124" s="17">
        <v>0.167634297626788</v>
      </c>
      <c r="F124" s="17"/>
      <c r="G124" s="17">
        <v>0.31192314896227802</v>
      </c>
      <c r="H124" s="17">
        <v>0.114057441466176</v>
      </c>
      <c r="I124" s="17">
        <v>0.65737999291093596</v>
      </c>
      <c r="J124" s="17"/>
      <c r="K124" s="17">
        <v>0.144664603717371</v>
      </c>
      <c r="L124" s="17">
        <v>0.33579876270815001</v>
      </c>
      <c r="M124" s="17">
        <v>0</v>
      </c>
      <c r="N124" s="17">
        <v>0</v>
      </c>
      <c r="O124" s="17">
        <v>1</v>
      </c>
      <c r="P124" s="17">
        <v>0</v>
      </c>
      <c r="Q124" s="17">
        <v>0.25198844823761202</v>
      </c>
      <c r="R124" s="17">
        <v>0</v>
      </c>
      <c r="S124" s="17" t="s">
        <v>136</v>
      </c>
      <c r="T124" s="17">
        <v>0.24257445241029099</v>
      </c>
      <c r="U124" s="17">
        <v>0</v>
      </c>
      <c r="V124" s="17" t="s">
        <v>136</v>
      </c>
      <c r="W124" s="17">
        <v>0</v>
      </c>
      <c r="X124" s="17">
        <v>0</v>
      </c>
      <c r="Y124" s="17">
        <v>0.50011578812087598</v>
      </c>
      <c r="Z124" s="17">
        <v>0.33333333333333298</v>
      </c>
      <c r="AA124" s="17"/>
      <c r="AB124" s="17">
        <v>0</v>
      </c>
      <c r="AC124" s="17">
        <v>0.26748927238020198</v>
      </c>
      <c r="AD124" s="17">
        <v>0.134574765070126</v>
      </c>
      <c r="AE124" s="17">
        <v>0.23742331397642799</v>
      </c>
      <c r="AF124" s="17"/>
      <c r="AG124" s="17">
        <v>0.108906248950774</v>
      </c>
      <c r="AH124" s="17">
        <v>0.103912185422336</v>
      </c>
      <c r="AI124" s="17">
        <v>0.46073471619187301</v>
      </c>
      <c r="AJ124" s="17">
        <v>0</v>
      </c>
      <c r="AK124" s="17"/>
      <c r="AL124" s="17">
        <v>0.186330398573889</v>
      </c>
      <c r="AM124" s="17">
        <v>0.27113065327382901</v>
      </c>
      <c r="AN124" s="17">
        <v>0</v>
      </c>
      <c r="AO124" s="17">
        <v>1</v>
      </c>
      <c r="AP124" s="17">
        <v>0.16050994186612799</v>
      </c>
      <c r="AQ124" s="17">
        <v>0.172552900570069</v>
      </c>
      <c r="AR124" s="17"/>
      <c r="AS124" s="17" t="s">
        <v>136</v>
      </c>
      <c r="AT124" s="17" t="s">
        <v>136</v>
      </c>
      <c r="AU124" s="17" t="s">
        <v>136</v>
      </c>
      <c r="AV124" s="17">
        <v>0.236019220205539</v>
      </c>
      <c r="AW124" s="17">
        <v>5.7683230145796398E-2</v>
      </c>
      <c r="AX124" s="17" t="s">
        <v>136</v>
      </c>
      <c r="AY124" s="17" t="s">
        <v>136</v>
      </c>
      <c r="AZ124" s="17" t="s">
        <v>136</v>
      </c>
      <c r="BA124" s="17" t="s">
        <v>136</v>
      </c>
      <c r="BB124" s="17"/>
      <c r="BC124" s="17">
        <v>0.25681844683408001</v>
      </c>
      <c r="BD124" s="17">
        <v>6.8749570158995896E-2</v>
      </c>
      <c r="BE124" s="17">
        <v>0</v>
      </c>
      <c r="BF124" s="17">
        <v>0</v>
      </c>
      <c r="BG124" s="17">
        <v>0.27466154633741902</v>
      </c>
      <c r="BH124" s="17">
        <v>0</v>
      </c>
      <c r="BI124" s="17"/>
      <c r="BJ124" s="17">
        <v>0.13864670283184999</v>
      </c>
      <c r="BK124" s="17">
        <v>0.17394928954588701</v>
      </c>
      <c r="BL124" s="17">
        <v>0.51627665291946701</v>
      </c>
      <c r="BM124" s="17">
        <v>0.249012293325584</v>
      </c>
      <c r="BN124" s="17">
        <v>0.236917511769594</v>
      </c>
      <c r="BO124" s="17">
        <v>0</v>
      </c>
      <c r="BP124" s="17"/>
      <c r="BQ124" s="17">
        <v>0.14495852745990601</v>
      </c>
      <c r="BR124" s="17">
        <v>0.28915000174060501</v>
      </c>
      <c r="BS124" s="17"/>
      <c r="BT124" s="17">
        <v>0.20006444570277199</v>
      </c>
      <c r="BU124" s="17">
        <v>0.18932386474119001</v>
      </c>
      <c r="BV124" s="17"/>
      <c r="BW124" s="17">
        <v>0.103105384412645</v>
      </c>
      <c r="BX124" s="17">
        <v>0.30286862519492003</v>
      </c>
    </row>
    <row r="125" spans="2:76" x14ac:dyDescent="0.35">
      <c r="B125" t="s">
        <v>170</v>
      </c>
      <c r="C125" s="17">
        <v>0.16409625944008399</v>
      </c>
      <c r="D125" s="17">
        <v>0.116879189875795</v>
      </c>
      <c r="E125" s="17">
        <v>0.23178754209439101</v>
      </c>
      <c r="F125" s="17"/>
      <c r="G125" s="17">
        <v>0.26186432078176802</v>
      </c>
      <c r="H125" s="17">
        <v>0.13843175596452401</v>
      </c>
      <c r="I125" s="17">
        <v>0</v>
      </c>
      <c r="J125" s="17"/>
      <c r="K125" s="17">
        <v>0.143994001495305</v>
      </c>
      <c r="L125" s="17">
        <v>0.16449311375022599</v>
      </c>
      <c r="M125" s="17">
        <v>1</v>
      </c>
      <c r="N125" s="17">
        <v>0.66886354122327496</v>
      </c>
      <c r="O125" s="17">
        <v>0</v>
      </c>
      <c r="P125" s="17">
        <v>0</v>
      </c>
      <c r="Q125" s="17">
        <v>0</v>
      </c>
      <c r="R125" s="17">
        <v>0</v>
      </c>
      <c r="S125" s="17" t="s">
        <v>136</v>
      </c>
      <c r="T125" s="17">
        <v>5.8483400106731198E-2</v>
      </c>
      <c r="U125" s="17">
        <v>0.14009514906432499</v>
      </c>
      <c r="V125" s="17" t="s">
        <v>136</v>
      </c>
      <c r="W125" s="17">
        <v>0.33541051993427201</v>
      </c>
      <c r="X125" s="17">
        <v>0.328865103156401</v>
      </c>
      <c r="Y125" s="17">
        <v>0.49988421187912402</v>
      </c>
      <c r="Z125" s="17">
        <v>0</v>
      </c>
      <c r="AA125" s="17"/>
      <c r="AB125" s="17">
        <v>0</v>
      </c>
      <c r="AC125" s="17">
        <v>0.26059881017602798</v>
      </c>
      <c r="AD125" s="17">
        <v>0.18456089976437401</v>
      </c>
      <c r="AE125" s="17">
        <v>0.106132536438693</v>
      </c>
      <c r="AF125" s="17"/>
      <c r="AG125" s="17">
        <v>0.18666606771291</v>
      </c>
      <c r="AH125" s="17">
        <v>0.303911872636002</v>
      </c>
      <c r="AI125" s="17">
        <v>5.44018791302067E-2</v>
      </c>
      <c r="AJ125" s="17">
        <v>0</v>
      </c>
      <c r="AK125" s="17"/>
      <c r="AL125" s="17">
        <v>0.12060081426466999</v>
      </c>
      <c r="AM125" s="17">
        <v>0.104404145834107</v>
      </c>
      <c r="AN125" s="17">
        <v>0.206919910810062</v>
      </c>
      <c r="AO125" s="17">
        <v>0</v>
      </c>
      <c r="AP125" s="17">
        <v>0</v>
      </c>
      <c r="AQ125" s="17">
        <v>0.48442722068966798</v>
      </c>
      <c r="AR125" s="17"/>
      <c r="AS125" s="17" t="s">
        <v>136</v>
      </c>
      <c r="AT125" s="17" t="s">
        <v>136</v>
      </c>
      <c r="AU125" s="17" t="s">
        <v>136</v>
      </c>
      <c r="AV125" s="17">
        <v>0.16582061430522299</v>
      </c>
      <c r="AW125" s="17">
        <v>0.15853797368719799</v>
      </c>
      <c r="AX125" s="17" t="s">
        <v>136</v>
      </c>
      <c r="AY125" s="17" t="s">
        <v>136</v>
      </c>
      <c r="AZ125" s="17" t="s">
        <v>136</v>
      </c>
      <c r="BA125" s="17" t="s">
        <v>136</v>
      </c>
      <c r="BB125" s="17"/>
      <c r="BC125" s="17">
        <v>0.123149545286589</v>
      </c>
      <c r="BD125" s="17">
        <v>0.18934386214957399</v>
      </c>
      <c r="BE125" s="17">
        <v>0</v>
      </c>
      <c r="BF125" s="17">
        <v>0.176801160961365</v>
      </c>
      <c r="BG125" s="17">
        <v>0.24082509874174701</v>
      </c>
      <c r="BH125" s="17">
        <v>0</v>
      </c>
      <c r="BI125" s="17"/>
      <c r="BJ125" s="17">
        <v>0.21728250813648001</v>
      </c>
      <c r="BK125" s="17">
        <v>0.16853213658326999</v>
      </c>
      <c r="BL125" s="17">
        <v>0</v>
      </c>
      <c r="BM125" s="17">
        <v>0.228444906287401</v>
      </c>
      <c r="BN125" s="17">
        <v>0</v>
      </c>
      <c r="BO125" s="17">
        <v>0.34189205244003301</v>
      </c>
      <c r="BP125" s="17"/>
      <c r="BQ125" s="17">
        <v>0.20854890748774799</v>
      </c>
      <c r="BR125" s="17">
        <v>7.7296882855070997E-2</v>
      </c>
      <c r="BS125" s="17"/>
      <c r="BT125" s="17">
        <v>0.19983998480736601</v>
      </c>
      <c r="BU125" s="17">
        <v>0.13861952700567101</v>
      </c>
      <c r="BV125" s="17"/>
      <c r="BW125" s="17">
        <v>0.26810226824665601</v>
      </c>
      <c r="BX125" s="17">
        <v>3.1627239596331E-2</v>
      </c>
    </row>
    <row r="126" spans="2:76" x14ac:dyDescent="0.35">
      <c r="B126" t="s">
        <v>171</v>
      </c>
      <c r="C126" s="17">
        <v>0.137158586609432</v>
      </c>
      <c r="D126" s="17">
        <v>0.164961598065681</v>
      </c>
      <c r="E126" s="17">
        <v>9.7299664306695705E-2</v>
      </c>
      <c r="F126" s="17"/>
      <c r="G126" s="17">
        <v>0.105344076995707</v>
      </c>
      <c r="H126" s="17">
        <v>0.15953898886526199</v>
      </c>
      <c r="I126" s="17">
        <v>0</v>
      </c>
      <c r="J126" s="17"/>
      <c r="K126" s="17">
        <v>0</v>
      </c>
      <c r="L126" s="17">
        <v>0.25274841163254702</v>
      </c>
      <c r="M126" s="17">
        <v>0</v>
      </c>
      <c r="N126" s="17">
        <v>0.33113645877672498</v>
      </c>
      <c r="O126" s="17">
        <v>1</v>
      </c>
      <c r="P126" s="17">
        <v>0</v>
      </c>
      <c r="Q126" s="17">
        <v>0.25198844823761202</v>
      </c>
      <c r="R126" s="17">
        <v>0</v>
      </c>
      <c r="S126" s="17" t="s">
        <v>136</v>
      </c>
      <c r="T126" s="17">
        <v>0.174200636382524</v>
      </c>
      <c r="U126" s="17">
        <v>0.144526015111302</v>
      </c>
      <c r="V126" s="17" t="s">
        <v>136</v>
      </c>
      <c r="W126" s="17">
        <v>0</v>
      </c>
      <c r="X126" s="17">
        <v>0</v>
      </c>
      <c r="Y126" s="17">
        <v>0</v>
      </c>
      <c r="Z126" s="17">
        <v>0</v>
      </c>
      <c r="AA126" s="17"/>
      <c r="AB126" s="17">
        <v>0</v>
      </c>
      <c r="AC126" s="17">
        <v>6.19302314965616E-2</v>
      </c>
      <c r="AD126" s="17">
        <v>4.9149340148016897E-2</v>
      </c>
      <c r="AE126" s="17">
        <v>0.263373748752537</v>
      </c>
      <c r="AF126" s="17"/>
      <c r="AG126" s="17">
        <v>9.1743005162509994E-2</v>
      </c>
      <c r="AH126" s="17">
        <v>0.10301726611869499</v>
      </c>
      <c r="AI126" s="17">
        <v>0.27608417646536199</v>
      </c>
      <c r="AJ126" s="17">
        <v>0</v>
      </c>
      <c r="AK126" s="17"/>
      <c r="AL126" s="17">
        <v>0.12153495378889</v>
      </c>
      <c r="AM126" s="17">
        <v>0.22066115426053901</v>
      </c>
      <c r="AN126" s="17">
        <v>0</v>
      </c>
      <c r="AO126" s="17">
        <v>1</v>
      </c>
      <c r="AP126" s="17">
        <v>0.16886537590397299</v>
      </c>
      <c r="AQ126" s="17">
        <v>0</v>
      </c>
      <c r="AR126" s="17"/>
      <c r="AS126" s="17" t="s">
        <v>136</v>
      </c>
      <c r="AT126" s="17" t="s">
        <v>136</v>
      </c>
      <c r="AU126" s="17" t="s">
        <v>136</v>
      </c>
      <c r="AV126" s="17">
        <v>0.127032025528725</v>
      </c>
      <c r="AW126" s="17">
        <v>0.16980054524482299</v>
      </c>
      <c r="AX126" s="17" t="s">
        <v>136</v>
      </c>
      <c r="AY126" s="17" t="s">
        <v>136</v>
      </c>
      <c r="AZ126" s="17" t="s">
        <v>136</v>
      </c>
      <c r="BA126" s="17" t="s">
        <v>136</v>
      </c>
      <c r="BB126" s="17"/>
      <c r="BC126" s="17">
        <v>0.22330917805829201</v>
      </c>
      <c r="BD126" s="17">
        <v>8.1342804123603701E-2</v>
      </c>
      <c r="BE126" s="17">
        <v>0</v>
      </c>
      <c r="BF126" s="17">
        <v>0.13182800369869299</v>
      </c>
      <c r="BG126" s="17">
        <v>5.2917442556333197E-2</v>
      </c>
      <c r="BH126" s="17">
        <v>0</v>
      </c>
      <c r="BI126" s="17"/>
      <c r="BJ126" s="17">
        <v>0</v>
      </c>
      <c r="BK126" s="17">
        <v>0.27120347679925</v>
      </c>
      <c r="BL126" s="17">
        <v>0.51627665291946701</v>
      </c>
      <c r="BM126" s="17">
        <v>0.118927074564212</v>
      </c>
      <c r="BN126" s="17">
        <v>0.12628257541888099</v>
      </c>
      <c r="BO126" s="17">
        <v>0</v>
      </c>
      <c r="BP126" s="17"/>
      <c r="BQ126" s="17">
        <v>0.144795547772927</v>
      </c>
      <c r="BR126" s="17">
        <v>0.12224646107566201</v>
      </c>
      <c r="BS126" s="17"/>
      <c r="BT126" s="17">
        <v>0.101059876104324</v>
      </c>
      <c r="BU126" s="17">
        <v>0.162888338595714</v>
      </c>
      <c r="BV126" s="17"/>
      <c r="BW126" s="17">
        <v>0.1212490566809</v>
      </c>
      <c r="BX126" s="17">
        <v>0.169274525947716</v>
      </c>
    </row>
    <row r="127" spans="2:76" x14ac:dyDescent="0.35">
      <c r="B127" t="s">
        <v>172</v>
      </c>
      <c r="C127" s="17">
        <v>0.11782117947639</v>
      </c>
      <c r="D127" s="17">
        <v>0.154316307764406</v>
      </c>
      <c r="E127" s="17">
        <v>6.5501074327007303E-2</v>
      </c>
      <c r="F127" s="17"/>
      <c r="G127" s="17">
        <v>0.206910858429775</v>
      </c>
      <c r="H127" s="17">
        <v>9.2100334700206801E-2</v>
      </c>
      <c r="I127" s="17">
        <v>0</v>
      </c>
      <c r="J127" s="17"/>
      <c r="K127" s="17">
        <v>0</v>
      </c>
      <c r="L127" s="17">
        <v>8.3153134097009807E-2</v>
      </c>
      <c r="M127" s="17">
        <v>0</v>
      </c>
      <c r="N127" s="17">
        <v>0.33772708244654898</v>
      </c>
      <c r="O127" s="17">
        <v>0</v>
      </c>
      <c r="P127" s="17">
        <v>0</v>
      </c>
      <c r="Q127" s="17">
        <v>0</v>
      </c>
      <c r="R127" s="17">
        <v>0.20359203453494901</v>
      </c>
      <c r="S127" s="17" t="s">
        <v>136</v>
      </c>
      <c r="T127" s="17">
        <v>0.23308700970784699</v>
      </c>
      <c r="U127" s="17">
        <v>0</v>
      </c>
      <c r="V127" s="17" t="s">
        <v>136</v>
      </c>
      <c r="W127" s="17">
        <v>0</v>
      </c>
      <c r="X127" s="17">
        <v>0</v>
      </c>
      <c r="Y127" s="17">
        <v>0</v>
      </c>
      <c r="Z127" s="17">
        <v>0.66666666666666696</v>
      </c>
      <c r="AA127" s="17"/>
      <c r="AB127" s="17">
        <v>0</v>
      </c>
      <c r="AC127" s="17">
        <v>0.181657605997082</v>
      </c>
      <c r="AD127" s="17">
        <v>0.134574765070126</v>
      </c>
      <c r="AE127" s="17">
        <v>6.50033447715265E-2</v>
      </c>
      <c r="AF127" s="17"/>
      <c r="AG127" s="17">
        <v>0.106407282940805</v>
      </c>
      <c r="AH127" s="17">
        <v>0.20445432339087399</v>
      </c>
      <c r="AI127" s="17">
        <v>0.111379882690719</v>
      </c>
      <c r="AJ127" s="17">
        <v>0</v>
      </c>
      <c r="AK127" s="17"/>
      <c r="AL127" s="17">
        <v>0</v>
      </c>
      <c r="AM127" s="17">
        <v>0.105848622738401</v>
      </c>
      <c r="AN127" s="17">
        <v>0.46482538377567401</v>
      </c>
      <c r="AO127" s="17">
        <v>0</v>
      </c>
      <c r="AP127" s="17">
        <v>0</v>
      </c>
      <c r="AQ127" s="17">
        <v>0.14506506963181701</v>
      </c>
      <c r="AR127" s="17"/>
      <c r="AS127" s="17" t="s">
        <v>136</v>
      </c>
      <c r="AT127" s="17" t="s">
        <v>136</v>
      </c>
      <c r="AU127" s="17" t="s">
        <v>136</v>
      </c>
      <c r="AV127" s="17">
        <v>0.154373010936498</v>
      </c>
      <c r="AW127" s="17">
        <v>0</v>
      </c>
      <c r="AX127" s="17" t="s">
        <v>136</v>
      </c>
      <c r="AY127" s="17" t="s">
        <v>136</v>
      </c>
      <c r="AZ127" s="17" t="s">
        <v>136</v>
      </c>
      <c r="BA127" s="17" t="s">
        <v>136</v>
      </c>
      <c r="BB127" s="17"/>
      <c r="BC127" s="17">
        <v>0.213270949108123</v>
      </c>
      <c r="BD127" s="17">
        <v>6.8749570158995896E-2</v>
      </c>
      <c r="BE127" s="17">
        <v>0</v>
      </c>
      <c r="BF127" s="17">
        <v>0</v>
      </c>
      <c r="BG127" s="17">
        <v>5.35257658110148E-2</v>
      </c>
      <c r="BH127" s="17">
        <v>0</v>
      </c>
      <c r="BI127" s="17"/>
      <c r="BJ127" s="17">
        <v>0</v>
      </c>
      <c r="BK127" s="17">
        <v>0.109182484729929</v>
      </c>
      <c r="BL127" s="17">
        <v>0</v>
      </c>
      <c r="BM127" s="17">
        <v>5.8103531198593003E-2</v>
      </c>
      <c r="BN127" s="17">
        <v>0.30263219915669198</v>
      </c>
      <c r="BO127" s="17">
        <v>0.14142153691829101</v>
      </c>
      <c r="BP127" s="17"/>
      <c r="BQ127" s="17">
        <v>9.5261406808694202E-2</v>
      </c>
      <c r="BR127" s="17">
        <v>0.16187196811233301</v>
      </c>
      <c r="BS127" s="17"/>
      <c r="BT127" s="17">
        <v>0.11821778198359401</v>
      </c>
      <c r="BU127" s="17">
        <v>0.117538496687872</v>
      </c>
      <c r="BV127" s="17"/>
      <c r="BW127" s="17">
        <v>0.11196764656722601</v>
      </c>
      <c r="BX127" s="17">
        <v>0.134557652937703</v>
      </c>
    </row>
    <row r="128" spans="2:76" x14ac:dyDescent="0.35">
      <c r="B128" t="s">
        <v>173</v>
      </c>
      <c r="C128" s="17">
        <v>0.10531185765218901</v>
      </c>
      <c r="D128" s="17">
        <v>9.8761092629905706E-2</v>
      </c>
      <c r="E128" s="17">
        <v>0.114703158103852</v>
      </c>
      <c r="F128" s="17"/>
      <c r="G128" s="17">
        <v>0.15704859705955801</v>
      </c>
      <c r="H128" s="17">
        <v>9.3090954509887303E-2</v>
      </c>
      <c r="I128" s="17">
        <v>0</v>
      </c>
      <c r="J128" s="17"/>
      <c r="K128" s="17">
        <v>0.27997591498216301</v>
      </c>
      <c r="L128" s="17">
        <v>0.16793784404715001</v>
      </c>
      <c r="M128" s="17">
        <v>0</v>
      </c>
      <c r="N128" s="17">
        <v>0</v>
      </c>
      <c r="O128" s="17">
        <v>0</v>
      </c>
      <c r="P128" s="17">
        <v>0.50492673263201804</v>
      </c>
      <c r="Q128" s="17">
        <v>0</v>
      </c>
      <c r="R128" s="17">
        <v>0</v>
      </c>
      <c r="S128" s="17" t="s">
        <v>136</v>
      </c>
      <c r="T128" s="17">
        <v>5.9010676707742397E-2</v>
      </c>
      <c r="U128" s="17">
        <v>0</v>
      </c>
      <c r="V128" s="17" t="s">
        <v>136</v>
      </c>
      <c r="W128" s="17">
        <v>0</v>
      </c>
      <c r="X128" s="17">
        <v>0.33541051993427201</v>
      </c>
      <c r="Y128" s="17">
        <v>0</v>
      </c>
      <c r="Z128" s="17">
        <v>0</v>
      </c>
      <c r="AA128" s="17"/>
      <c r="AB128" s="17">
        <v>0</v>
      </c>
      <c r="AC128" s="17">
        <v>0.29022456451781697</v>
      </c>
      <c r="AD128" s="17">
        <v>5.9288888238042799E-2</v>
      </c>
      <c r="AE128" s="17">
        <v>6.5284422347907003E-2</v>
      </c>
      <c r="AF128" s="17"/>
      <c r="AG128" s="17">
        <v>5.8471184947687903E-2</v>
      </c>
      <c r="AH128" s="17">
        <v>0.22188189775072401</v>
      </c>
      <c r="AI128" s="17">
        <v>0.16544995709002799</v>
      </c>
      <c r="AJ128" s="17">
        <v>0</v>
      </c>
      <c r="AK128" s="17"/>
      <c r="AL128" s="17">
        <v>0.129376004359474</v>
      </c>
      <c r="AM128" s="17">
        <v>0.122898156515477</v>
      </c>
      <c r="AN128" s="17">
        <v>0.16420641852699999</v>
      </c>
      <c r="AO128" s="17">
        <v>0</v>
      </c>
      <c r="AP128" s="17">
        <v>0</v>
      </c>
      <c r="AQ128" s="17">
        <v>0.34315880412114602</v>
      </c>
      <c r="AR128" s="17"/>
      <c r="AS128" s="17" t="s">
        <v>136</v>
      </c>
      <c r="AT128" s="17" t="s">
        <v>136</v>
      </c>
      <c r="AU128" s="17" t="s">
        <v>136</v>
      </c>
      <c r="AV128" s="17">
        <v>9.2634910990030503E-2</v>
      </c>
      <c r="AW128" s="17">
        <v>0.14617472958583899</v>
      </c>
      <c r="AX128" s="17" t="s">
        <v>136</v>
      </c>
      <c r="AY128" s="17" t="s">
        <v>136</v>
      </c>
      <c r="AZ128" s="17" t="s">
        <v>136</v>
      </c>
      <c r="BA128" s="17" t="s">
        <v>136</v>
      </c>
      <c r="BB128" s="17"/>
      <c r="BC128" s="17">
        <v>0.140989564171802</v>
      </c>
      <c r="BD128" s="17">
        <v>8.3760774211732295E-2</v>
      </c>
      <c r="BE128" s="17">
        <v>0</v>
      </c>
      <c r="BF128" s="17">
        <v>0.180320042333078</v>
      </c>
      <c r="BG128" s="17">
        <v>4.8160068877445103E-2</v>
      </c>
      <c r="BH128" s="17">
        <v>0</v>
      </c>
      <c r="BI128" s="17"/>
      <c r="BJ128" s="17">
        <v>0.15538431608188699</v>
      </c>
      <c r="BK128" s="17">
        <v>6.6866007327495702E-2</v>
      </c>
      <c r="BL128" s="17">
        <v>0</v>
      </c>
      <c r="BM128" s="17">
        <v>0.13486440352765799</v>
      </c>
      <c r="BN128" s="17">
        <v>6.2708031107030895E-2</v>
      </c>
      <c r="BO128" s="17">
        <v>0.17230038522559599</v>
      </c>
      <c r="BP128" s="17"/>
      <c r="BQ128" s="17">
        <v>9.3647995367658596E-2</v>
      </c>
      <c r="BR128" s="17">
        <v>0.12808701322413801</v>
      </c>
      <c r="BS128" s="17"/>
      <c r="BT128" s="17">
        <v>0.14882021472085699</v>
      </c>
      <c r="BU128" s="17">
        <v>7.4300798779350904E-2</v>
      </c>
      <c r="BV128" s="17"/>
      <c r="BW128" s="17">
        <v>5.5905581345744103E-2</v>
      </c>
      <c r="BX128" s="17">
        <v>0.181625690233545</v>
      </c>
    </row>
    <row r="129" spans="2:76" x14ac:dyDescent="0.35">
      <c r="B129" t="s">
        <v>174</v>
      </c>
      <c r="C129" s="17">
        <v>2.7879468151626698E-2</v>
      </c>
      <c r="D129" s="17">
        <v>4.7326385620356001E-2</v>
      </c>
      <c r="E129" s="17">
        <v>0</v>
      </c>
      <c r="F129" s="17"/>
      <c r="G129" s="17">
        <v>0.10540918327503999</v>
      </c>
      <c r="H129" s="17">
        <v>0</v>
      </c>
      <c r="I129" s="17">
        <v>0</v>
      </c>
      <c r="J129" s="17"/>
      <c r="K129" s="17">
        <v>0</v>
      </c>
      <c r="L129" s="17">
        <v>8.56528244789619E-2</v>
      </c>
      <c r="M129" s="17">
        <v>0</v>
      </c>
      <c r="N129" s="17">
        <v>0</v>
      </c>
      <c r="O129" s="17">
        <v>0</v>
      </c>
      <c r="P129" s="17">
        <v>0</v>
      </c>
      <c r="Q129" s="17">
        <v>0</v>
      </c>
      <c r="R129" s="17">
        <v>0</v>
      </c>
      <c r="S129" s="17" t="s">
        <v>136</v>
      </c>
      <c r="T129" s="17">
        <v>5.9010676707742397E-2</v>
      </c>
      <c r="U129" s="17">
        <v>0</v>
      </c>
      <c r="V129" s="17" t="s">
        <v>136</v>
      </c>
      <c r="W129" s="17">
        <v>0</v>
      </c>
      <c r="X129" s="17">
        <v>0</v>
      </c>
      <c r="Y129" s="17">
        <v>0</v>
      </c>
      <c r="Z129" s="17">
        <v>0</v>
      </c>
      <c r="AA129" s="17"/>
      <c r="AB129" s="17">
        <v>0</v>
      </c>
      <c r="AC129" s="17">
        <v>0</v>
      </c>
      <c r="AD129" s="17">
        <v>0</v>
      </c>
      <c r="AE129" s="17">
        <v>6.6620202394921196E-2</v>
      </c>
      <c r="AF129" s="17"/>
      <c r="AG129" s="17">
        <v>0</v>
      </c>
      <c r="AH129" s="17">
        <v>0</v>
      </c>
      <c r="AI129" s="17">
        <v>0.111048077959821</v>
      </c>
      <c r="AJ129" s="17">
        <v>0</v>
      </c>
      <c r="AK129" s="17"/>
      <c r="AL129" s="17">
        <v>0</v>
      </c>
      <c r="AM129" s="17">
        <v>0</v>
      </c>
      <c r="AN129" s="17">
        <v>0.16420641852699999</v>
      </c>
      <c r="AO129" s="17">
        <v>0.51026066795178604</v>
      </c>
      <c r="AP129" s="17">
        <v>0</v>
      </c>
      <c r="AQ129" s="17">
        <v>0</v>
      </c>
      <c r="AR129" s="17"/>
      <c r="AS129" s="17" t="s">
        <v>136</v>
      </c>
      <c r="AT129" s="17" t="s">
        <v>136</v>
      </c>
      <c r="AU129" s="17" t="s">
        <v>136</v>
      </c>
      <c r="AV129" s="17">
        <v>3.6528555061165903E-2</v>
      </c>
      <c r="AW129" s="17">
        <v>0</v>
      </c>
      <c r="AX129" s="17" t="s">
        <v>136</v>
      </c>
      <c r="AY129" s="17" t="s">
        <v>136</v>
      </c>
      <c r="AZ129" s="17" t="s">
        <v>136</v>
      </c>
      <c r="BA129" s="17" t="s">
        <v>136</v>
      </c>
      <c r="BB129" s="17"/>
      <c r="BC129" s="17">
        <v>6.40659183547891E-2</v>
      </c>
      <c r="BD129" s="17">
        <v>0</v>
      </c>
      <c r="BE129" s="17">
        <v>0</v>
      </c>
      <c r="BF129" s="17">
        <v>0</v>
      </c>
      <c r="BG129" s="17">
        <v>0</v>
      </c>
      <c r="BH129" s="17">
        <v>0</v>
      </c>
      <c r="BI129" s="17"/>
      <c r="BJ129" s="17">
        <v>0</v>
      </c>
      <c r="BK129" s="17">
        <v>0</v>
      </c>
      <c r="BL129" s="17">
        <v>0</v>
      </c>
      <c r="BM129" s="17">
        <v>6.1957413072613703E-2</v>
      </c>
      <c r="BN129" s="17">
        <v>6.2708031107030895E-2</v>
      </c>
      <c r="BO129" s="17">
        <v>0</v>
      </c>
      <c r="BP129" s="17"/>
      <c r="BQ129" s="17">
        <v>2.0659426808770202E-2</v>
      </c>
      <c r="BR129" s="17">
        <v>4.1977505389048299E-2</v>
      </c>
      <c r="BS129" s="17"/>
      <c r="BT129" s="17">
        <v>3.28308184453973E-2</v>
      </c>
      <c r="BU129" s="17">
        <v>2.4350338903702601E-2</v>
      </c>
      <c r="BV129" s="17"/>
      <c r="BW129" s="17">
        <v>2.5200759061549099E-2</v>
      </c>
      <c r="BX129" s="17">
        <v>3.3636464160286997E-2</v>
      </c>
    </row>
    <row r="130" spans="2:76" x14ac:dyDescent="0.35">
      <c r="B130" t="s">
        <v>175</v>
      </c>
      <c r="C130" s="17">
        <v>1.36624587134826E-2</v>
      </c>
      <c r="D130" s="17">
        <v>2.3192508052157501E-2</v>
      </c>
      <c r="E130" s="17">
        <v>0</v>
      </c>
      <c r="F130" s="17"/>
      <c r="G130" s="17">
        <v>5.1656244182446201E-2</v>
      </c>
      <c r="H130" s="17">
        <v>0</v>
      </c>
      <c r="I130" s="17">
        <v>0</v>
      </c>
      <c r="J130" s="17"/>
      <c r="K130" s="17">
        <v>0</v>
      </c>
      <c r="L130" s="17">
        <v>0</v>
      </c>
      <c r="M130" s="17">
        <v>0</v>
      </c>
      <c r="N130" s="17">
        <v>0</v>
      </c>
      <c r="O130" s="17">
        <v>0</v>
      </c>
      <c r="P130" s="17">
        <v>0</v>
      </c>
      <c r="Q130" s="17">
        <v>0</v>
      </c>
      <c r="R130" s="17">
        <v>0</v>
      </c>
      <c r="S130" s="17" t="s">
        <v>136</v>
      </c>
      <c r="T130" s="17">
        <v>5.9010676707742397E-2</v>
      </c>
      <c r="U130" s="17">
        <v>0</v>
      </c>
      <c r="V130" s="17" t="s">
        <v>136</v>
      </c>
      <c r="W130" s="17">
        <v>0</v>
      </c>
      <c r="X130" s="17">
        <v>0</v>
      </c>
      <c r="Y130" s="17">
        <v>0</v>
      </c>
      <c r="Z130" s="17">
        <v>0</v>
      </c>
      <c r="AA130" s="17"/>
      <c r="AB130" s="17">
        <v>0</v>
      </c>
      <c r="AC130" s="17">
        <v>0</v>
      </c>
      <c r="AD130" s="17">
        <v>0</v>
      </c>
      <c r="AE130" s="17">
        <v>3.2647529707318303E-2</v>
      </c>
      <c r="AF130" s="17"/>
      <c r="AG130" s="17">
        <v>0</v>
      </c>
      <c r="AH130" s="17">
        <v>0</v>
      </c>
      <c r="AI130" s="17">
        <v>5.4419609875130899E-2</v>
      </c>
      <c r="AJ130" s="17">
        <v>0</v>
      </c>
      <c r="AK130" s="17"/>
      <c r="AL130" s="17">
        <v>0</v>
      </c>
      <c r="AM130" s="17">
        <v>0</v>
      </c>
      <c r="AN130" s="17">
        <v>0.16420641852699999</v>
      </c>
      <c r="AO130" s="17">
        <v>0</v>
      </c>
      <c r="AP130" s="17">
        <v>0</v>
      </c>
      <c r="AQ130" s="17">
        <v>0</v>
      </c>
      <c r="AR130" s="17"/>
      <c r="AS130" s="17" t="s">
        <v>136</v>
      </c>
      <c r="AT130" s="17" t="s">
        <v>136</v>
      </c>
      <c r="AU130" s="17" t="s">
        <v>136</v>
      </c>
      <c r="AV130" s="17">
        <v>1.7900982639700601E-2</v>
      </c>
      <c r="AW130" s="17">
        <v>0</v>
      </c>
      <c r="AX130" s="17" t="s">
        <v>136</v>
      </c>
      <c r="AY130" s="17" t="s">
        <v>136</v>
      </c>
      <c r="AZ130" s="17" t="s">
        <v>136</v>
      </c>
      <c r="BA130" s="17" t="s">
        <v>136</v>
      </c>
      <c r="BB130" s="17"/>
      <c r="BC130" s="17">
        <v>3.1395791329418998E-2</v>
      </c>
      <c r="BD130" s="17">
        <v>0</v>
      </c>
      <c r="BE130" s="17">
        <v>0</v>
      </c>
      <c r="BF130" s="17">
        <v>0</v>
      </c>
      <c r="BG130" s="17">
        <v>0</v>
      </c>
      <c r="BH130" s="17">
        <v>0</v>
      </c>
      <c r="BI130" s="17"/>
      <c r="BJ130" s="17">
        <v>0</v>
      </c>
      <c r="BK130" s="17">
        <v>0</v>
      </c>
      <c r="BL130" s="17">
        <v>0</v>
      </c>
      <c r="BM130" s="17">
        <v>0</v>
      </c>
      <c r="BN130" s="17">
        <v>6.2708031107030895E-2</v>
      </c>
      <c r="BO130" s="17">
        <v>0</v>
      </c>
      <c r="BP130" s="17"/>
      <c r="BQ130" s="17">
        <v>2.0659426808770202E-2</v>
      </c>
      <c r="BR130" s="17">
        <v>0</v>
      </c>
      <c r="BS130" s="17"/>
      <c r="BT130" s="17">
        <v>3.28308184453973E-2</v>
      </c>
      <c r="BU130" s="17">
        <v>0</v>
      </c>
      <c r="BV130" s="17"/>
      <c r="BW130" s="17">
        <v>0</v>
      </c>
      <c r="BX130" s="17">
        <v>3.3636464160286997E-2</v>
      </c>
    </row>
    <row r="131" spans="2:76" x14ac:dyDescent="0.35">
      <c r="B131" t="s">
        <v>176</v>
      </c>
      <c r="C131" s="17">
        <v>1.33326814415534E-2</v>
      </c>
      <c r="D131" s="17">
        <v>2.2632699441201599E-2</v>
      </c>
      <c r="E131" s="17">
        <v>0</v>
      </c>
      <c r="F131" s="17"/>
      <c r="G131" s="17">
        <v>0</v>
      </c>
      <c r="H131" s="17">
        <v>1.9461608223373599E-2</v>
      </c>
      <c r="I131" s="17">
        <v>0</v>
      </c>
      <c r="J131" s="17"/>
      <c r="K131" s="17">
        <v>0</v>
      </c>
      <c r="L131" s="17">
        <v>0</v>
      </c>
      <c r="M131" s="17">
        <v>0</v>
      </c>
      <c r="N131" s="17">
        <v>0.33772708244654898</v>
      </c>
      <c r="O131" s="17">
        <v>0</v>
      </c>
      <c r="P131" s="17">
        <v>0</v>
      </c>
      <c r="Q131" s="17">
        <v>0</v>
      </c>
      <c r="R131" s="17">
        <v>0</v>
      </c>
      <c r="S131" s="17" t="s">
        <v>136</v>
      </c>
      <c r="T131" s="17">
        <v>0</v>
      </c>
      <c r="U131" s="17">
        <v>0</v>
      </c>
      <c r="V131" s="17" t="s">
        <v>136</v>
      </c>
      <c r="W131" s="17">
        <v>0</v>
      </c>
      <c r="X131" s="17">
        <v>0</v>
      </c>
      <c r="Y131" s="17">
        <v>0</v>
      </c>
      <c r="Z131" s="17">
        <v>0</v>
      </c>
      <c r="AA131" s="17"/>
      <c r="AB131" s="17">
        <v>0</v>
      </c>
      <c r="AC131" s="17">
        <v>6.31628316490387E-2</v>
      </c>
      <c r="AD131" s="17">
        <v>0</v>
      </c>
      <c r="AE131" s="17">
        <v>0</v>
      </c>
      <c r="AF131" s="17"/>
      <c r="AG131" s="17">
        <v>0</v>
      </c>
      <c r="AH131" s="17">
        <v>0.101437057272178</v>
      </c>
      <c r="AI131" s="17">
        <v>0</v>
      </c>
      <c r="AJ131" s="17">
        <v>0</v>
      </c>
      <c r="AK131" s="17"/>
      <c r="AL131" s="17">
        <v>0</v>
      </c>
      <c r="AM131" s="17">
        <v>0</v>
      </c>
      <c r="AN131" s="17">
        <v>0</v>
      </c>
      <c r="AO131" s="17">
        <v>0</v>
      </c>
      <c r="AP131" s="17">
        <v>0</v>
      </c>
      <c r="AQ131" s="17">
        <v>0.14506506963181701</v>
      </c>
      <c r="AR131" s="17"/>
      <c r="AS131" s="17" t="s">
        <v>136</v>
      </c>
      <c r="AT131" s="17" t="s">
        <v>136</v>
      </c>
      <c r="AU131" s="17" t="s">
        <v>136</v>
      </c>
      <c r="AV131" s="17">
        <v>1.74688980974105E-2</v>
      </c>
      <c r="AW131" s="17">
        <v>0</v>
      </c>
      <c r="AX131" s="17" t="s">
        <v>136</v>
      </c>
      <c r="AY131" s="17" t="s">
        <v>136</v>
      </c>
      <c r="AZ131" s="17" t="s">
        <v>136</v>
      </c>
      <c r="BA131" s="17" t="s">
        <v>136</v>
      </c>
      <c r="BB131" s="17"/>
      <c r="BC131" s="17">
        <v>3.0637976163656901E-2</v>
      </c>
      <c r="BD131" s="17">
        <v>0</v>
      </c>
      <c r="BE131" s="17">
        <v>0</v>
      </c>
      <c r="BF131" s="17">
        <v>0</v>
      </c>
      <c r="BG131" s="17">
        <v>0</v>
      </c>
      <c r="BH131" s="17">
        <v>0</v>
      </c>
      <c r="BI131" s="17"/>
      <c r="BJ131" s="17">
        <v>0</v>
      </c>
      <c r="BK131" s="17">
        <v>0</v>
      </c>
      <c r="BL131" s="17">
        <v>0</v>
      </c>
      <c r="BM131" s="17">
        <v>5.8103531198593003E-2</v>
      </c>
      <c r="BN131" s="17">
        <v>0</v>
      </c>
      <c r="BO131" s="17">
        <v>0</v>
      </c>
      <c r="BP131" s="17"/>
      <c r="BQ131" s="17">
        <v>0</v>
      </c>
      <c r="BR131" s="17">
        <v>3.9366415946920398E-2</v>
      </c>
      <c r="BS131" s="17"/>
      <c r="BT131" s="17">
        <v>0</v>
      </c>
      <c r="BU131" s="17">
        <v>2.2835696424726701E-2</v>
      </c>
      <c r="BV131" s="17"/>
      <c r="BW131" s="17">
        <v>2.3633218653671802E-2</v>
      </c>
      <c r="BX131" s="17">
        <v>0</v>
      </c>
    </row>
    <row r="132" spans="2:76" x14ac:dyDescent="0.35">
      <c r="B132" t="s">
        <v>153</v>
      </c>
      <c r="C132" s="17">
        <v>5.1307477731056803E-2</v>
      </c>
      <c r="D132" s="17">
        <v>0</v>
      </c>
      <c r="E132" s="17">
        <v>0.12486284678342401</v>
      </c>
      <c r="F132" s="17"/>
      <c r="G132" s="17">
        <v>5.1591137903113503E-2</v>
      </c>
      <c r="H132" s="17">
        <v>5.4975268142512398E-2</v>
      </c>
      <c r="I132" s="17">
        <v>0</v>
      </c>
      <c r="J132" s="17"/>
      <c r="K132" s="17">
        <v>0</v>
      </c>
      <c r="L132" s="17">
        <v>0.16536122827904701</v>
      </c>
      <c r="M132" s="17">
        <v>0</v>
      </c>
      <c r="N132" s="17">
        <v>0</v>
      </c>
      <c r="O132" s="17">
        <v>0</v>
      </c>
      <c r="P132" s="17">
        <v>0.49507326736798202</v>
      </c>
      <c r="Q132" s="17">
        <v>0</v>
      </c>
      <c r="R132" s="17">
        <v>0</v>
      </c>
      <c r="S132" s="17" t="s">
        <v>136</v>
      </c>
      <c r="T132" s="17">
        <v>0</v>
      </c>
      <c r="U132" s="17">
        <v>0</v>
      </c>
      <c r="V132" s="17" t="s">
        <v>136</v>
      </c>
      <c r="W132" s="17">
        <v>0.328865103156401</v>
      </c>
      <c r="X132" s="17">
        <v>0</v>
      </c>
      <c r="Y132" s="17">
        <v>0</v>
      </c>
      <c r="Z132" s="17">
        <v>0</v>
      </c>
      <c r="AA132" s="17"/>
      <c r="AB132" s="17">
        <v>0</v>
      </c>
      <c r="AC132" s="17">
        <v>0</v>
      </c>
      <c r="AD132" s="17">
        <v>8.9765788709462793E-2</v>
      </c>
      <c r="AE132" s="17">
        <v>6.2077126583962999E-2</v>
      </c>
      <c r="AF132" s="17"/>
      <c r="AG132" s="17">
        <v>6.6108339858120702E-2</v>
      </c>
      <c r="AH132" s="17">
        <v>0</v>
      </c>
      <c r="AI132" s="17">
        <v>4.8499478493419297E-2</v>
      </c>
      <c r="AJ132" s="17">
        <v>0</v>
      </c>
      <c r="AK132" s="17"/>
      <c r="AL132" s="17">
        <v>5.40158865975029E-2</v>
      </c>
      <c r="AM132" s="17">
        <v>0.101212931204399</v>
      </c>
      <c r="AN132" s="17">
        <v>0</v>
      </c>
      <c r="AO132" s="17">
        <v>0</v>
      </c>
      <c r="AP132" s="17">
        <v>0</v>
      </c>
      <c r="AQ132" s="17">
        <v>0.148465823408688</v>
      </c>
      <c r="AR132" s="17"/>
      <c r="AS132" s="17" t="s">
        <v>136</v>
      </c>
      <c r="AT132" s="17" t="s">
        <v>136</v>
      </c>
      <c r="AU132" s="17" t="s">
        <v>136</v>
      </c>
      <c r="AV132" s="17">
        <v>1.5953593282593301E-2</v>
      </c>
      <c r="AW132" s="17">
        <v>0.165267194615177</v>
      </c>
      <c r="AX132" s="17" t="s">
        <v>136</v>
      </c>
      <c r="AY132" s="17" t="s">
        <v>136</v>
      </c>
      <c r="AZ132" s="17" t="s">
        <v>136</v>
      </c>
      <c r="BA132" s="17" t="s">
        <v>136</v>
      </c>
      <c r="BB132" s="17"/>
      <c r="BC132" s="17">
        <v>9.1053249370028996E-2</v>
      </c>
      <c r="BD132" s="17">
        <v>0</v>
      </c>
      <c r="BE132" s="17">
        <v>0</v>
      </c>
      <c r="BF132" s="17">
        <v>0.117825593658494</v>
      </c>
      <c r="BG132" s="17">
        <v>0</v>
      </c>
      <c r="BH132" s="17">
        <v>0</v>
      </c>
      <c r="BI132" s="17"/>
      <c r="BJ132" s="17">
        <v>0.122360916483178</v>
      </c>
      <c r="BK132" s="17">
        <v>0</v>
      </c>
      <c r="BL132" s="17">
        <v>0</v>
      </c>
      <c r="BM132" s="17">
        <v>0</v>
      </c>
      <c r="BN132" s="17">
        <v>6.3348959814637104E-2</v>
      </c>
      <c r="BO132" s="17">
        <v>0.17213930762317201</v>
      </c>
      <c r="BP132" s="17"/>
      <c r="BQ132" s="17">
        <v>7.7583625550600402E-2</v>
      </c>
      <c r="BR132" s="17">
        <v>0</v>
      </c>
      <c r="BS132" s="17"/>
      <c r="BT132" s="17">
        <v>6.12429063465222E-2</v>
      </c>
      <c r="BU132" s="17">
        <v>4.4225891974214802E-2</v>
      </c>
      <c r="BV132" s="17"/>
      <c r="BW132" s="17">
        <v>7.0235753823772007E-2</v>
      </c>
      <c r="BX132" s="17">
        <v>2.8765508111962101E-2</v>
      </c>
    </row>
    <row r="133" spans="2:76"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row>
    <row r="134" spans="2:76" x14ac:dyDescent="0.35">
      <c r="B134" s="6" t="s">
        <v>179</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row>
    <row r="135" spans="2:76" x14ac:dyDescent="0.35">
      <c r="B135" s="24" t="s">
        <v>165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row>
    <row r="136" spans="2:76" x14ac:dyDescent="0.35">
      <c r="B136" t="s">
        <v>92</v>
      </c>
      <c r="C136" s="17">
        <v>0.15218863756814399</v>
      </c>
      <c r="D136" s="17">
        <v>9.9471563334416493E-2</v>
      </c>
      <c r="E136" s="17">
        <v>0.22022929945123701</v>
      </c>
      <c r="F136" s="17"/>
      <c r="G136" s="17">
        <v>0.21844555690812301</v>
      </c>
      <c r="H136" s="17">
        <v>0.16941710266971199</v>
      </c>
      <c r="I136" s="17">
        <v>7.1300010865441396E-2</v>
      </c>
      <c r="J136" s="17"/>
      <c r="K136" s="17">
        <v>0.10064611178161</v>
      </c>
      <c r="L136" s="17">
        <v>5.0414235226193899E-2</v>
      </c>
      <c r="M136" s="17">
        <v>1</v>
      </c>
      <c r="N136" s="17">
        <v>0.25171219665064198</v>
      </c>
      <c r="O136" s="17">
        <v>0</v>
      </c>
      <c r="P136" s="17">
        <v>0</v>
      </c>
      <c r="Q136" s="17">
        <v>0.120384697489523</v>
      </c>
      <c r="R136" s="17">
        <v>0.415214314414938</v>
      </c>
      <c r="S136" s="17" t="s">
        <v>136</v>
      </c>
      <c r="T136" s="17">
        <v>0.108630667907982</v>
      </c>
      <c r="U136" s="17">
        <v>0.18148907040050299</v>
      </c>
      <c r="V136" s="17" t="s">
        <v>136</v>
      </c>
      <c r="W136" s="17">
        <v>0</v>
      </c>
      <c r="X136" s="17">
        <v>0.24626517332856401</v>
      </c>
      <c r="Y136" s="17">
        <v>0.39676699738557297</v>
      </c>
      <c r="Z136" s="17">
        <v>0.16588243833771599</v>
      </c>
      <c r="AA136" s="17"/>
      <c r="AB136" s="17">
        <v>0</v>
      </c>
      <c r="AC136" s="17">
        <v>0.26366762560671603</v>
      </c>
      <c r="AD136" s="17">
        <v>0.19870941471994799</v>
      </c>
      <c r="AE136" s="17">
        <v>6.0566689263430201E-2</v>
      </c>
      <c r="AF136" s="17"/>
      <c r="AG136" s="17">
        <v>0.18925419280273401</v>
      </c>
      <c r="AH136" s="17">
        <v>0.13196817352854601</v>
      </c>
      <c r="AI136" s="17">
        <v>7.1018954098643894E-2</v>
      </c>
      <c r="AJ136" s="17">
        <v>0</v>
      </c>
      <c r="AK136" s="17"/>
      <c r="AL136" s="17">
        <v>0</v>
      </c>
      <c r="AM136" s="17">
        <v>0.13706286727778999</v>
      </c>
      <c r="AN136" s="17">
        <v>0.18006904703448701</v>
      </c>
      <c r="AO136" s="17">
        <v>0</v>
      </c>
      <c r="AP136" s="17">
        <v>0.14290342174870199</v>
      </c>
      <c r="AQ136" s="17">
        <v>0.30765720714432299</v>
      </c>
      <c r="AR136" s="17"/>
      <c r="AS136" s="17" t="s">
        <v>136</v>
      </c>
      <c r="AT136" s="17" t="s">
        <v>136</v>
      </c>
      <c r="AU136" s="17" t="s">
        <v>136</v>
      </c>
      <c r="AV136" s="17">
        <v>0.17841560418754199</v>
      </c>
      <c r="AW136" s="17">
        <v>0.10603481984931</v>
      </c>
      <c r="AX136" s="17" t="s">
        <v>136</v>
      </c>
      <c r="AY136" s="17" t="s">
        <v>136</v>
      </c>
      <c r="AZ136" s="17" t="s">
        <v>136</v>
      </c>
      <c r="BA136" s="17" t="s">
        <v>136</v>
      </c>
      <c r="BB136" s="17"/>
      <c r="BC136" s="17">
        <v>0.14940538233956699</v>
      </c>
      <c r="BD136" s="17">
        <v>0.10560398712491199</v>
      </c>
      <c r="BE136" s="17">
        <v>0</v>
      </c>
      <c r="BF136" s="17">
        <v>0.234524671683605</v>
      </c>
      <c r="BG136" s="17">
        <v>0.16204803473988399</v>
      </c>
      <c r="BH136" s="17">
        <v>0</v>
      </c>
      <c r="BI136" s="17"/>
      <c r="BJ136" s="17">
        <v>0.19627871716943299</v>
      </c>
      <c r="BK136" s="17">
        <v>5.6224262693634702E-2</v>
      </c>
      <c r="BL136" s="17">
        <v>0.217485538022784</v>
      </c>
      <c r="BM136" s="17">
        <v>0.124851500507147</v>
      </c>
      <c r="BN136" s="17">
        <v>0.30223105891068403</v>
      </c>
      <c r="BO136" s="17">
        <v>8.3343409286979198E-2</v>
      </c>
      <c r="BP136" s="17"/>
      <c r="BQ136" s="17">
        <v>0.16435427300116701</v>
      </c>
      <c r="BR136" s="17">
        <v>0.128171391640546</v>
      </c>
      <c r="BS136" s="17"/>
      <c r="BT136" s="17">
        <v>0.13090221408484301</v>
      </c>
      <c r="BU136" s="17">
        <v>0.16750802150894201</v>
      </c>
      <c r="BV136" s="17"/>
      <c r="BW136" s="17">
        <v>0.21611227877630801</v>
      </c>
      <c r="BX136" s="17">
        <v>6.0173267243772997E-2</v>
      </c>
    </row>
    <row r="137" spans="2:76" x14ac:dyDescent="0.35">
      <c r="B137" t="s">
        <v>93</v>
      </c>
      <c r="C137" s="17">
        <v>0.23167538306341101</v>
      </c>
      <c r="D137" s="17">
        <v>0.18828775767695</v>
      </c>
      <c r="E137" s="17">
        <v>0.28767474933593801</v>
      </c>
      <c r="F137" s="17"/>
      <c r="G137" s="17">
        <v>0.38151838646297798</v>
      </c>
      <c r="H137" s="17">
        <v>0.17954793450098999</v>
      </c>
      <c r="I137" s="17">
        <v>0.236506382818995</v>
      </c>
      <c r="J137" s="17"/>
      <c r="K137" s="17">
        <v>0.39745531987522398</v>
      </c>
      <c r="L137" s="17">
        <v>0.24499643593922499</v>
      </c>
      <c r="M137" s="17">
        <v>0</v>
      </c>
      <c r="N137" s="17">
        <v>0</v>
      </c>
      <c r="O137" s="17">
        <v>0</v>
      </c>
      <c r="P137" s="17">
        <v>0</v>
      </c>
      <c r="Q137" s="17">
        <v>0.38535727076390602</v>
      </c>
      <c r="R137" s="17">
        <v>0.11223726324419001</v>
      </c>
      <c r="S137" s="17" t="s">
        <v>136</v>
      </c>
      <c r="T137" s="17">
        <v>0.256823384052978</v>
      </c>
      <c r="U137" s="17">
        <v>0.27210659916504998</v>
      </c>
      <c r="V137" s="17" t="s">
        <v>136</v>
      </c>
      <c r="W137" s="17">
        <v>0.13684576953742</v>
      </c>
      <c r="X137" s="17">
        <v>0.251166600028567</v>
      </c>
      <c r="Y137" s="17">
        <v>0</v>
      </c>
      <c r="Z137" s="17">
        <v>0.16815751192418299</v>
      </c>
      <c r="AA137" s="17"/>
      <c r="AB137" s="17">
        <v>0.233506080014727</v>
      </c>
      <c r="AC137" s="17">
        <v>0.38966176496920901</v>
      </c>
      <c r="AD137" s="17">
        <v>0.212290087788541</v>
      </c>
      <c r="AE137" s="17">
        <v>0.18019294066671601</v>
      </c>
      <c r="AF137" s="17"/>
      <c r="AG137" s="17">
        <v>0.23624326739561799</v>
      </c>
      <c r="AH137" s="17">
        <v>0.13126901795733101</v>
      </c>
      <c r="AI137" s="17">
        <v>0.25504719841509299</v>
      </c>
      <c r="AJ137" s="17">
        <v>0</v>
      </c>
      <c r="AK137" s="17"/>
      <c r="AL137" s="17">
        <v>0.23936649129285401</v>
      </c>
      <c r="AM137" s="17">
        <v>0.21789768404929499</v>
      </c>
      <c r="AN137" s="17">
        <v>0.27620244594806598</v>
      </c>
      <c r="AO137" s="17">
        <v>0.37254188757356199</v>
      </c>
      <c r="AP137" s="17">
        <v>0.140810550569583</v>
      </c>
      <c r="AQ137" s="17">
        <v>0.39580452437679597</v>
      </c>
      <c r="AR137" s="17"/>
      <c r="AS137" s="17" t="s">
        <v>136</v>
      </c>
      <c r="AT137" s="17" t="s">
        <v>136</v>
      </c>
      <c r="AU137" s="17" t="s">
        <v>136</v>
      </c>
      <c r="AV137" s="17">
        <v>0.23845324401950699</v>
      </c>
      <c r="AW137" s="17">
        <v>0.21974780624406701</v>
      </c>
      <c r="AX137" s="17" t="s">
        <v>136</v>
      </c>
      <c r="AY137" s="17" t="s">
        <v>136</v>
      </c>
      <c r="AZ137" s="17" t="s">
        <v>136</v>
      </c>
      <c r="BA137" s="17" t="s">
        <v>136</v>
      </c>
      <c r="BB137" s="17"/>
      <c r="BC137" s="17">
        <v>0.25887717489768602</v>
      </c>
      <c r="BD137" s="17">
        <v>0.15668977267689099</v>
      </c>
      <c r="BE137" s="17">
        <v>0</v>
      </c>
      <c r="BF137" s="17">
        <v>0.30521281204319201</v>
      </c>
      <c r="BG137" s="17">
        <v>0.22112412340753601</v>
      </c>
      <c r="BH137" s="17">
        <v>0</v>
      </c>
      <c r="BI137" s="17"/>
      <c r="BJ137" s="17">
        <v>0.20706786775845101</v>
      </c>
      <c r="BK137" s="17">
        <v>0.219816204790513</v>
      </c>
      <c r="BL137" s="17">
        <v>0</v>
      </c>
      <c r="BM137" s="17">
        <v>0.31200382117213599</v>
      </c>
      <c r="BN137" s="17">
        <v>0.13907651002329799</v>
      </c>
      <c r="BO137" s="17">
        <v>0.40603793292437101</v>
      </c>
      <c r="BP137" s="17"/>
      <c r="BQ137" s="17">
        <v>0.22585855106942099</v>
      </c>
      <c r="BR137" s="17">
        <v>0.243158900327126</v>
      </c>
      <c r="BS137" s="17"/>
      <c r="BT137" s="17">
        <v>0.26055162698253698</v>
      </c>
      <c r="BU137" s="17">
        <v>0.21089376760263201</v>
      </c>
      <c r="BV137" s="17"/>
      <c r="BW137" s="17">
        <v>0.28604779562208499</v>
      </c>
      <c r="BX137" s="17">
        <v>0.157913729024556</v>
      </c>
    </row>
    <row r="138" spans="2:76" x14ac:dyDescent="0.35">
      <c r="B138" t="s">
        <v>94</v>
      </c>
      <c r="C138" s="17">
        <v>0.29040160121537001</v>
      </c>
      <c r="D138" s="17">
        <v>0.36611096328752601</v>
      </c>
      <c r="E138" s="17">
        <v>0.19268534550479599</v>
      </c>
      <c r="F138" s="17"/>
      <c r="G138" s="17">
        <v>0.127984178500265</v>
      </c>
      <c r="H138" s="17">
        <v>0.333677944067928</v>
      </c>
      <c r="I138" s="17">
        <v>0.31242686691771598</v>
      </c>
      <c r="J138" s="17"/>
      <c r="K138" s="17">
        <v>0.301692985759767</v>
      </c>
      <c r="L138" s="17">
        <v>0.25189297694769203</v>
      </c>
      <c r="M138" s="17">
        <v>0</v>
      </c>
      <c r="N138" s="17">
        <v>0.493600245653949</v>
      </c>
      <c r="O138" s="17">
        <v>0</v>
      </c>
      <c r="P138" s="17">
        <v>1</v>
      </c>
      <c r="Q138" s="17">
        <v>0.24712901587328501</v>
      </c>
      <c r="R138" s="17">
        <v>0.19165538644607999</v>
      </c>
      <c r="S138" s="17" t="s">
        <v>136</v>
      </c>
      <c r="T138" s="17">
        <v>0.28044339201551499</v>
      </c>
      <c r="U138" s="17">
        <v>8.8829232513553194E-2</v>
      </c>
      <c r="V138" s="17" t="s">
        <v>136</v>
      </c>
      <c r="W138" s="17">
        <v>0.29460454310485501</v>
      </c>
      <c r="X138" s="17">
        <v>0.251166600028567</v>
      </c>
      <c r="Y138" s="17">
        <v>0.60323300261442703</v>
      </c>
      <c r="Z138" s="17">
        <v>0.66596004973810097</v>
      </c>
      <c r="AA138" s="17"/>
      <c r="AB138" s="17">
        <v>0.201722987575125</v>
      </c>
      <c r="AC138" s="17">
        <v>0.23288347603420001</v>
      </c>
      <c r="AD138" s="17">
        <v>0.33837515117758798</v>
      </c>
      <c r="AE138" s="17">
        <v>0.28225828940126102</v>
      </c>
      <c r="AF138" s="17"/>
      <c r="AG138" s="17">
        <v>0.26877399830742998</v>
      </c>
      <c r="AH138" s="17">
        <v>0.46856728179524199</v>
      </c>
      <c r="AI138" s="17">
        <v>0.31287398368996899</v>
      </c>
      <c r="AJ138" s="17">
        <v>0</v>
      </c>
      <c r="AK138" s="17"/>
      <c r="AL138" s="17">
        <v>0.42315908041858102</v>
      </c>
      <c r="AM138" s="17">
        <v>0.27412685198445103</v>
      </c>
      <c r="AN138" s="17">
        <v>0.25247356145105299</v>
      </c>
      <c r="AO138" s="17">
        <v>0.135844025585037</v>
      </c>
      <c r="AP138" s="17">
        <v>0.27423913218199802</v>
      </c>
      <c r="AQ138" s="17">
        <v>0</v>
      </c>
      <c r="AR138" s="17"/>
      <c r="AS138" s="17" t="s">
        <v>136</v>
      </c>
      <c r="AT138" s="17" t="s">
        <v>136</v>
      </c>
      <c r="AU138" s="17" t="s">
        <v>136</v>
      </c>
      <c r="AV138" s="17">
        <v>0.28839576518931698</v>
      </c>
      <c r="AW138" s="17">
        <v>0.293931441004462</v>
      </c>
      <c r="AX138" s="17" t="s">
        <v>136</v>
      </c>
      <c r="AY138" s="17" t="s">
        <v>136</v>
      </c>
      <c r="AZ138" s="17" t="s">
        <v>136</v>
      </c>
      <c r="BA138" s="17" t="s">
        <v>136</v>
      </c>
      <c r="BB138" s="17"/>
      <c r="BC138" s="17">
        <v>0.23295401199789201</v>
      </c>
      <c r="BD138" s="17">
        <v>0.35677072067934501</v>
      </c>
      <c r="BE138" s="17">
        <v>0</v>
      </c>
      <c r="BF138" s="17">
        <v>0.252207507714167</v>
      </c>
      <c r="BG138" s="17">
        <v>0.32939371238876802</v>
      </c>
      <c r="BH138" s="17">
        <v>1</v>
      </c>
      <c r="BI138" s="17"/>
      <c r="BJ138" s="17">
        <v>0.40763953195998098</v>
      </c>
      <c r="BK138" s="17">
        <v>0.33074747861589199</v>
      </c>
      <c r="BL138" s="17">
        <v>0.177405758238348</v>
      </c>
      <c r="BM138" s="17">
        <v>0.24489751958831199</v>
      </c>
      <c r="BN138" s="17">
        <v>0.205382837229623</v>
      </c>
      <c r="BO138" s="17">
        <v>0.30641910563986002</v>
      </c>
      <c r="BP138" s="17"/>
      <c r="BQ138" s="17">
        <v>0.28010192676103202</v>
      </c>
      <c r="BR138" s="17">
        <v>0.310735090222656</v>
      </c>
      <c r="BS138" s="17"/>
      <c r="BT138" s="17">
        <v>0.280192762767072</v>
      </c>
      <c r="BU138" s="17">
        <v>0.29774868401214699</v>
      </c>
      <c r="BV138" s="17"/>
      <c r="BW138" s="17">
        <v>0.241519898046788</v>
      </c>
      <c r="BX138" s="17">
        <v>0.35996511518187502</v>
      </c>
    </row>
    <row r="139" spans="2:76" x14ac:dyDescent="0.35">
      <c r="B139" t="s">
        <v>95</v>
      </c>
      <c r="C139" s="17">
        <v>0.241875871219249</v>
      </c>
      <c r="D139" s="17">
        <v>0.21343501424161801</v>
      </c>
      <c r="E139" s="17">
        <v>0.278583802404897</v>
      </c>
      <c r="F139" s="17"/>
      <c r="G139" s="17">
        <v>0.218011107623514</v>
      </c>
      <c r="H139" s="17">
        <v>0.24326499663718901</v>
      </c>
      <c r="I139" s="17">
        <v>0.25535611552182003</v>
      </c>
      <c r="J139" s="17"/>
      <c r="K139" s="17">
        <v>0</v>
      </c>
      <c r="L139" s="17">
        <v>0.30002361159429097</v>
      </c>
      <c r="M139" s="17">
        <v>0</v>
      </c>
      <c r="N139" s="17">
        <v>0</v>
      </c>
      <c r="O139" s="17">
        <v>0</v>
      </c>
      <c r="P139" s="17">
        <v>0</v>
      </c>
      <c r="Q139" s="17">
        <v>0.24712901587328501</v>
      </c>
      <c r="R139" s="17">
        <v>0.28089303589479198</v>
      </c>
      <c r="S139" s="17" t="s">
        <v>136</v>
      </c>
      <c r="T139" s="17">
        <v>0.29422857393406598</v>
      </c>
      <c r="U139" s="17">
        <v>0.45757509792089401</v>
      </c>
      <c r="V139" s="17" t="s">
        <v>136</v>
      </c>
      <c r="W139" s="17">
        <v>0.43157586578638402</v>
      </c>
      <c r="X139" s="17">
        <v>0.25140162661430199</v>
      </c>
      <c r="Y139" s="17">
        <v>0</v>
      </c>
      <c r="Z139" s="17">
        <v>0</v>
      </c>
      <c r="AA139" s="17"/>
      <c r="AB139" s="17">
        <v>0.33350482820243599</v>
      </c>
      <c r="AC139" s="17">
        <v>0.11378713338987501</v>
      </c>
      <c r="AD139" s="17">
        <v>0.224077727974139</v>
      </c>
      <c r="AE139" s="17">
        <v>0.32697626034272198</v>
      </c>
      <c r="AF139" s="17"/>
      <c r="AG139" s="17">
        <v>0.23067546057505001</v>
      </c>
      <c r="AH139" s="17">
        <v>0.20658388664206601</v>
      </c>
      <c r="AI139" s="17">
        <v>0.25066394155496202</v>
      </c>
      <c r="AJ139" s="17">
        <v>0.49507326736798202</v>
      </c>
      <c r="AK139" s="17"/>
      <c r="AL139" s="17">
        <v>0.20618347635199499</v>
      </c>
      <c r="AM139" s="17">
        <v>0.28759291948634003</v>
      </c>
      <c r="AN139" s="17">
        <v>0.17954430425038301</v>
      </c>
      <c r="AO139" s="17">
        <v>0.49161408684140201</v>
      </c>
      <c r="AP139" s="17">
        <v>0.288303394108199</v>
      </c>
      <c r="AQ139" s="17">
        <v>0.19380463601969</v>
      </c>
      <c r="AR139" s="17"/>
      <c r="AS139" s="17" t="s">
        <v>136</v>
      </c>
      <c r="AT139" s="17" t="s">
        <v>136</v>
      </c>
      <c r="AU139" s="17" t="s">
        <v>136</v>
      </c>
      <c r="AV139" s="17">
        <v>0.20104782424520701</v>
      </c>
      <c r="AW139" s="17">
        <v>0.31372444849475201</v>
      </c>
      <c r="AX139" s="17" t="s">
        <v>136</v>
      </c>
      <c r="AY139" s="17" t="s">
        <v>136</v>
      </c>
      <c r="AZ139" s="17" t="s">
        <v>136</v>
      </c>
      <c r="BA139" s="17" t="s">
        <v>136</v>
      </c>
      <c r="BB139" s="17"/>
      <c r="BC139" s="17">
        <v>0.26408367195749599</v>
      </c>
      <c r="BD139" s="17">
        <v>0.31542126639464702</v>
      </c>
      <c r="BE139" s="17">
        <v>0</v>
      </c>
      <c r="BF139" s="17">
        <v>0.14817003523934599</v>
      </c>
      <c r="BG139" s="17">
        <v>0.22821374056857399</v>
      </c>
      <c r="BH139" s="17">
        <v>0</v>
      </c>
      <c r="BI139" s="17"/>
      <c r="BJ139" s="17">
        <v>0.18901388311213399</v>
      </c>
      <c r="BK139" s="17">
        <v>0.26979903969556701</v>
      </c>
      <c r="BL139" s="17">
        <v>0.41576400573179401</v>
      </c>
      <c r="BM139" s="17">
        <v>0.222043600616808</v>
      </c>
      <c r="BN139" s="17">
        <v>0.25430093895297001</v>
      </c>
      <c r="BO139" s="17">
        <v>0.20419955214878899</v>
      </c>
      <c r="BP139" s="17"/>
      <c r="BQ139" s="17">
        <v>0.22735823585428999</v>
      </c>
      <c r="BR139" s="17">
        <v>0.27053640611419699</v>
      </c>
      <c r="BS139" s="17"/>
      <c r="BT139" s="17">
        <v>0.189660044351983</v>
      </c>
      <c r="BU139" s="17">
        <v>0.279454485597255</v>
      </c>
      <c r="BV139" s="17"/>
      <c r="BW139" s="17">
        <v>0.18800355190957199</v>
      </c>
      <c r="BX139" s="17">
        <v>0.33573468466902601</v>
      </c>
    </row>
    <row r="140" spans="2:76" x14ac:dyDescent="0.35">
      <c r="B140" t="s">
        <v>96</v>
      </c>
      <c r="C140" s="17">
        <v>8.3858506933826293E-2</v>
      </c>
      <c r="D140" s="17">
        <v>0.13269470145949</v>
      </c>
      <c r="E140" s="17">
        <v>2.0826803303131299E-2</v>
      </c>
      <c r="F140" s="17"/>
      <c r="G140" s="17">
        <v>5.40407705051206E-2</v>
      </c>
      <c r="H140" s="17">
        <v>7.4092022124181298E-2</v>
      </c>
      <c r="I140" s="17">
        <v>0.124410623876027</v>
      </c>
      <c r="J140" s="17"/>
      <c r="K140" s="17">
        <v>0.20020558258339799</v>
      </c>
      <c r="L140" s="17">
        <v>0.152672740292599</v>
      </c>
      <c r="M140" s="17">
        <v>0</v>
      </c>
      <c r="N140" s="17">
        <v>0.25468755769540902</v>
      </c>
      <c r="O140" s="17">
        <v>1</v>
      </c>
      <c r="P140" s="17">
        <v>0</v>
      </c>
      <c r="Q140" s="17">
        <v>0</v>
      </c>
      <c r="R140" s="17">
        <v>0</v>
      </c>
      <c r="S140" s="17" t="s">
        <v>136</v>
      </c>
      <c r="T140" s="17">
        <v>5.9873982089459397E-2</v>
      </c>
      <c r="U140" s="17">
        <v>0</v>
      </c>
      <c r="V140" s="17" t="s">
        <v>136</v>
      </c>
      <c r="W140" s="17">
        <v>0.136973821571341</v>
      </c>
      <c r="X140" s="17">
        <v>0</v>
      </c>
      <c r="Y140" s="17">
        <v>0</v>
      </c>
      <c r="Z140" s="17">
        <v>0</v>
      </c>
      <c r="AA140" s="17"/>
      <c r="AB140" s="17">
        <v>0.23126610420771199</v>
      </c>
      <c r="AC140" s="17">
        <v>0</v>
      </c>
      <c r="AD140" s="17">
        <v>2.6547618339782999E-2</v>
      </c>
      <c r="AE140" s="17">
        <v>0.15000582032587001</v>
      </c>
      <c r="AF140" s="17"/>
      <c r="AG140" s="17">
        <v>7.5053080919168402E-2</v>
      </c>
      <c r="AH140" s="17">
        <v>6.16116400768148E-2</v>
      </c>
      <c r="AI140" s="17">
        <v>0.110395922241333</v>
      </c>
      <c r="AJ140" s="17">
        <v>0.50492673263201804</v>
      </c>
      <c r="AK140" s="17"/>
      <c r="AL140" s="17">
        <v>0.13129095193657001</v>
      </c>
      <c r="AM140" s="17">
        <v>8.3319677202123799E-2</v>
      </c>
      <c r="AN140" s="17">
        <v>0.11171064131601099</v>
      </c>
      <c r="AO140" s="17">
        <v>0</v>
      </c>
      <c r="AP140" s="17">
        <v>0.15374350139151799</v>
      </c>
      <c r="AQ140" s="17">
        <v>0.102733632459191</v>
      </c>
      <c r="AR140" s="17"/>
      <c r="AS140" s="17" t="s">
        <v>136</v>
      </c>
      <c r="AT140" s="17" t="s">
        <v>136</v>
      </c>
      <c r="AU140" s="17" t="s">
        <v>136</v>
      </c>
      <c r="AV140" s="17">
        <v>9.3687562358426804E-2</v>
      </c>
      <c r="AW140" s="17">
        <v>6.6561484407409305E-2</v>
      </c>
      <c r="AX140" s="17" t="s">
        <v>136</v>
      </c>
      <c r="AY140" s="17" t="s">
        <v>136</v>
      </c>
      <c r="AZ140" s="17" t="s">
        <v>136</v>
      </c>
      <c r="BA140" s="17" t="s">
        <v>136</v>
      </c>
      <c r="BB140" s="17"/>
      <c r="BC140" s="17">
        <v>9.4679758807358502E-2</v>
      </c>
      <c r="BD140" s="17">
        <v>6.5514253124204599E-2</v>
      </c>
      <c r="BE140" s="17">
        <v>1</v>
      </c>
      <c r="BF140" s="17">
        <v>5.9884973319691198E-2</v>
      </c>
      <c r="BG140" s="17">
        <v>5.9220388895239298E-2</v>
      </c>
      <c r="BH140" s="17">
        <v>0</v>
      </c>
      <c r="BI140" s="17"/>
      <c r="BJ140" s="17">
        <v>0</v>
      </c>
      <c r="BK140" s="17">
        <v>0.123413014204393</v>
      </c>
      <c r="BL140" s="17">
        <v>0.18934469800707401</v>
      </c>
      <c r="BM140" s="17">
        <v>9.6203558115596596E-2</v>
      </c>
      <c r="BN140" s="17">
        <v>9.9008654883425695E-2</v>
      </c>
      <c r="BO140" s="17">
        <v>0</v>
      </c>
      <c r="BP140" s="17"/>
      <c r="BQ140" s="17">
        <v>0.10232701331409</v>
      </c>
      <c r="BR140" s="17">
        <v>4.7398211695474403E-2</v>
      </c>
      <c r="BS140" s="17"/>
      <c r="BT140" s="17">
        <v>0.13869335181356399</v>
      </c>
      <c r="BU140" s="17">
        <v>4.4395041279023099E-2</v>
      </c>
      <c r="BV140" s="17"/>
      <c r="BW140" s="17">
        <v>6.8316475645247093E-2</v>
      </c>
      <c r="BX140" s="17">
        <v>8.6213203880770306E-2</v>
      </c>
    </row>
    <row r="141" spans="2:76" x14ac:dyDescent="0.35">
      <c r="B141" t="s">
        <v>178</v>
      </c>
      <c r="C141" s="17">
        <v>0</v>
      </c>
      <c r="D141" s="17">
        <v>0</v>
      </c>
      <c r="E141" s="17">
        <v>0</v>
      </c>
      <c r="F141" s="17"/>
      <c r="G141" s="17">
        <v>0</v>
      </c>
      <c r="H141" s="17">
        <v>0</v>
      </c>
      <c r="I141" s="17">
        <v>0</v>
      </c>
      <c r="J141" s="17"/>
      <c r="K141" s="17">
        <v>0</v>
      </c>
      <c r="L141" s="17">
        <v>0</v>
      </c>
      <c r="M141" s="17">
        <v>0</v>
      </c>
      <c r="N141" s="17">
        <v>0</v>
      </c>
      <c r="O141" s="17">
        <v>0</v>
      </c>
      <c r="P141" s="17">
        <v>0</v>
      </c>
      <c r="Q141" s="17">
        <v>0</v>
      </c>
      <c r="R141" s="17">
        <v>0</v>
      </c>
      <c r="S141" s="17" t="s">
        <v>136</v>
      </c>
      <c r="T141" s="17">
        <v>0</v>
      </c>
      <c r="U141" s="17">
        <v>0</v>
      </c>
      <c r="V141" s="17" t="s">
        <v>136</v>
      </c>
      <c r="W141" s="17">
        <v>0</v>
      </c>
      <c r="X141" s="17">
        <v>0</v>
      </c>
      <c r="Y141" s="17">
        <v>0</v>
      </c>
      <c r="Z141" s="17">
        <v>0</v>
      </c>
      <c r="AA141" s="17"/>
      <c r="AB141" s="17">
        <v>0</v>
      </c>
      <c r="AC141" s="17">
        <v>0</v>
      </c>
      <c r="AD141" s="17">
        <v>0</v>
      </c>
      <c r="AE141" s="17">
        <v>0</v>
      </c>
      <c r="AF141" s="17"/>
      <c r="AG141" s="17">
        <v>0</v>
      </c>
      <c r="AH141" s="17">
        <v>0</v>
      </c>
      <c r="AI141" s="17">
        <v>0</v>
      </c>
      <c r="AJ141" s="17">
        <v>0</v>
      </c>
      <c r="AK141" s="17"/>
      <c r="AL141" s="17">
        <v>0</v>
      </c>
      <c r="AM141" s="17">
        <v>0</v>
      </c>
      <c r="AN141" s="17">
        <v>0</v>
      </c>
      <c r="AO141" s="17">
        <v>0</v>
      </c>
      <c r="AP141" s="17">
        <v>0</v>
      </c>
      <c r="AQ141" s="17">
        <v>0</v>
      </c>
      <c r="AR141" s="17"/>
      <c r="AS141" s="17" t="s">
        <v>136</v>
      </c>
      <c r="AT141" s="17" t="s">
        <v>136</v>
      </c>
      <c r="AU141" s="17" t="s">
        <v>136</v>
      </c>
      <c r="AV141" s="17">
        <v>0</v>
      </c>
      <c r="AW141" s="17">
        <v>0</v>
      </c>
      <c r="AX141" s="17" t="s">
        <v>136</v>
      </c>
      <c r="AY141" s="17" t="s">
        <v>136</v>
      </c>
      <c r="AZ141" s="17" t="s">
        <v>136</v>
      </c>
      <c r="BA141" s="17" t="s">
        <v>136</v>
      </c>
      <c r="BB141" s="17"/>
      <c r="BC141" s="17">
        <v>0</v>
      </c>
      <c r="BD141" s="17">
        <v>0</v>
      </c>
      <c r="BE141" s="17">
        <v>0</v>
      </c>
      <c r="BF141" s="17">
        <v>0</v>
      </c>
      <c r="BG141" s="17">
        <v>0</v>
      </c>
      <c r="BH141" s="17">
        <v>0</v>
      </c>
      <c r="BI141" s="17"/>
      <c r="BJ141" s="17">
        <v>0</v>
      </c>
      <c r="BK141" s="17">
        <v>0</v>
      </c>
      <c r="BL141" s="17">
        <v>0</v>
      </c>
      <c r="BM141" s="17">
        <v>0</v>
      </c>
      <c r="BN141" s="17">
        <v>0</v>
      </c>
      <c r="BO141" s="17">
        <v>0</v>
      </c>
      <c r="BP141" s="17"/>
      <c r="BQ141" s="17">
        <v>0</v>
      </c>
      <c r="BR141" s="17">
        <v>0</v>
      </c>
      <c r="BS141" s="17"/>
      <c r="BT141" s="17">
        <v>0</v>
      </c>
      <c r="BU141" s="17">
        <v>0</v>
      </c>
      <c r="BV141" s="17"/>
      <c r="BW141" s="17">
        <v>0</v>
      </c>
      <c r="BX141" s="17">
        <v>0</v>
      </c>
    </row>
    <row r="142" spans="2:76" x14ac:dyDescent="0.35">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row>
    <row r="143" spans="2:76" x14ac:dyDescent="0.35">
      <c r="B143" s="6" t="s">
        <v>187</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row>
    <row r="144" spans="2:76" x14ac:dyDescent="0.35">
      <c r="B144" s="24" t="s">
        <v>165</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row>
    <row r="145" spans="2:76" x14ac:dyDescent="0.35">
      <c r="B145" t="s">
        <v>180</v>
      </c>
      <c r="C145" s="17">
        <v>0.76998437174699697</v>
      </c>
      <c r="D145" s="17">
        <v>0.76654200043546805</v>
      </c>
      <c r="E145" s="17">
        <v>0.77442735774135296</v>
      </c>
      <c r="F145" s="17"/>
      <c r="G145" s="17">
        <v>0.56032374859259004</v>
      </c>
      <c r="H145" s="17">
        <v>0.81072057720659696</v>
      </c>
      <c r="I145" s="17">
        <v>0.829599840178743</v>
      </c>
      <c r="J145" s="17"/>
      <c r="K145" s="17">
        <v>0.79852211161058195</v>
      </c>
      <c r="L145" s="17">
        <v>0.70058534243114701</v>
      </c>
      <c r="M145" s="17">
        <v>1</v>
      </c>
      <c r="N145" s="17">
        <v>0.75319987717302495</v>
      </c>
      <c r="O145" s="17">
        <v>0</v>
      </c>
      <c r="P145" s="17">
        <v>0.50492673263201804</v>
      </c>
      <c r="Q145" s="17">
        <v>0.88109474555863998</v>
      </c>
      <c r="R145" s="17">
        <v>0.69610735030972903</v>
      </c>
      <c r="S145" s="17" t="s">
        <v>136</v>
      </c>
      <c r="T145" s="17">
        <v>0.715000224248862</v>
      </c>
      <c r="U145" s="17">
        <v>0.81672263334850304</v>
      </c>
      <c r="V145" s="17" t="s">
        <v>136</v>
      </c>
      <c r="W145" s="17">
        <v>1</v>
      </c>
      <c r="X145" s="17">
        <v>0.75373482667143599</v>
      </c>
      <c r="Y145" s="17">
        <v>1</v>
      </c>
      <c r="Z145" s="17">
        <v>1</v>
      </c>
      <c r="AA145" s="17"/>
      <c r="AB145" s="17">
        <v>1</v>
      </c>
      <c r="AC145" s="17">
        <v>0.72347801822159297</v>
      </c>
      <c r="AD145" s="17">
        <v>0.83264476061644999</v>
      </c>
      <c r="AE145" s="17">
        <v>0.72804409692907202</v>
      </c>
      <c r="AF145" s="17"/>
      <c r="AG145" s="17">
        <v>0.73134609467582001</v>
      </c>
      <c r="AH145" s="17">
        <v>0.94153799378183201</v>
      </c>
      <c r="AI145" s="17">
        <v>0.74844977314440997</v>
      </c>
      <c r="AJ145" s="17">
        <v>1</v>
      </c>
      <c r="AK145" s="17"/>
      <c r="AL145" s="17">
        <v>0.87706966908898798</v>
      </c>
      <c r="AM145" s="17">
        <v>0.74466165327839995</v>
      </c>
      <c r="AN145" s="17">
        <v>0.79873252830972696</v>
      </c>
      <c r="AO145" s="17">
        <v>0.83421830782047202</v>
      </c>
      <c r="AP145" s="17">
        <v>0.71628602768171601</v>
      </c>
      <c r="AQ145" s="17">
        <v>0.59228268822828201</v>
      </c>
      <c r="AR145" s="17"/>
      <c r="AS145" s="17" t="s">
        <v>136</v>
      </c>
      <c r="AT145" s="17" t="s">
        <v>136</v>
      </c>
      <c r="AU145" s="17" t="s">
        <v>136</v>
      </c>
      <c r="AV145" s="17">
        <v>0.72721831579656304</v>
      </c>
      <c r="AW145" s="17">
        <v>0.84524342779924599</v>
      </c>
      <c r="AX145" s="17" t="s">
        <v>136</v>
      </c>
      <c r="AY145" s="17" t="s">
        <v>136</v>
      </c>
      <c r="AZ145" s="17" t="s">
        <v>136</v>
      </c>
      <c r="BA145" s="17" t="s">
        <v>136</v>
      </c>
      <c r="BB145" s="17"/>
      <c r="BC145" s="17">
        <v>0.75519710541631602</v>
      </c>
      <c r="BD145" s="17">
        <v>0.62274132784648994</v>
      </c>
      <c r="BE145" s="17">
        <v>1</v>
      </c>
      <c r="BF145" s="17">
        <v>0.84634379514795699</v>
      </c>
      <c r="BG145" s="17">
        <v>0.849874029546688</v>
      </c>
      <c r="BH145" s="17">
        <v>0.48859460578032798</v>
      </c>
      <c r="BI145" s="17"/>
      <c r="BJ145" s="17">
        <v>0.80987421971195195</v>
      </c>
      <c r="BK145" s="17">
        <v>0.81574426340657202</v>
      </c>
      <c r="BL145" s="17">
        <v>0.81065530199292601</v>
      </c>
      <c r="BM145" s="17">
        <v>0.67397943880237299</v>
      </c>
      <c r="BN145" s="17">
        <v>0.82608368570651602</v>
      </c>
      <c r="BO145" s="17">
        <v>0.69234217995273195</v>
      </c>
      <c r="BP145" s="17"/>
      <c r="BQ145" s="17">
        <v>0.79117930485203702</v>
      </c>
      <c r="BR145" s="17">
        <v>0.72814159883100804</v>
      </c>
      <c r="BS145" s="17"/>
      <c r="BT145" s="17">
        <v>0.88154429545611701</v>
      </c>
      <c r="BU145" s="17">
        <v>0.68969707947138603</v>
      </c>
      <c r="BV145" s="17"/>
      <c r="BW145" s="17">
        <v>0.79480804255666804</v>
      </c>
      <c r="BX145" s="17">
        <v>0.72151037470857404</v>
      </c>
    </row>
    <row r="146" spans="2:76" x14ac:dyDescent="0.35">
      <c r="B146" t="s">
        <v>181</v>
      </c>
      <c r="C146" s="17">
        <v>0.49221618239042902</v>
      </c>
      <c r="D146" s="17">
        <v>0.54256046120095502</v>
      </c>
      <c r="E146" s="17">
        <v>0.42723803058503701</v>
      </c>
      <c r="F146" s="17"/>
      <c r="G146" s="17">
        <v>0.48747203064087502</v>
      </c>
      <c r="H146" s="17">
        <v>0.55477812826100004</v>
      </c>
      <c r="I146" s="17">
        <v>0.36650650089297498</v>
      </c>
      <c r="J146" s="17"/>
      <c r="K146" s="17">
        <v>0.50023382555171203</v>
      </c>
      <c r="L146" s="17">
        <v>0.35209916785184803</v>
      </c>
      <c r="M146" s="17">
        <v>0</v>
      </c>
      <c r="N146" s="17">
        <v>0.493600245653949</v>
      </c>
      <c r="O146" s="17">
        <v>1</v>
      </c>
      <c r="P146" s="17">
        <v>0.50492673263201804</v>
      </c>
      <c r="Q146" s="17">
        <v>0.48485139088895801</v>
      </c>
      <c r="R146" s="17">
        <v>0.49285031424356202</v>
      </c>
      <c r="S146" s="17" t="s">
        <v>136</v>
      </c>
      <c r="T146" s="17">
        <v>0.46052663184459602</v>
      </c>
      <c r="U146" s="17">
        <v>0.36374528249079802</v>
      </c>
      <c r="V146" s="17" t="s">
        <v>136</v>
      </c>
      <c r="W146" s="17">
        <v>1</v>
      </c>
      <c r="X146" s="17">
        <v>0.74883339997143294</v>
      </c>
      <c r="Y146" s="17">
        <v>0.80161650130721296</v>
      </c>
      <c r="Z146" s="17">
        <v>0.33192009947620099</v>
      </c>
      <c r="AA146" s="17"/>
      <c r="AB146" s="17">
        <v>0.21679594943803501</v>
      </c>
      <c r="AC146" s="17">
        <v>0.460254792845051</v>
      </c>
      <c r="AD146" s="17">
        <v>0.37942983449214102</v>
      </c>
      <c r="AE146" s="17">
        <v>0.63170165954186197</v>
      </c>
      <c r="AF146" s="17"/>
      <c r="AG146" s="17">
        <v>0.38731738867612298</v>
      </c>
      <c r="AH146" s="17">
        <v>0.653490898796103</v>
      </c>
      <c r="AI146" s="17">
        <v>0.69348794740721498</v>
      </c>
      <c r="AJ146" s="17">
        <v>1</v>
      </c>
      <c r="AK146" s="17"/>
      <c r="AL146" s="17">
        <v>0.50959867401562498</v>
      </c>
      <c r="AM146" s="17">
        <v>0.53297209747031904</v>
      </c>
      <c r="AN146" s="17">
        <v>0.26729769273463</v>
      </c>
      <c r="AO146" s="17">
        <v>0.53982151248059496</v>
      </c>
      <c r="AP146" s="17">
        <v>0.41504968275158099</v>
      </c>
      <c r="AQ146" s="17">
        <v>0.40780010182705401</v>
      </c>
      <c r="AR146" s="17"/>
      <c r="AS146" s="17" t="s">
        <v>136</v>
      </c>
      <c r="AT146" s="17" t="s">
        <v>136</v>
      </c>
      <c r="AU146" s="17" t="s">
        <v>136</v>
      </c>
      <c r="AV146" s="17">
        <v>0.59214330499066004</v>
      </c>
      <c r="AW146" s="17">
        <v>0.316365948980386</v>
      </c>
      <c r="AX146" s="17" t="s">
        <v>136</v>
      </c>
      <c r="AY146" s="17" t="s">
        <v>136</v>
      </c>
      <c r="AZ146" s="17" t="s">
        <v>136</v>
      </c>
      <c r="BA146" s="17" t="s">
        <v>136</v>
      </c>
      <c r="BB146" s="17"/>
      <c r="BC146" s="17">
        <v>0.59192196067145697</v>
      </c>
      <c r="BD146" s="17">
        <v>0.47508457972663998</v>
      </c>
      <c r="BE146" s="17">
        <v>0</v>
      </c>
      <c r="BF146" s="17">
        <v>0.40808716961513503</v>
      </c>
      <c r="BG146" s="17">
        <v>0.39796316304534501</v>
      </c>
      <c r="BH146" s="17">
        <v>0.48859460578032798</v>
      </c>
      <c r="BI146" s="17"/>
      <c r="BJ146" s="17">
        <v>0.49347512191311099</v>
      </c>
      <c r="BK146" s="17">
        <v>0.54445926510802001</v>
      </c>
      <c r="BL146" s="17">
        <v>0.57472967535934105</v>
      </c>
      <c r="BM146" s="17">
        <v>0.499979513566498</v>
      </c>
      <c r="BN146" s="17">
        <v>0.41968651608736002</v>
      </c>
      <c r="BO146" s="17">
        <v>0.40845365013028601</v>
      </c>
      <c r="BP146" s="17"/>
      <c r="BQ146" s="17">
        <v>0.395877030133026</v>
      </c>
      <c r="BR146" s="17">
        <v>0.68240773670427401</v>
      </c>
      <c r="BS146" s="17"/>
      <c r="BT146" s="17">
        <v>0.40552806176229</v>
      </c>
      <c r="BU146" s="17">
        <v>0.55460376967349501</v>
      </c>
      <c r="BV146" s="17"/>
      <c r="BW146" s="17">
        <v>0.47021392334733098</v>
      </c>
      <c r="BX146" s="17">
        <v>0.52916164422204004</v>
      </c>
    </row>
    <row r="147" spans="2:76" x14ac:dyDescent="0.35">
      <c r="B147" t="s">
        <v>182</v>
      </c>
      <c r="C147" s="17">
        <v>0.23368076724928899</v>
      </c>
      <c r="D147" s="17">
        <v>0.23843006021423299</v>
      </c>
      <c r="E147" s="17">
        <v>0.227550968858378</v>
      </c>
      <c r="F147" s="17"/>
      <c r="G147" s="17">
        <v>0.212540052048588</v>
      </c>
      <c r="H147" s="17">
        <v>0.243670053564011</v>
      </c>
      <c r="I147" s="17">
        <v>0.227567986178107</v>
      </c>
      <c r="J147" s="17"/>
      <c r="K147" s="17">
        <v>9.9746811134915001E-2</v>
      </c>
      <c r="L147" s="17">
        <v>0.24718773286593601</v>
      </c>
      <c r="M147" s="17">
        <v>0</v>
      </c>
      <c r="N147" s="17">
        <v>0.506399754346051</v>
      </c>
      <c r="O147" s="17">
        <v>0</v>
      </c>
      <c r="P147" s="17">
        <v>0.50492673263201804</v>
      </c>
      <c r="Q147" s="17">
        <v>0</v>
      </c>
      <c r="R147" s="17">
        <v>0.302022606403824</v>
      </c>
      <c r="S147" s="17" t="s">
        <v>136</v>
      </c>
      <c r="T147" s="17">
        <v>0.37157457833813501</v>
      </c>
      <c r="U147" s="17">
        <v>0</v>
      </c>
      <c r="V147" s="17" t="s">
        <v>136</v>
      </c>
      <c r="W147" s="17">
        <v>0.297275039534384</v>
      </c>
      <c r="X147" s="17">
        <v>0.251166600028567</v>
      </c>
      <c r="Y147" s="17">
        <v>0</v>
      </c>
      <c r="Z147" s="17">
        <v>0.16588243833771599</v>
      </c>
      <c r="AA147" s="17"/>
      <c r="AB147" s="17">
        <v>0.11694705567193001</v>
      </c>
      <c r="AC147" s="17">
        <v>0.23104292288328801</v>
      </c>
      <c r="AD147" s="17">
        <v>0.36510388729738003</v>
      </c>
      <c r="AE147" s="17">
        <v>0.17967065274779401</v>
      </c>
      <c r="AF147" s="17"/>
      <c r="AG147" s="17">
        <v>0.28516478365312098</v>
      </c>
      <c r="AH147" s="17">
        <v>0.31371229079770402</v>
      </c>
      <c r="AI147" s="17">
        <v>0.106966027443592</v>
      </c>
      <c r="AJ147" s="17">
        <v>0</v>
      </c>
      <c r="AK147" s="17"/>
      <c r="AL147" s="17">
        <v>0.32436722684597902</v>
      </c>
      <c r="AM147" s="17">
        <v>0.21512613965202601</v>
      </c>
      <c r="AN147" s="17">
        <v>0.17464227697438001</v>
      </c>
      <c r="AO147" s="17">
        <v>0</v>
      </c>
      <c r="AP147" s="17">
        <v>0</v>
      </c>
      <c r="AQ147" s="17">
        <v>0.26348269855685302</v>
      </c>
      <c r="AR147" s="17"/>
      <c r="AS147" s="17" t="s">
        <v>136</v>
      </c>
      <c r="AT147" s="17" t="s">
        <v>136</v>
      </c>
      <c r="AU147" s="17" t="s">
        <v>136</v>
      </c>
      <c r="AV147" s="17">
        <v>0.19791125769855</v>
      </c>
      <c r="AW147" s="17">
        <v>0.29662740715829999</v>
      </c>
      <c r="AX147" s="17" t="s">
        <v>136</v>
      </c>
      <c r="AY147" s="17" t="s">
        <v>136</v>
      </c>
      <c r="AZ147" s="17" t="s">
        <v>136</v>
      </c>
      <c r="BA147" s="17" t="s">
        <v>136</v>
      </c>
      <c r="BB147" s="17"/>
      <c r="BC147" s="17">
        <v>0.20815662179596101</v>
      </c>
      <c r="BD147" s="17">
        <v>0.21156406764549601</v>
      </c>
      <c r="BE147" s="17">
        <v>0</v>
      </c>
      <c r="BF147" s="17">
        <v>7.9548669339484901E-2</v>
      </c>
      <c r="BG147" s="17">
        <v>0.31362539353253299</v>
      </c>
      <c r="BH147" s="17">
        <v>1</v>
      </c>
      <c r="BI147" s="17"/>
      <c r="BJ147" s="17">
        <v>0.24222223435443799</v>
      </c>
      <c r="BK147" s="17">
        <v>0.24561279746072601</v>
      </c>
      <c r="BL147" s="17">
        <v>0.38538497735226701</v>
      </c>
      <c r="BM147" s="17">
        <v>0.27582540903965103</v>
      </c>
      <c r="BN147" s="17">
        <v>8.0166486404387394E-2</v>
      </c>
      <c r="BO147" s="17">
        <v>0.30684922856187302</v>
      </c>
      <c r="BP147" s="17"/>
      <c r="BQ147" s="17">
        <v>0.22876707470368199</v>
      </c>
      <c r="BR147" s="17">
        <v>0.24338131786418801</v>
      </c>
      <c r="BS147" s="17"/>
      <c r="BT147" s="17">
        <v>0.248018459548696</v>
      </c>
      <c r="BU147" s="17">
        <v>0.22336223659842799</v>
      </c>
      <c r="BV147" s="17"/>
      <c r="BW147" s="17">
        <v>0.30167878865388797</v>
      </c>
      <c r="BX147" s="17">
        <v>0.13896438175977099</v>
      </c>
    </row>
    <row r="148" spans="2:76" x14ac:dyDescent="0.35">
      <c r="B148" t="s">
        <v>183</v>
      </c>
      <c r="C148" s="17">
        <v>0.16870955591890699</v>
      </c>
      <c r="D148" s="17">
        <v>0.21517622216628199</v>
      </c>
      <c r="E148" s="17">
        <v>0.108736145540425</v>
      </c>
      <c r="F148" s="17"/>
      <c r="G148" s="17">
        <v>0.175179767857362</v>
      </c>
      <c r="H148" s="17">
        <v>0.19896435254473299</v>
      </c>
      <c r="I148" s="17">
        <v>0.10191437947233201</v>
      </c>
      <c r="J148" s="17"/>
      <c r="K148" s="17">
        <v>0.10092586713672801</v>
      </c>
      <c r="L148" s="17">
        <v>0.353705862521693</v>
      </c>
      <c r="M148" s="17">
        <v>0</v>
      </c>
      <c r="N148" s="17">
        <v>0.25171219665064198</v>
      </c>
      <c r="O148" s="17">
        <v>1</v>
      </c>
      <c r="P148" s="17">
        <v>0.49507326736798202</v>
      </c>
      <c r="Q148" s="17">
        <v>0.122780719479038</v>
      </c>
      <c r="R148" s="17">
        <v>0.186935385958198</v>
      </c>
      <c r="S148" s="17" t="s">
        <v>136</v>
      </c>
      <c r="T148" s="17">
        <v>0.114792362832508</v>
      </c>
      <c r="U148" s="17">
        <v>0.18327736665149699</v>
      </c>
      <c r="V148" s="17" t="s">
        <v>136</v>
      </c>
      <c r="W148" s="17">
        <v>0</v>
      </c>
      <c r="X148" s="17">
        <v>0</v>
      </c>
      <c r="Y148" s="17">
        <v>0.20233193429247001</v>
      </c>
      <c r="Z148" s="17">
        <v>0</v>
      </c>
      <c r="AA148" s="17"/>
      <c r="AB148" s="17">
        <v>0</v>
      </c>
      <c r="AC148" s="17">
        <v>0.148186079989368</v>
      </c>
      <c r="AD148" s="17">
        <v>8.5362292803512305E-2</v>
      </c>
      <c r="AE148" s="17">
        <v>0.26524599243157898</v>
      </c>
      <c r="AF148" s="17"/>
      <c r="AG148" s="17">
        <v>0.122960369780033</v>
      </c>
      <c r="AH148" s="17">
        <v>0.245335253211697</v>
      </c>
      <c r="AI148" s="17">
        <v>0.28580385472849701</v>
      </c>
      <c r="AJ148" s="17">
        <v>0</v>
      </c>
      <c r="AK148" s="17"/>
      <c r="AL148" s="17">
        <v>0.125780867464067</v>
      </c>
      <c r="AM148" s="17">
        <v>0.32814562855236101</v>
      </c>
      <c r="AN148" s="17">
        <v>8.9556830374261806E-2</v>
      </c>
      <c r="AO148" s="17">
        <v>0.16994809012549</v>
      </c>
      <c r="AP148" s="17">
        <v>0.14290342174870199</v>
      </c>
      <c r="AQ148" s="17">
        <v>8.64488912378132E-2</v>
      </c>
      <c r="AR148" s="17"/>
      <c r="AS148" s="17" t="s">
        <v>136</v>
      </c>
      <c r="AT148" s="17" t="s">
        <v>136</v>
      </c>
      <c r="AU148" s="17" t="s">
        <v>136</v>
      </c>
      <c r="AV148" s="17">
        <v>0.18481777285694501</v>
      </c>
      <c r="AW148" s="17">
        <v>0.140362560281837</v>
      </c>
      <c r="AX148" s="17" t="s">
        <v>136</v>
      </c>
      <c r="AY148" s="17" t="s">
        <v>136</v>
      </c>
      <c r="AZ148" s="17" t="s">
        <v>136</v>
      </c>
      <c r="BA148" s="17" t="s">
        <v>136</v>
      </c>
      <c r="BB148" s="17"/>
      <c r="BC148" s="17">
        <v>0.202758898316381</v>
      </c>
      <c r="BD148" s="17">
        <v>0.26197307972714201</v>
      </c>
      <c r="BE148" s="17">
        <v>0</v>
      </c>
      <c r="BF148" s="17">
        <v>0</v>
      </c>
      <c r="BG148" s="17">
        <v>0.149972735135353</v>
      </c>
      <c r="BH148" s="17">
        <v>0</v>
      </c>
      <c r="BI148" s="17"/>
      <c r="BJ148" s="17">
        <v>8.6901701007124396E-2</v>
      </c>
      <c r="BK148" s="17">
        <v>0.20831903589827899</v>
      </c>
      <c r="BL148" s="17">
        <v>0.39732391712099302</v>
      </c>
      <c r="BM148" s="17">
        <v>0.22115797360992301</v>
      </c>
      <c r="BN148" s="17">
        <v>8.6955903040351001E-2</v>
      </c>
      <c r="BO148" s="17">
        <v>0.10310581267141</v>
      </c>
      <c r="BP148" s="17"/>
      <c r="BQ148" s="17">
        <v>0.147264555753087</v>
      </c>
      <c r="BR148" s="17">
        <v>0.211046008111266</v>
      </c>
      <c r="BS148" s="17"/>
      <c r="BT148" s="17">
        <v>5.8684019589619198E-2</v>
      </c>
      <c r="BU148" s="17">
        <v>0.24789258239787099</v>
      </c>
      <c r="BV148" s="17"/>
      <c r="BW148" s="17">
        <v>0.13381973857241999</v>
      </c>
      <c r="BX148" s="17">
        <v>0.23002773176157601</v>
      </c>
    </row>
    <row r="149" spans="2:76" x14ac:dyDescent="0.35">
      <c r="B149" t="s">
        <v>184</v>
      </c>
      <c r="C149" s="17">
        <v>4.3513484001479398E-2</v>
      </c>
      <c r="D149" s="17">
        <v>3.9407697281852297E-2</v>
      </c>
      <c r="E149" s="17">
        <v>4.8812724333286699E-2</v>
      </c>
      <c r="F149" s="17"/>
      <c r="G149" s="17">
        <v>4.2885391475114797E-2</v>
      </c>
      <c r="H149" s="17">
        <v>3.87269276927934E-2</v>
      </c>
      <c r="I149" s="17">
        <v>5.3810138625094699E-2</v>
      </c>
      <c r="J149" s="17"/>
      <c r="K149" s="17">
        <v>0</v>
      </c>
      <c r="L149" s="17">
        <v>0</v>
      </c>
      <c r="M149" s="17">
        <v>0</v>
      </c>
      <c r="N149" s="17">
        <v>0</v>
      </c>
      <c r="O149" s="17">
        <v>0</v>
      </c>
      <c r="P149" s="17">
        <v>0.49507326736798202</v>
      </c>
      <c r="Q149" s="17">
        <v>0.12434829639424801</v>
      </c>
      <c r="R149" s="17">
        <v>0</v>
      </c>
      <c r="S149" s="17" t="s">
        <v>136</v>
      </c>
      <c r="T149" s="17">
        <v>5.48883908178006E-2</v>
      </c>
      <c r="U149" s="17">
        <v>0</v>
      </c>
      <c r="V149" s="17" t="s">
        <v>136</v>
      </c>
      <c r="W149" s="17">
        <v>0.13430082625199999</v>
      </c>
      <c r="X149" s="17">
        <v>0</v>
      </c>
      <c r="Y149" s="17">
        <v>0</v>
      </c>
      <c r="Z149" s="17">
        <v>0.16815751192418299</v>
      </c>
      <c r="AA149" s="17"/>
      <c r="AB149" s="17">
        <v>0</v>
      </c>
      <c r="AC149" s="17">
        <v>0</v>
      </c>
      <c r="AD149" s="17">
        <v>4.8465158259249602E-2</v>
      </c>
      <c r="AE149" s="17">
        <v>7.5808852446351896E-2</v>
      </c>
      <c r="AF149" s="17"/>
      <c r="AG149" s="17">
        <v>1.2904720718680599E-2</v>
      </c>
      <c r="AH149" s="17">
        <v>4.9065399555816798E-2</v>
      </c>
      <c r="AI149" s="17">
        <v>0.10190542605045699</v>
      </c>
      <c r="AJ149" s="17">
        <v>0.49507326736798202</v>
      </c>
      <c r="AK149" s="17"/>
      <c r="AL149" s="17">
        <v>2.8150780907902899E-2</v>
      </c>
      <c r="AM149" s="17">
        <v>3.9918315601018203E-2</v>
      </c>
      <c r="AN149" s="17">
        <v>8.8650745353812593E-2</v>
      </c>
      <c r="AO149" s="17">
        <v>0.135844025585037</v>
      </c>
      <c r="AP149" s="17">
        <v>0</v>
      </c>
      <c r="AQ149" s="17">
        <v>0</v>
      </c>
      <c r="AR149" s="17"/>
      <c r="AS149" s="17" t="s">
        <v>136</v>
      </c>
      <c r="AT149" s="17" t="s">
        <v>136</v>
      </c>
      <c r="AU149" s="17" t="s">
        <v>136</v>
      </c>
      <c r="AV149" s="17">
        <v>6.8240077570679306E-2</v>
      </c>
      <c r="AW149" s="17">
        <v>0</v>
      </c>
      <c r="AX149" s="17" t="s">
        <v>136</v>
      </c>
      <c r="AY149" s="17" t="s">
        <v>136</v>
      </c>
      <c r="AZ149" s="17" t="s">
        <v>136</v>
      </c>
      <c r="BA149" s="17" t="s">
        <v>136</v>
      </c>
      <c r="BB149" s="17"/>
      <c r="BC149" s="17">
        <v>4.9777991716944199E-2</v>
      </c>
      <c r="BD149" s="17">
        <v>0</v>
      </c>
      <c r="BE149" s="17">
        <v>0</v>
      </c>
      <c r="BF149" s="17">
        <v>6.8621365899860801E-2</v>
      </c>
      <c r="BG149" s="17">
        <v>5.1102996306276599E-2</v>
      </c>
      <c r="BH149" s="17">
        <v>0</v>
      </c>
      <c r="BI149" s="17"/>
      <c r="BJ149" s="17">
        <v>8.5504775398528701E-2</v>
      </c>
      <c r="BK149" s="17">
        <v>5.35464239698209E-2</v>
      </c>
      <c r="BL149" s="17">
        <v>0</v>
      </c>
      <c r="BM149" s="17">
        <v>0</v>
      </c>
      <c r="BN149" s="17">
        <v>8.0127922492366305E-2</v>
      </c>
      <c r="BO149" s="17">
        <v>0</v>
      </c>
      <c r="BP149" s="17"/>
      <c r="BQ149" s="17">
        <v>6.55546949037841E-2</v>
      </c>
      <c r="BR149" s="17">
        <v>0</v>
      </c>
      <c r="BS149" s="17"/>
      <c r="BT149" s="17">
        <v>6.9092989517536896E-2</v>
      </c>
      <c r="BU149" s="17">
        <v>2.5104460694972498E-2</v>
      </c>
      <c r="BV149" s="17"/>
      <c r="BW149" s="17">
        <v>2.2640398165193899E-2</v>
      </c>
      <c r="BX149" s="17">
        <v>7.7667094457342906E-2</v>
      </c>
    </row>
    <row r="150" spans="2:76" x14ac:dyDescent="0.35">
      <c r="B150" t="s">
        <v>185</v>
      </c>
      <c r="C150" s="17">
        <v>3.4599170406796803E-2</v>
      </c>
      <c r="D150" s="17">
        <v>1.7533785199447802E-2</v>
      </c>
      <c r="E150" s="17">
        <v>5.66250533237799E-2</v>
      </c>
      <c r="F150" s="17"/>
      <c r="G150" s="17">
        <v>5.40407705051206E-2</v>
      </c>
      <c r="H150" s="17">
        <v>1.3832404806716899E-2</v>
      </c>
      <c r="I150" s="17">
        <v>6.40911549030862E-2</v>
      </c>
      <c r="J150" s="17"/>
      <c r="K150" s="17">
        <v>0.10055202125269</v>
      </c>
      <c r="L150" s="17">
        <v>0</v>
      </c>
      <c r="M150" s="17">
        <v>0</v>
      </c>
      <c r="N150" s="17">
        <v>0</v>
      </c>
      <c r="O150" s="17">
        <v>0</v>
      </c>
      <c r="P150" s="17">
        <v>0</v>
      </c>
      <c r="Q150" s="17">
        <v>0</v>
      </c>
      <c r="R150" s="17">
        <v>0</v>
      </c>
      <c r="S150" s="17" t="s">
        <v>136</v>
      </c>
      <c r="T150" s="17">
        <v>5.9335847556185199E-2</v>
      </c>
      <c r="U150" s="17">
        <v>0</v>
      </c>
      <c r="V150" s="17" t="s">
        <v>136</v>
      </c>
      <c r="W150" s="17">
        <v>0.160429269996964</v>
      </c>
      <c r="X150" s="17">
        <v>0</v>
      </c>
      <c r="Y150" s="17">
        <v>0</v>
      </c>
      <c r="Z150" s="17">
        <v>0</v>
      </c>
      <c r="AA150" s="17"/>
      <c r="AB150" s="17">
        <v>0.11694705567193001</v>
      </c>
      <c r="AC150" s="17">
        <v>0</v>
      </c>
      <c r="AD150" s="17">
        <v>5.3593792991238197E-2</v>
      </c>
      <c r="AE150" s="17">
        <v>2.54906014973981E-2</v>
      </c>
      <c r="AF150" s="17"/>
      <c r="AG150" s="17">
        <v>2.96550685476458E-2</v>
      </c>
      <c r="AH150" s="17">
        <v>6.0317666042256003E-2</v>
      </c>
      <c r="AI150" s="17">
        <v>0</v>
      </c>
      <c r="AJ150" s="17">
        <v>0</v>
      </c>
      <c r="AK150" s="17"/>
      <c r="AL150" s="17">
        <v>6.8929605443689798E-2</v>
      </c>
      <c r="AM150" s="17">
        <v>0</v>
      </c>
      <c r="AN150" s="17">
        <v>0.11171064131601099</v>
      </c>
      <c r="AO150" s="17">
        <v>0</v>
      </c>
      <c r="AP150" s="17">
        <v>0</v>
      </c>
      <c r="AQ150" s="17">
        <v>0</v>
      </c>
      <c r="AR150" s="17"/>
      <c r="AS150" s="17" t="s">
        <v>136</v>
      </c>
      <c r="AT150" s="17" t="s">
        <v>136</v>
      </c>
      <c r="AU150" s="17" t="s">
        <v>136</v>
      </c>
      <c r="AV150" s="17">
        <v>4.1688158725850098E-2</v>
      </c>
      <c r="AW150" s="17">
        <v>2.21240763771836E-2</v>
      </c>
      <c r="AX150" s="17" t="s">
        <v>136</v>
      </c>
      <c r="AY150" s="17" t="s">
        <v>136</v>
      </c>
      <c r="AZ150" s="17" t="s">
        <v>136</v>
      </c>
      <c r="BA150" s="17" t="s">
        <v>136</v>
      </c>
      <c r="BB150" s="17"/>
      <c r="BC150" s="17">
        <v>1.8527620739656799E-2</v>
      </c>
      <c r="BD150" s="17">
        <v>6.5514253124204599E-2</v>
      </c>
      <c r="BE150" s="17">
        <v>0</v>
      </c>
      <c r="BF150" s="17">
        <v>7.9548669339484901E-2</v>
      </c>
      <c r="BG150" s="17">
        <v>2.7522451790880701E-2</v>
      </c>
      <c r="BH150" s="17">
        <v>0</v>
      </c>
      <c r="BI150" s="17"/>
      <c r="BJ150" s="17">
        <v>0</v>
      </c>
      <c r="BK150" s="17">
        <v>0.100719661457972</v>
      </c>
      <c r="BL150" s="17">
        <v>0</v>
      </c>
      <c r="BM150" s="17">
        <v>0</v>
      </c>
      <c r="BN150" s="17">
        <v>0</v>
      </c>
      <c r="BO150" s="17">
        <v>0.10386191191036299</v>
      </c>
      <c r="BP150" s="17"/>
      <c r="BQ150" s="17">
        <v>5.2124947289085899E-2</v>
      </c>
      <c r="BR150" s="17">
        <v>0</v>
      </c>
      <c r="BS150" s="17"/>
      <c r="BT150" s="17">
        <v>4.08811190781228E-2</v>
      </c>
      <c r="BU150" s="17">
        <v>3.00781862373364E-2</v>
      </c>
      <c r="BV150" s="17"/>
      <c r="BW150" s="17">
        <v>4.52330307987764E-2</v>
      </c>
      <c r="BX150" s="17">
        <v>1.9701247834770001E-2</v>
      </c>
    </row>
    <row r="151" spans="2:76" x14ac:dyDescent="0.35">
      <c r="B151" t="s">
        <v>186</v>
      </c>
      <c r="C151" s="17">
        <v>1.8100864706477302E-2</v>
      </c>
      <c r="D151" s="17">
        <v>3.2125193718231401E-2</v>
      </c>
      <c r="E151" s="17">
        <v>0</v>
      </c>
      <c r="F151" s="17"/>
      <c r="G151" s="17">
        <v>4.2885391475114797E-2</v>
      </c>
      <c r="H151" s="17">
        <v>1.8647766960701799E-2</v>
      </c>
      <c r="I151" s="17">
        <v>0</v>
      </c>
      <c r="J151" s="17"/>
      <c r="K151" s="17">
        <v>0</v>
      </c>
      <c r="L151" s="17">
        <v>0</v>
      </c>
      <c r="M151" s="17">
        <v>0</v>
      </c>
      <c r="N151" s="17">
        <v>0</v>
      </c>
      <c r="O151" s="17">
        <v>0</v>
      </c>
      <c r="P151" s="17">
        <v>0</v>
      </c>
      <c r="Q151" s="17">
        <v>0</v>
      </c>
      <c r="R151" s="17">
        <v>0</v>
      </c>
      <c r="S151" s="17" t="s">
        <v>136</v>
      </c>
      <c r="T151" s="17">
        <v>2.78505909643816E-2</v>
      </c>
      <c r="U151" s="17">
        <v>0</v>
      </c>
      <c r="V151" s="17" t="s">
        <v>136</v>
      </c>
      <c r="W151" s="17">
        <v>0</v>
      </c>
      <c r="X151" s="17">
        <v>0.251166600028567</v>
      </c>
      <c r="Y151" s="17">
        <v>0</v>
      </c>
      <c r="Z151" s="17">
        <v>0</v>
      </c>
      <c r="AA151" s="17"/>
      <c r="AB151" s="17">
        <v>0</v>
      </c>
      <c r="AC151" s="17">
        <v>4.8889763956577098E-2</v>
      </c>
      <c r="AD151" s="17">
        <v>0</v>
      </c>
      <c r="AE151" s="17">
        <v>2.0228697961449001E-2</v>
      </c>
      <c r="AF151" s="17"/>
      <c r="AG151" s="17">
        <v>1.7397135784953398E-2</v>
      </c>
      <c r="AH151" s="17">
        <v>0</v>
      </c>
      <c r="AI151" s="17">
        <v>3.5241871529088802E-2</v>
      </c>
      <c r="AJ151" s="17">
        <v>0</v>
      </c>
      <c r="AK151" s="17"/>
      <c r="AL151" s="17">
        <v>0</v>
      </c>
      <c r="AM151" s="17">
        <v>0</v>
      </c>
      <c r="AN151" s="17">
        <v>8.8650745353812593E-2</v>
      </c>
      <c r="AO151" s="17">
        <v>0</v>
      </c>
      <c r="AP151" s="17">
        <v>0</v>
      </c>
      <c r="AQ151" s="17">
        <v>0.115940952649196</v>
      </c>
      <c r="AR151" s="17"/>
      <c r="AS151" s="17" t="s">
        <v>136</v>
      </c>
      <c r="AT151" s="17" t="s">
        <v>136</v>
      </c>
      <c r="AU151" s="17" t="s">
        <v>136</v>
      </c>
      <c r="AV151" s="17">
        <v>1.22951193751032E-2</v>
      </c>
      <c r="AW151" s="17">
        <v>2.83177272066194E-2</v>
      </c>
      <c r="AX151" s="17" t="s">
        <v>136</v>
      </c>
      <c r="AY151" s="17" t="s">
        <v>136</v>
      </c>
      <c r="AZ151" s="17" t="s">
        <v>136</v>
      </c>
      <c r="BA151" s="17" t="s">
        <v>136</v>
      </c>
      <c r="BB151" s="17"/>
      <c r="BC151" s="17">
        <v>1.8119525469299499E-2</v>
      </c>
      <c r="BD151" s="17">
        <v>0</v>
      </c>
      <c r="BE151" s="17">
        <v>0</v>
      </c>
      <c r="BF151" s="17">
        <v>8.97753567592324E-2</v>
      </c>
      <c r="BG151" s="17">
        <v>0</v>
      </c>
      <c r="BH151" s="17">
        <v>0</v>
      </c>
      <c r="BI151" s="17"/>
      <c r="BJ151" s="17">
        <v>5.9159833707040199E-2</v>
      </c>
      <c r="BK151" s="17">
        <v>0</v>
      </c>
      <c r="BL151" s="17">
        <v>0</v>
      </c>
      <c r="BM151" s="17">
        <v>0</v>
      </c>
      <c r="BN151" s="17">
        <v>4.31726404751617E-2</v>
      </c>
      <c r="BO151" s="17">
        <v>0</v>
      </c>
      <c r="BP151" s="17"/>
      <c r="BQ151" s="17">
        <v>2.7269631254703702E-2</v>
      </c>
      <c r="BR151" s="17">
        <v>0</v>
      </c>
      <c r="BS151" s="17"/>
      <c r="BT151" s="17">
        <v>4.3252181041716402E-2</v>
      </c>
      <c r="BU151" s="17">
        <v>0</v>
      </c>
      <c r="BV151" s="17"/>
      <c r="BW151" s="17">
        <v>1.7197641352619E-2</v>
      </c>
      <c r="BX151" s="17">
        <v>2.0293492736418301E-2</v>
      </c>
    </row>
    <row r="152" spans="2:76" x14ac:dyDescent="0.35">
      <c r="B152" t="s">
        <v>97</v>
      </c>
      <c r="C152" s="17">
        <v>1.57909243745009E-2</v>
      </c>
      <c r="D152" s="17">
        <v>2.8025539815191999E-2</v>
      </c>
      <c r="E152" s="17">
        <v>0</v>
      </c>
      <c r="F152" s="17"/>
      <c r="G152" s="17">
        <v>4.2845299422919099E-2</v>
      </c>
      <c r="H152" s="17">
        <v>1.4463067906764E-2</v>
      </c>
      <c r="I152" s="17">
        <v>0</v>
      </c>
      <c r="J152" s="17"/>
      <c r="K152" s="17">
        <v>0</v>
      </c>
      <c r="L152" s="17">
        <v>0</v>
      </c>
      <c r="M152" s="17">
        <v>0</v>
      </c>
      <c r="N152" s="17">
        <v>0</v>
      </c>
      <c r="O152" s="17">
        <v>0</v>
      </c>
      <c r="P152" s="17">
        <v>0</v>
      </c>
      <c r="Q152" s="17">
        <v>0</v>
      </c>
      <c r="R152" s="17">
        <v>0</v>
      </c>
      <c r="S152" s="17" t="s">
        <v>136</v>
      </c>
      <c r="T152" s="17">
        <v>2.7824554421208798E-2</v>
      </c>
      <c r="U152" s="17">
        <v>9.1638683325748399E-2</v>
      </c>
      <c r="V152" s="17" t="s">
        <v>136</v>
      </c>
      <c r="W152" s="17">
        <v>0</v>
      </c>
      <c r="X152" s="17">
        <v>0</v>
      </c>
      <c r="Y152" s="17">
        <v>0</v>
      </c>
      <c r="Z152" s="17">
        <v>0</v>
      </c>
      <c r="AA152" s="17"/>
      <c r="AB152" s="17">
        <v>0</v>
      </c>
      <c r="AC152" s="17">
        <v>0</v>
      </c>
      <c r="AD152" s="17">
        <v>5.4153173776171501E-2</v>
      </c>
      <c r="AE152" s="17">
        <v>0</v>
      </c>
      <c r="AF152" s="17"/>
      <c r="AG152" s="17">
        <v>1.3493087766016701E-2</v>
      </c>
      <c r="AH152" s="17">
        <v>0</v>
      </c>
      <c r="AI152" s="17">
        <v>0</v>
      </c>
      <c r="AJ152" s="17">
        <v>0</v>
      </c>
      <c r="AK152" s="17"/>
      <c r="AL152" s="17">
        <v>0</v>
      </c>
      <c r="AM152" s="17">
        <v>0</v>
      </c>
      <c r="AN152" s="17">
        <v>0</v>
      </c>
      <c r="AO152" s="17">
        <v>0.16578169217952801</v>
      </c>
      <c r="AP152" s="17">
        <v>0</v>
      </c>
      <c r="AQ152" s="17">
        <v>0</v>
      </c>
      <c r="AR152" s="17"/>
      <c r="AS152" s="17" t="s">
        <v>136</v>
      </c>
      <c r="AT152" s="17" t="s">
        <v>136</v>
      </c>
      <c r="AU152" s="17" t="s">
        <v>136</v>
      </c>
      <c r="AV152" s="17">
        <v>2.4764137576113999E-2</v>
      </c>
      <c r="AW152" s="17">
        <v>0</v>
      </c>
      <c r="AX152" s="17" t="s">
        <v>136</v>
      </c>
      <c r="AY152" s="17" t="s">
        <v>136</v>
      </c>
      <c r="AZ152" s="17" t="s">
        <v>136</v>
      </c>
      <c r="BA152" s="17" t="s">
        <v>136</v>
      </c>
      <c r="BB152" s="17"/>
      <c r="BC152" s="17">
        <v>0</v>
      </c>
      <c r="BD152" s="17">
        <v>5.2774400648642202E-2</v>
      </c>
      <c r="BE152" s="17">
        <v>0</v>
      </c>
      <c r="BF152" s="17">
        <v>0</v>
      </c>
      <c r="BG152" s="17">
        <v>2.8323308916114301E-2</v>
      </c>
      <c r="BH152" s="17">
        <v>0</v>
      </c>
      <c r="BI152" s="17"/>
      <c r="BJ152" s="17">
        <v>0</v>
      </c>
      <c r="BK152" s="17">
        <v>0</v>
      </c>
      <c r="BL152" s="17">
        <v>0</v>
      </c>
      <c r="BM152" s="17">
        <v>3.0115068901504699E-2</v>
      </c>
      <c r="BN152" s="17">
        <v>0</v>
      </c>
      <c r="BO152" s="17">
        <v>0.10310581267141</v>
      </c>
      <c r="BP152" s="17"/>
      <c r="BQ152" s="17">
        <v>2.37896195483666E-2</v>
      </c>
      <c r="BR152" s="17">
        <v>0</v>
      </c>
      <c r="BS152" s="17"/>
      <c r="BT152" s="17">
        <v>1.8716282363316801E-2</v>
      </c>
      <c r="BU152" s="17">
        <v>1.36856067653633E-2</v>
      </c>
      <c r="BV152" s="17"/>
      <c r="BW152" s="17">
        <v>1.3127940935806701E-2</v>
      </c>
      <c r="BX152" s="17">
        <v>2.0599490057137501E-2</v>
      </c>
    </row>
    <row r="153" spans="2:76" x14ac:dyDescent="0.35">
      <c r="B153" t="s">
        <v>153</v>
      </c>
      <c r="C153" s="17">
        <v>4.0373839616133403E-2</v>
      </c>
      <c r="D153" s="17">
        <v>4.4986695685957097E-2</v>
      </c>
      <c r="E153" s="17">
        <v>3.4420137049661098E-2</v>
      </c>
      <c r="F153" s="17"/>
      <c r="G153" s="17">
        <v>4.11606543376246E-2</v>
      </c>
      <c r="H153" s="17">
        <v>2.7030098950405299E-2</v>
      </c>
      <c r="I153" s="17">
        <v>6.7340392831404E-2</v>
      </c>
      <c r="J153" s="17"/>
      <c r="K153" s="17">
        <v>0.10092586713672801</v>
      </c>
      <c r="L153" s="17">
        <v>0</v>
      </c>
      <c r="M153" s="17">
        <v>0</v>
      </c>
      <c r="N153" s="17">
        <v>0.246800122826975</v>
      </c>
      <c r="O153" s="17">
        <v>0</v>
      </c>
      <c r="P153" s="17">
        <v>0</v>
      </c>
      <c r="Q153" s="17">
        <v>0</v>
      </c>
      <c r="R153" s="17">
        <v>0</v>
      </c>
      <c r="S153" s="17" t="s">
        <v>136</v>
      </c>
      <c r="T153" s="17">
        <v>2.6730513779935499E-2</v>
      </c>
      <c r="U153" s="17">
        <v>9.2808660868893805E-2</v>
      </c>
      <c r="V153" s="17" t="s">
        <v>136</v>
      </c>
      <c r="W153" s="17">
        <v>0</v>
      </c>
      <c r="X153" s="17">
        <v>0</v>
      </c>
      <c r="Y153" s="17">
        <v>0.20233193429247001</v>
      </c>
      <c r="Z153" s="17">
        <v>0</v>
      </c>
      <c r="AA153" s="17"/>
      <c r="AB153" s="17">
        <v>0</v>
      </c>
      <c r="AC153" s="17">
        <v>8.3100097640661397E-2</v>
      </c>
      <c r="AD153" s="17">
        <v>5.1005890661507299E-2</v>
      </c>
      <c r="AE153" s="17">
        <v>2.0795878181148902E-2</v>
      </c>
      <c r="AF153" s="17"/>
      <c r="AG153" s="17">
        <v>4.2069318619990803E-2</v>
      </c>
      <c r="AH153" s="17">
        <v>5.6441876992862898E-2</v>
      </c>
      <c r="AI153" s="17">
        <v>0</v>
      </c>
      <c r="AJ153" s="17">
        <v>0</v>
      </c>
      <c r="AK153" s="17"/>
      <c r="AL153" s="17">
        <v>0</v>
      </c>
      <c r="AM153" s="17">
        <v>5.0469354458884799E-2</v>
      </c>
      <c r="AN153" s="17">
        <v>0</v>
      </c>
      <c r="AO153" s="17">
        <v>0</v>
      </c>
      <c r="AP153" s="17">
        <v>0.13840655078651801</v>
      </c>
      <c r="AQ153" s="17">
        <v>9.1071003560498395E-2</v>
      </c>
      <c r="AR153" s="17"/>
      <c r="AS153" s="17" t="s">
        <v>136</v>
      </c>
      <c r="AT153" s="17" t="s">
        <v>136</v>
      </c>
      <c r="AU153" s="17" t="s">
        <v>136</v>
      </c>
      <c r="AV153" s="17">
        <v>5.1515684043368801E-2</v>
      </c>
      <c r="AW153" s="17">
        <v>2.07665909316486E-2</v>
      </c>
      <c r="AX153" s="17" t="s">
        <v>136</v>
      </c>
      <c r="AY153" s="17" t="s">
        <v>136</v>
      </c>
      <c r="AZ153" s="17" t="s">
        <v>136</v>
      </c>
      <c r="BA153" s="17" t="s">
        <v>136</v>
      </c>
      <c r="BB153" s="17"/>
      <c r="BC153" s="17">
        <v>4.0254785049238302E-2</v>
      </c>
      <c r="BD153" s="17">
        <v>0.103347725512487</v>
      </c>
      <c r="BE153" s="17">
        <v>0</v>
      </c>
      <c r="BF153" s="17">
        <v>0</v>
      </c>
      <c r="BG153" s="17">
        <v>2.6656377957574199E-2</v>
      </c>
      <c r="BH153" s="17">
        <v>0</v>
      </c>
      <c r="BI153" s="17"/>
      <c r="BJ153" s="17">
        <v>0</v>
      </c>
      <c r="BK153" s="17">
        <v>0.115402404029519</v>
      </c>
      <c r="BL153" s="17">
        <v>0</v>
      </c>
      <c r="BM153" s="17">
        <v>0</v>
      </c>
      <c r="BN153" s="17">
        <v>5.4605004772485199E-2</v>
      </c>
      <c r="BO153" s="17">
        <v>0</v>
      </c>
      <c r="BP153" s="17"/>
      <c r="BQ153" s="17">
        <v>4.5885725322113401E-2</v>
      </c>
      <c r="BR153" s="17">
        <v>2.9492343515569001E-2</v>
      </c>
      <c r="BS153" s="17"/>
      <c r="BT153" s="17">
        <v>3.7183911787951898E-2</v>
      </c>
      <c r="BU153" s="17">
        <v>4.2669562482949702E-2</v>
      </c>
      <c r="BV153" s="17"/>
      <c r="BW153" s="17">
        <v>5.53130650490333E-2</v>
      </c>
      <c r="BX153" s="17">
        <v>1.9081290886064101E-2</v>
      </c>
    </row>
    <row r="154" spans="2:76" x14ac:dyDescent="0.35">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row>
    <row r="155" spans="2:76" x14ac:dyDescent="0.35">
      <c r="B155" s="6" t="s">
        <v>194</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row>
    <row r="156" spans="2:76" x14ac:dyDescent="0.35">
      <c r="B156" s="24" t="s">
        <v>165</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row>
    <row r="157" spans="2:76" x14ac:dyDescent="0.35">
      <c r="B157" t="s">
        <v>188</v>
      </c>
      <c r="C157" s="17">
        <v>0.49405497395744302</v>
      </c>
      <c r="D157" s="17">
        <v>0.51008594467290902</v>
      </c>
      <c r="E157" s="17">
        <v>0.473364184987009</v>
      </c>
      <c r="F157" s="17"/>
      <c r="G157" s="17">
        <v>0.56365295977358998</v>
      </c>
      <c r="H157" s="17">
        <v>0.55844697777259</v>
      </c>
      <c r="I157" s="17">
        <v>0.31366022600869398</v>
      </c>
      <c r="J157" s="17"/>
      <c r="K157" s="17">
        <v>0.49555562949760501</v>
      </c>
      <c r="L157" s="17">
        <v>0.59837606053829895</v>
      </c>
      <c r="M157" s="17">
        <v>1</v>
      </c>
      <c r="N157" s="17">
        <v>0.49851231947761598</v>
      </c>
      <c r="O157" s="17">
        <v>1</v>
      </c>
      <c r="P157" s="17">
        <v>0</v>
      </c>
      <c r="Q157" s="17">
        <v>0.24712901587328501</v>
      </c>
      <c r="R157" s="17">
        <v>0.39586686727917197</v>
      </c>
      <c r="S157" s="17" t="s">
        <v>136</v>
      </c>
      <c r="T157" s="17">
        <v>0.478230511706845</v>
      </c>
      <c r="U157" s="17">
        <v>0.63523356294800004</v>
      </c>
      <c r="V157" s="17" t="s">
        <v>136</v>
      </c>
      <c r="W157" s="17">
        <v>0.83957073000303595</v>
      </c>
      <c r="X157" s="17">
        <v>0.25140162661430199</v>
      </c>
      <c r="Y157" s="17">
        <v>0.60304736727772701</v>
      </c>
      <c r="Z157" s="17">
        <v>0.16588243833771599</v>
      </c>
      <c r="AA157" s="17"/>
      <c r="AB157" s="17">
        <v>0.227813490332827</v>
      </c>
      <c r="AC157" s="17">
        <v>0.498228348281964</v>
      </c>
      <c r="AD157" s="17">
        <v>0.54393633739577096</v>
      </c>
      <c r="AE157" s="17">
        <v>0.51018681434534296</v>
      </c>
      <c r="AF157" s="17"/>
      <c r="AG157" s="17">
        <v>0.49024936992739598</v>
      </c>
      <c r="AH157" s="17">
        <v>0.53354814304600795</v>
      </c>
      <c r="AI157" s="17">
        <v>0.50515434855642405</v>
      </c>
      <c r="AJ157" s="17">
        <v>1</v>
      </c>
      <c r="AK157" s="17"/>
      <c r="AL157" s="17">
        <v>0.65498164508085999</v>
      </c>
      <c r="AM157" s="17">
        <v>0.495562148904022</v>
      </c>
      <c r="AN157" s="17">
        <v>0.35794166040626701</v>
      </c>
      <c r="AO157" s="17">
        <v>0.32889491914059898</v>
      </c>
      <c r="AP157" s="17">
        <v>0.281309972535219</v>
      </c>
      <c r="AQ157" s="17">
        <v>0.38308329166606298</v>
      </c>
      <c r="AR157" s="17"/>
      <c r="AS157" s="17" t="s">
        <v>136</v>
      </c>
      <c r="AT157" s="17" t="s">
        <v>136</v>
      </c>
      <c r="AU157" s="17" t="s">
        <v>136</v>
      </c>
      <c r="AV157" s="17">
        <v>0.55317003261060604</v>
      </c>
      <c r="AW157" s="17">
        <v>0.39002519113466699</v>
      </c>
      <c r="AX157" s="17" t="s">
        <v>136</v>
      </c>
      <c r="AY157" s="17" t="s">
        <v>136</v>
      </c>
      <c r="AZ157" s="17" t="s">
        <v>136</v>
      </c>
      <c r="BA157" s="17" t="s">
        <v>136</v>
      </c>
      <c r="BB157" s="17"/>
      <c r="BC157" s="17">
        <v>0.50048102066478595</v>
      </c>
      <c r="BD157" s="17">
        <v>0.527116382213907</v>
      </c>
      <c r="BE157" s="17">
        <v>1</v>
      </c>
      <c r="BF157" s="17">
        <v>0.38868935490676099</v>
      </c>
      <c r="BG157" s="17">
        <v>0.49192047620443102</v>
      </c>
      <c r="BH157" s="17">
        <v>0.48859460578032798</v>
      </c>
      <c r="BI157" s="17"/>
      <c r="BJ157" s="17">
        <v>0.44781162265545499</v>
      </c>
      <c r="BK157" s="17">
        <v>0.53766843726270297</v>
      </c>
      <c r="BL157" s="17">
        <v>0.36675045624542202</v>
      </c>
      <c r="BM157" s="17">
        <v>0.50968482721394504</v>
      </c>
      <c r="BN157" s="17">
        <v>0.433925667298038</v>
      </c>
      <c r="BO157" s="17">
        <v>0.60980736215114795</v>
      </c>
      <c r="BP157" s="17"/>
      <c r="BQ157" s="17">
        <v>0.43411711760895899</v>
      </c>
      <c r="BR157" s="17">
        <v>0.61238354332973799</v>
      </c>
      <c r="BS157" s="17"/>
      <c r="BT157" s="17">
        <v>0.44734297253143002</v>
      </c>
      <c r="BU157" s="17">
        <v>0.52767260282072403</v>
      </c>
      <c r="BV157" s="17"/>
      <c r="BW157" s="17">
        <v>0.422231000197623</v>
      </c>
      <c r="BX157" s="17">
        <v>0.60140777704563997</v>
      </c>
    </row>
    <row r="158" spans="2:76" x14ac:dyDescent="0.35">
      <c r="B158" t="s">
        <v>189</v>
      </c>
      <c r="C158" s="17">
        <v>0.30190112545839698</v>
      </c>
      <c r="D158" s="17">
        <v>0.26263013877026697</v>
      </c>
      <c r="E158" s="17">
        <v>0.35258724501077898</v>
      </c>
      <c r="F158" s="17"/>
      <c r="G158" s="17">
        <v>0.21073279521756699</v>
      </c>
      <c r="H158" s="17">
        <v>0.25749082312197302</v>
      </c>
      <c r="I158" s="17">
        <v>0.455879996432345</v>
      </c>
      <c r="J158" s="17"/>
      <c r="K158" s="17">
        <v>0.302872041761581</v>
      </c>
      <c r="L158" s="17">
        <v>0.19827131599596801</v>
      </c>
      <c r="M158" s="17">
        <v>0</v>
      </c>
      <c r="N158" s="17">
        <v>0.50148768052238402</v>
      </c>
      <c r="O158" s="17">
        <v>0</v>
      </c>
      <c r="P158" s="17">
        <v>1</v>
      </c>
      <c r="Q158" s="17">
        <v>0.26257655128486901</v>
      </c>
      <c r="R158" s="17">
        <v>0.30211052631700402</v>
      </c>
      <c r="S158" s="17" t="s">
        <v>136</v>
      </c>
      <c r="T158" s="17">
        <v>0.29356888849412899</v>
      </c>
      <c r="U158" s="17">
        <v>0.27312775372625098</v>
      </c>
      <c r="V158" s="17" t="s">
        <v>136</v>
      </c>
      <c r="W158" s="17">
        <v>0.160429269996964</v>
      </c>
      <c r="X158" s="17">
        <v>0.502333200057134</v>
      </c>
      <c r="Y158" s="17">
        <v>0.39695263272227299</v>
      </c>
      <c r="Z158" s="17">
        <v>0.50235268498685104</v>
      </c>
      <c r="AA158" s="17"/>
      <c r="AB158" s="17">
        <v>0.233506080014727</v>
      </c>
      <c r="AC158" s="17">
        <v>0.30208281386519098</v>
      </c>
      <c r="AD158" s="17">
        <v>0.34866521934706801</v>
      </c>
      <c r="AE158" s="17">
        <v>0.28062362632454702</v>
      </c>
      <c r="AF158" s="17"/>
      <c r="AG158" s="17">
        <v>0.30319443742296598</v>
      </c>
      <c r="AH158" s="17">
        <v>0.34637821065900898</v>
      </c>
      <c r="AI158" s="17">
        <v>0.23787571659946799</v>
      </c>
      <c r="AJ158" s="17">
        <v>0</v>
      </c>
      <c r="AK158" s="17"/>
      <c r="AL158" s="17">
        <v>0.27671236620762601</v>
      </c>
      <c r="AM158" s="17">
        <v>0.29701714524748402</v>
      </c>
      <c r="AN158" s="17">
        <v>0.27753917447037402</v>
      </c>
      <c r="AO158" s="17">
        <v>0.294396795339877</v>
      </c>
      <c r="AP158" s="17">
        <v>0.27664313196506302</v>
      </c>
      <c r="AQ158" s="17">
        <v>0.40050466960263098</v>
      </c>
      <c r="AR158" s="17"/>
      <c r="AS158" s="17" t="s">
        <v>136</v>
      </c>
      <c r="AT158" s="17" t="s">
        <v>136</v>
      </c>
      <c r="AU158" s="17" t="s">
        <v>136</v>
      </c>
      <c r="AV158" s="17">
        <v>0.25468198940801601</v>
      </c>
      <c r="AW158" s="17">
        <v>0.38499664427063102</v>
      </c>
      <c r="AX158" s="17" t="s">
        <v>136</v>
      </c>
      <c r="AY158" s="17" t="s">
        <v>136</v>
      </c>
      <c r="AZ158" s="17" t="s">
        <v>136</v>
      </c>
      <c r="BA158" s="17" t="s">
        <v>136</v>
      </c>
      <c r="BB158" s="17"/>
      <c r="BC158" s="17">
        <v>0.25881170259779201</v>
      </c>
      <c r="BD158" s="17">
        <v>0.21150799635725201</v>
      </c>
      <c r="BE158" s="17">
        <v>0</v>
      </c>
      <c r="BF158" s="17">
        <v>0.44373855309153898</v>
      </c>
      <c r="BG158" s="17">
        <v>0.38802195391474098</v>
      </c>
      <c r="BH158" s="17">
        <v>0</v>
      </c>
      <c r="BI158" s="17"/>
      <c r="BJ158" s="17">
        <v>0.389920285060261</v>
      </c>
      <c r="BK158" s="17">
        <v>0.27397113730197298</v>
      </c>
      <c r="BL158" s="17">
        <v>0.42546475713670301</v>
      </c>
      <c r="BM158" s="17">
        <v>0.270829591795748</v>
      </c>
      <c r="BN158" s="17">
        <v>0.27105239938277098</v>
      </c>
      <c r="BO158" s="17">
        <v>0.30684922856187302</v>
      </c>
      <c r="BP158" s="17"/>
      <c r="BQ158" s="17">
        <v>0.32095125267734897</v>
      </c>
      <c r="BR158" s="17">
        <v>0.26429260160541201</v>
      </c>
      <c r="BS158" s="17"/>
      <c r="BT158" s="17">
        <v>0.31741838663293498</v>
      </c>
      <c r="BU158" s="17">
        <v>0.29073368430376201</v>
      </c>
      <c r="BV158" s="17"/>
      <c r="BW158" s="17">
        <v>0.329691758525754</v>
      </c>
      <c r="BX158" s="17">
        <v>0.25356025183136599</v>
      </c>
    </row>
    <row r="159" spans="2:76" x14ac:dyDescent="0.35">
      <c r="B159" t="s">
        <v>190</v>
      </c>
      <c r="C159" s="17">
        <v>0.13776263393271901</v>
      </c>
      <c r="D159" s="17">
        <v>0.17016850817852799</v>
      </c>
      <c r="E159" s="17">
        <v>9.5937150166122906E-2</v>
      </c>
      <c r="F159" s="17"/>
      <c r="G159" s="17">
        <v>0.13041282016609801</v>
      </c>
      <c r="H159" s="17">
        <v>0.12905267978918</v>
      </c>
      <c r="I159" s="17">
        <v>0.16074990387427501</v>
      </c>
      <c r="J159" s="17"/>
      <c r="K159" s="17">
        <v>0.101020307488124</v>
      </c>
      <c r="L159" s="17">
        <v>0.20335262346573199</v>
      </c>
      <c r="M159" s="17">
        <v>0</v>
      </c>
      <c r="N159" s="17">
        <v>0</v>
      </c>
      <c r="O159" s="17">
        <v>0</v>
      </c>
      <c r="P159" s="17">
        <v>0</v>
      </c>
      <c r="Q159" s="17">
        <v>0.36751371336280803</v>
      </c>
      <c r="R159" s="17">
        <v>0</v>
      </c>
      <c r="S159" s="17" t="s">
        <v>136</v>
      </c>
      <c r="T159" s="17">
        <v>0.16917203831632399</v>
      </c>
      <c r="U159" s="17">
        <v>9.1638683325748399E-2</v>
      </c>
      <c r="V159" s="17" t="s">
        <v>136</v>
      </c>
      <c r="W159" s="17">
        <v>0</v>
      </c>
      <c r="X159" s="17">
        <v>0.24626517332856401</v>
      </c>
      <c r="Y159" s="17">
        <v>0</v>
      </c>
      <c r="Z159" s="17">
        <v>0.16588243833771599</v>
      </c>
      <c r="AA159" s="17"/>
      <c r="AB159" s="17">
        <v>0.42173337398051702</v>
      </c>
      <c r="AC159" s="17">
        <v>9.5227067934300996E-2</v>
      </c>
      <c r="AD159" s="17">
        <v>7.4762817102797793E-2</v>
      </c>
      <c r="AE159" s="17">
        <v>0.14275322700665699</v>
      </c>
      <c r="AF159" s="17"/>
      <c r="AG159" s="17">
        <v>0.122722660302962</v>
      </c>
      <c r="AH159" s="17">
        <v>0.120073646294983</v>
      </c>
      <c r="AI159" s="17">
        <v>0.22215884711837899</v>
      </c>
      <c r="AJ159" s="17">
        <v>0</v>
      </c>
      <c r="AK159" s="17"/>
      <c r="AL159" s="17">
        <v>3.1674829800083397E-2</v>
      </c>
      <c r="AM159" s="17">
        <v>7.8216378056637503E-2</v>
      </c>
      <c r="AN159" s="17">
        <v>0.16272695064898099</v>
      </c>
      <c r="AO159" s="17">
        <v>0.37670828551952401</v>
      </c>
      <c r="AP159" s="17">
        <v>0.44204689549971699</v>
      </c>
      <c r="AQ159" s="17">
        <v>0.21641203873130599</v>
      </c>
      <c r="AR159" s="17"/>
      <c r="AS159" s="17" t="s">
        <v>136</v>
      </c>
      <c r="AT159" s="17" t="s">
        <v>136</v>
      </c>
      <c r="AU159" s="17" t="s">
        <v>136</v>
      </c>
      <c r="AV159" s="17">
        <v>0.11249650124224</v>
      </c>
      <c r="AW159" s="17">
        <v>0.18222559068936101</v>
      </c>
      <c r="AX159" s="17" t="s">
        <v>136</v>
      </c>
      <c r="AY159" s="17" t="s">
        <v>136</v>
      </c>
      <c r="AZ159" s="17" t="s">
        <v>136</v>
      </c>
      <c r="BA159" s="17" t="s">
        <v>136</v>
      </c>
      <c r="BB159" s="17"/>
      <c r="BC159" s="17">
        <v>0.18594779697126601</v>
      </c>
      <c r="BD159" s="17">
        <v>9.3132242983383795E-2</v>
      </c>
      <c r="BE159" s="17">
        <v>0</v>
      </c>
      <c r="BF159" s="17">
        <v>8.8023422662214995E-2</v>
      </c>
      <c r="BG159" s="17">
        <v>0.120057569880827</v>
      </c>
      <c r="BH159" s="17">
        <v>0</v>
      </c>
      <c r="BI159" s="17"/>
      <c r="BJ159" s="17">
        <v>0.16226809228428299</v>
      </c>
      <c r="BK159" s="17">
        <v>5.8626297102896303E-2</v>
      </c>
      <c r="BL159" s="17">
        <v>0.207784786617875</v>
      </c>
      <c r="BM159" s="17">
        <v>0.182896748562561</v>
      </c>
      <c r="BN159" s="17">
        <v>0.206409899284619</v>
      </c>
      <c r="BO159" s="17">
        <v>0</v>
      </c>
      <c r="BP159" s="17"/>
      <c r="BQ159" s="17">
        <v>0.159413325818104</v>
      </c>
      <c r="BR159" s="17">
        <v>9.5020107709842594E-2</v>
      </c>
      <c r="BS159" s="17"/>
      <c r="BT159" s="17">
        <v>0.15969064440054101</v>
      </c>
      <c r="BU159" s="17">
        <v>0.12198151355437301</v>
      </c>
      <c r="BV159" s="17"/>
      <c r="BW159" s="17">
        <v>0.13698684531833899</v>
      </c>
      <c r="BX159" s="17">
        <v>0.14503197112299501</v>
      </c>
    </row>
    <row r="160" spans="2:76" x14ac:dyDescent="0.35">
      <c r="B160" t="s">
        <v>191</v>
      </c>
      <c r="C160" s="17">
        <v>3.1660077132369201E-2</v>
      </c>
      <c r="D160" s="17">
        <v>2.5161267016940402E-2</v>
      </c>
      <c r="E160" s="17">
        <v>4.0047935300404902E-2</v>
      </c>
      <c r="F160" s="17"/>
      <c r="G160" s="17">
        <v>0</v>
      </c>
      <c r="H160" s="17">
        <v>4.0243167382691299E-2</v>
      </c>
      <c r="I160" s="17">
        <v>3.5650005432720698E-2</v>
      </c>
      <c r="J160" s="17"/>
      <c r="K160" s="17">
        <v>0</v>
      </c>
      <c r="L160" s="17">
        <v>0</v>
      </c>
      <c r="M160" s="17">
        <v>0</v>
      </c>
      <c r="N160" s="17">
        <v>0</v>
      </c>
      <c r="O160" s="17">
        <v>0</v>
      </c>
      <c r="P160" s="17">
        <v>0</v>
      </c>
      <c r="Q160" s="17">
        <v>0.122780719479038</v>
      </c>
      <c r="R160" s="17">
        <v>0.20619491318078401</v>
      </c>
      <c r="S160" s="17" t="s">
        <v>136</v>
      </c>
      <c r="T160" s="17">
        <v>0</v>
      </c>
      <c r="U160" s="17">
        <v>0</v>
      </c>
      <c r="V160" s="17" t="s">
        <v>136</v>
      </c>
      <c r="W160" s="17">
        <v>0</v>
      </c>
      <c r="X160" s="17">
        <v>0</v>
      </c>
      <c r="Y160" s="17">
        <v>0</v>
      </c>
      <c r="Z160" s="17">
        <v>0.16588243833771599</v>
      </c>
      <c r="AA160" s="17"/>
      <c r="AB160" s="17">
        <v>0</v>
      </c>
      <c r="AC160" s="17">
        <v>6.8608831530402994E-2</v>
      </c>
      <c r="AD160" s="17">
        <v>3.2635626154363502E-2</v>
      </c>
      <c r="AE160" s="17">
        <v>1.9981429724356198E-2</v>
      </c>
      <c r="AF160" s="17"/>
      <c r="AG160" s="17">
        <v>4.0549094909815397E-2</v>
      </c>
      <c r="AH160" s="17">
        <v>0</v>
      </c>
      <c r="AI160" s="17">
        <v>3.4811087725729099E-2</v>
      </c>
      <c r="AJ160" s="17">
        <v>0</v>
      </c>
      <c r="AK160" s="17"/>
      <c r="AL160" s="17">
        <v>0</v>
      </c>
      <c r="AM160" s="17">
        <v>8.7850437577174506E-2</v>
      </c>
      <c r="AN160" s="17">
        <v>9.0081573158366401E-2</v>
      </c>
      <c r="AO160" s="17">
        <v>0</v>
      </c>
      <c r="AP160" s="17">
        <v>0</v>
      </c>
      <c r="AQ160" s="17">
        <v>0</v>
      </c>
      <c r="AR160" s="17"/>
      <c r="AS160" s="17" t="s">
        <v>136</v>
      </c>
      <c r="AT160" s="17" t="s">
        <v>136</v>
      </c>
      <c r="AU160" s="17" t="s">
        <v>136</v>
      </c>
      <c r="AV160" s="17">
        <v>3.7157393651626798E-2</v>
      </c>
      <c r="AW160" s="17">
        <v>2.1985982973691899E-2</v>
      </c>
      <c r="AX160" s="17" t="s">
        <v>136</v>
      </c>
      <c r="AY160" s="17" t="s">
        <v>136</v>
      </c>
      <c r="AZ160" s="17" t="s">
        <v>136</v>
      </c>
      <c r="BA160" s="17" t="s">
        <v>136</v>
      </c>
      <c r="BB160" s="17"/>
      <c r="BC160" s="17">
        <v>5.4759479766156298E-2</v>
      </c>
      <c r="BD160" s="17">
        <v>5.2829586476269799E-2</v>
      </c>
      <c r="BE160" s="17">
        <v>0</v>
      </c>
      <c r="BF160" s="17">
        <v>0</v>
      </c>
      <c r="BG160" s="17">
        <v>0</v>
      </c>
      <c r="BH160" s="17">
        <v>0</v>
      </c>
      <c r="BI160" s="17"/>
      <c r="BJ160" s="17">
        <v>0</v>
      </c>
      <c r="BK160" s="17">
        <v>2.93422169167715E-2</v>
      </c>
      <c r="BL160" s="17">
        <v>0</v>
      </c>
      <c r="BM160" s="17">
        <v>3.65888324277455E-2</v>
      </c>
      <c r="BN160" s="17">
        <v>4.3869449217618699E-2</v>
      </c>
      <c r="BO160" s="17">
        <v>8.3343409286979198E-2</v>
      </c>
      <c r="BP160" s="17"/>
      <c r="BQ160" s="17">
        <v>3.33601839883957E-2</v>
      </c>
      <c r="BR160" s="17">
        <v>2.8303747355007399E-2</v>
      </c>
      <c r="BS160" s="17"/>
      <c r="BT160" s="17">
        <v>3.4407565452017501E-2</v>
      </c>
      <c r="BU160" s="17">
        <v>2.96827685218094E-2</v>
      </c>
      <c r="BV160" s="17"/>
      <c r="BW160" s="17">
        <v>5.3063718941892497E-2</v>
      </c>
      <c r="BX160" s="17">
        <v>0</v>
      </c>
    </row>
    <row r="161" spans="2:76" x14ac:dyDescent="0.35">
      <c r="B161" t="s">
        <v>192</v>
      </c>
      <c r="C161" s="17">
        <v>0</v>
      </c>
      <c r="D161" s="17">
        <v>0</v>
      </c>
      <c r="E161" s="17">
        <v>0</v>
      </c>
      <c r="F161" s="17"/>
      <c r="G161" s="17">
        <v>0</v>
      </c>
      <c r="H161" s="17">
        <v>0</v>
      </c>
      <c r="I161" s="17">
        <v>0</v>
      </c>
      <c r="J161" s="17"/>
      <c r="K161" s="17">
        <v>0</v>
      </c>
      <c r="L161" s="17">
        <v>0</v>
      </c>
      <c r="M161" s="17">
        <v>0</v>
      </c>
      <c r="N161" s="17">
        <v>0</v>
      </c>
      <c r="O161" s="17">
        <v>0</v>
      </c>
      <c r="P161" s="17">
        <v>0</v>
      </c>
      <c r="Q161" s="17">
        <v>0</v>
      </c>
      <c r="R161" s="17">
        <v>0</v>
      </c>
      <c r="S161" s="17" t="s">
        <v>136</v>
      </c>
      <c r="T161" s="17">
        <v>0</v>
      </c>
      <c r="U161" s="17">
        <v>0</v>
      </c>
      <c r="V161" s="17" t="s">
        <v>136</v>
      </c>
      <c r="W161" s="17">
        <v>0</v>
      </c>
      <c r="X161" s="17">
        <v>0</v>
      </c>
      <c r="Y161" s="17">
        <v>0</v>
      </c>
      <c r="Z161" s="17">
        <v>0</v>
      </c>
      <c r="AA161" s="17"/>
      <c r="AB161" s="17">
        <v>0</v>
      </c>
      <c r="AC161" s="17">
        <v>0</v>
      </c>
      <c r="AD161" s="17">
        <v>0</v>
      </c>
      <c r="AE161" s="17">
        <v>0</v>
      </c>
      <c r="AF161" s="17"/>
      <c r="AG161" s="17">
        <v>0</v>
      </c>
      <c r="AH161" s="17">
        <v>0</v>
      </c>
      <c r="AI161" s="17">
        <v>0</v>
      </c>
      <c r="AJ161" s="17">
        <v>0</v>
      </c>
      <c r="AK161" s="17"/>
      <c r="AL161" s="17">
        <v>0</v>
      </c>
      <c r="AM161" s="17">
        <v>0</v>
      </c>
      <c r="AN161" s="17">
        <v>0</v>
      </c>
      <c r="AO161" s="17">
        <v>0</v>
      </c>
      <c r="AP161" s="17">
        <v>0</v>
      </c>
      <c r="AQ161" s="17">
        <v>0</v>
      </c>
      <c r="AR161" s="17"/>
      <c r="AS161" s="17" t="s">
        <v>136</v>
      </c>
      <c r="AT161" s="17" t="s">
        <v>136</v>
      </c>
      <c r="AU161" s="17" t="s">
        <v>136</v>
      </c>
      <c r="AV161" s="17">
        <v>0</v>
      </c>
      <c r="AW161" s="17">
        <v>0</v>
      </c>
      <c r="AX161" s="17" t="s">
        <v>136</v>
      </c>
      <c r="AY161" s="17" t="s">
        <v>136</v>
      </c>
      <c r="AZ161" s="17" t="s">
        <v>136</v>
      </c>
      <c r="BA161" s="17" t="s">
        <v>136</v>
      </c>
      <c r="BB161" s="17"/>
      <c r="BC161" s="17">
        <v>0</v>
      </c>
      <c r="BD161" s="17">
        <v>0</v>
      </c>
      <c r="BE161" s="17">
        <v>0</v>
      </c>
      <c r="BF161" s="17">
        <v>0</v>
      </c>
      <c r="BG161" s="17">
        <v>0</v>
      </c>
      <c r="BH161" s="17">
        <v>0</v>
      </c>
      <c r="BI161" s="17"/>
      <c r="BJ161" s="17">
        <v>0</v>
      </c>
      <c r="BK161" s="17">
        <v>0</v>
      </c>
      <c r="BL161" s="17">
        <v>0</v>
      </c>
      <c r="BM161" s="17">
        <v>0</v>
      </c>
      <c r="BN161" s="17">
        <v>0</v>
      </c>
      <c r="BO161" s="17">
        <v>0</v>
      </c>
      <c r="BP161" s="17"/>
      <c r="BQ161" s="17">
        <v>0</v>
      </c>
      <c r="BR161" s="17">
        <v>0</v>
      </c>
      <c r="BS161" s="17"/>
      <c r="BT161" s="17">
        <v>0</v>
      </c>
      <c r="BU161" s="17">
        <v>0</v>
      </c>
      <c r="BV161" s="17"/>
      <c r="BW161" s="17">
        <v>0</v>
      </c>
      <c r="BX161" s="17">
        <v>0</v>
      </c>
    </row>
    <row r="162" spans="2:76" x14ac:dyDescent="0.35">
      <c r="B162" t="s">
        <v>193</v>
      </c>
      <c r="C162" s="17">
        <v>3.4621189519071803E-2</v>
      </c>
      <c r="D162" s="17">
        <v>3.1954141361355201E-2</v>
      </c>
      <c r="E162" s="17">
        <v>3.8063484535683798E-2</v>
      </c>
      <c r="F162" s="17"/>
      <c r="G162" s="17">
        <v>9.52014248427452E-2</v>
      </c>
      <c r="H162" s="17">
        <v>1.47663519335658E-2</v>
      </c>
      <c r="I162" s="17">
        <v>3.40598682519659E-2</v>
      </c>
      <c r="J162" s="17"/>
      <c r="K162" s="17">
        <v>0.10055202125269</v>
      </c>
      <c r="L162" s="17">
        <v>0</v>
      </c>
      <c r="M162" s="17">
        <v>0</v>
      </c>
      <c r="N162" s="17">
        <v>0</v>
      </c>
      <c r="O162" s="17">
        <v>0</v>
      </c>
      <c r="P162" s="17">
        <v>0</v>
      </c>
      <c r="Q162" s="17">
        <v>0</v>
      </c>
      <c r="R162" s="17">
        <v>9.5827693223040203E-2</v>
      </c>
      <c r="S162" s="17" t="s">
        <v>136</v>
      </c>
      <c r="T162" s="17">
        <v>5.9028561482701698E-2</v>
      </c>
      <c r="U162" s="17">
        <v>0</v>
      </c>
      <c r="V162" s="17" t="s">
        <v>136</v>
      </c>
      <c r="W162" s="17">
        <v>0</v>
      </c>
      <c r="X162" s="17">
        <v>0</v>
      </c>
      <c r="Y162" s="17">
        <v>0</v>
      </c>
      <c r="Z162" s="17">
        <v>0</v>
      </c>
      <c r="AA162" s="17"/>
      <c r="AB162" s="17">
        <v>0.11694705567193001</v>
      </c>
      <c r="AC162" s="17">
        <v>3.5852938388140597E-2</v>
      </c>
      <c r="AD162" s="17">
        <v>0</v>
      </c>
      <c r="AE162" s="17">
        <v>4.6454902599096799E-2</v>
      </c>
      <c r="AF162" s="17"/>
      <c r="AG162" s="17">
        <v>4.3284437436859502E-2</v>
      </c>
      <c r="AH162" s="17">
        <v>0</v>
      </c>
      <c r="AI162" s="17">
        <v>0</v>
      </c>
      <c r="AJ162" s="17">
        <v>0</v>
      </c>
      <c r="AK162" s="17"/>
      <c r="AL162" s="17">
        <v>3.6631158911430602E-2</v>
      </c>
      <c r="AM162" s="17">
        <v>4.1353890214682602E-2</v>
      </c>
      <c r="AN162" s="17">
        <v>0.11171064131601099</v>
      </c>
      <c r="AO162" s="17">
        <v>0</v>
      </c>
      <c r="AP162" s="17">
        <v>0</v>
      </c>
      <c r="AQ162" s="17">
        <v>0</v>
      </c>
      <c r="AR162" s="17"/>
      <c r="AS162" s="17" t="s">
        <v>136</v>
      </c>
      <c r="AT162" s="17" t="s">
        <v>136</v>
      </c>
      <c r="AU162" s="17" t="s">
        <v>136</v>
      </c>
      <c r="AV162" s="17">
        <v>4.2494083087510903E-2</v>
      </c>
      <c r="AW162" s="17">
        <v>2.07665909316486E-2</v>
      </c>
      <c r="AX162" s="17" t="s">
        <v>136</v>
      </c>
      <c r="AY162" s="17" t="s">
        <v>136</v>
      </c>
      <c r="AZ162" s="17" t="s">
        <v>136</v>
      </c>
      <c r="BA162" s="17" t="s">
        <v>136</v>
      </c>
      <c r="BB162" s="17"/>
      <c r="BC162" s="17">
        <v>0</v>
      </c>
      <c r="BD162" s="17">
        <v>0.115413791969187</v>
      </c>
      <c r="BE162" s="17">
        <v>0</v>
      </c>
      <c r="BF162" s="17">
        <v>7.9548669339484901E-2</v>
      </c>
      <c r="BG162" s="17">
        <v>0</v>
      </c>
      <c r="BH162" s="17">
        <v>0.51140539421967202</v>
      </c>
      <c r="BI162" s="17"/>
      <c r="BJ162" s="17">
        <v>0</v>
      </c>
      <c r="BK162" s="17">
        <v>0.100391911415656</v>
      </c>
      <c r="BL162" s="17">
        <v>0</v>
      </c>
      <c r="BM162" s="17">
        <v>0</v>
      </c>
      <c r="BN162" s="17">
        <v>4.4742584816953999E-2</v>
      </c>
      <c r="BO162" s="17">
        <v>0</v>
      </c>
      <c r="BP162" s="17"/>
      <c r="BQ162" s="17">
        <v>5.2158119907191901E-2</v>
      </c>
      <c r="BR162" s="17">
        <v>0</v>
      </c>
      <c r="BS162" s="17"/>
      <c r="BT162" s="17">
        <v>4.11404309830763E-2</v>
      </c>
      <c r="BU162" s="17">
        <v>2.9929430799331601E-2</v>
      </c>
      <c r="BV162" s="17"/>
      <c r="BW162" s="17">
        <v>5.8026677016391297E-2</v>
      </c>
      <c r="BX162" s="17">
        <v>0</v>
      </c>
    </row>
    <row r="163" spans="2:76" x14ac:dyDescent="0.35">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row>
    <row r="164" spans="2:76" x14ac:dyDescent="0.35">
      <c r="B164" s="6" t="s">
        <v>205</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row>
    <row r="165" spans="2:76" x14ac:dyDescent="0.35">
      <c r="B165" s="24" t="s">
        <v>165</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row>
    <row r="166" spans="2:76" x14ac:dyDescent="0.35">
      <c r="B166" t="s">
        <v>195</v>
      </c>
      <c r="C166" s="17">
        <v>0.63167915698754595</v>
      </c>
      <c r="D166" s="17">
        <v>0.64684803033714799</v>
      </c>
      <c r="E166" s="17">
        <v>0.61210105638674495</v>
      </c>
      <c r="F166" s="17"/>
      <c r="G166" s="17">
        <v>0.698011067318138</v>
      </c>
      <c r="H166" s="17">
        <v>0.64471405508118595</v>
      </c>
      <c r="I166" s="17">
        <v>0.55938335585296495</v>
      </c>
      <c r="J166" s="17"/>
      <c r="K166" s="17">
        <v>0.50208709922348205</v>
      </c>
      <c r="L166" s="17">
        <v>0.69983425928743603</v>
      </c>
      <c r="M166" s="17">
        <v>0</v>
      </c>
      <c r="N166" s="17">
        <v>0.493600245653949</v>
      </c>
      <c r="O166" s="17">
        <v>1</v>
      </c>
      <c r="P166" s="17">
        <v>0.49507326736798202</v>
      </c>
      <c r="Q166" s="17">
        <v>0.61464272923609398</v>
      </c>
      <c r="R166" s="17">
        <v>0.37954521717120199</v>
      </c>
      <c r="S166" s="17" t="s">
        <v>136</v>
      </c>
      <c r="T166" s="17">
        <v>0.67791303542043102</v>
      </c>
      <c r="U166" s="17">
        <v>0.72687224627374802</v>
      </c>
      <c r="V166" s="17" t="s">
        <v>136</v>
      </c>
      <c r="W166" s="17">
        <v>0.86315423046258</v>
      </c>
      <c r="X166" s="17">
        <v>0.74883339997143294</v>
      </c>
      <c r="Y166" s="17">
        <v>0.59928456701474297</v>
      </c>
      <c r="Z166" s="17">
        <v>0.50219746218608197</v>
      </c>
      <c r="AA166" s="17"/>
      <c r="AB166" s="17">
        <v>0.24288645219573701</v>
      </c>
      <c r="AC166" s="17">
        <v>0.32949864675588802</v>
      </c>
      <c r="AD166" s="17">
        <v>0.75418763253603205</v>
      </c>
      <c r="AE166" s="17">
        <v>0.77515714497539401</v>
      </c>
      <c r="AF166" s="17"/>
      <c r="AG166" s="17">
        <v>0.566779706695273</v>
      </c>
      <c r="AH166" s="17">
        <v>0.69644376412414</v>
      </c>
      <c r="AI166" s="17">
        <v>0.78836521041558905</v>
      </c>
      <c r="AJ166" s="17">
        <v>1</v>
      </c>
      <c r="AK166" s="17"/>
      <c r="AL166" s="17">
        <v>0.78887422780905203</v>
      </c>
      <c r="AM166" s="17">
        <v>0.61247263788724504</v>
      </c>
      <c r="AN166" s="17">
        <v>0.53301458088250697</v>
      </c>
      <c r="AO166" s="17">
        <v>1</v>
      </c>
      <c r="AP166" s="17">
        <v>0.56004597567940095</v>
      </c>
      <c r="AQ166" s="17">
        <v>0.498774973438184</v>
      </c>
      <c r="AR166" s="17"/>
      <c r="AS166" s="17" t="s">
        <v>136</v>
      </c>
      <c r="AT166" s="17" t="s">
        <v>136</v>
      </c>
      <c r="AU166" s="17" t="s">
        <v>136</v>
      </c>
      <c r="AV166" s="17">
        <v>0.698539820686923</v>
      </c>
      <c r="AW166" s="17">
        <v>0.51401877598645596</v>
      </c>
      <c r="AX166" s="17" t="s">
        <v>136</v>
      </c>
      <c r="AY166" s="17" t="s">
        <v>136</v>
      </c>
      <c r="AZ166" s="17" t="s">
        <v>136</v>
      </c>
      <c r="BA166" s="17" t="s">
        <v>136</v>
      </c>
      <c r="BB166" s="17"/>
      <c r="BC166" s="17">
        <v>0.63640350781547195</v>
      </c>
      <c r="BD166" s="17">
        <v>0.78909754774313601</v>
      </c>
      <c r="BE166" s="17">
        <v>1</v>
      </c>
      <c r="BF166" s="17">
        <v>0.54829018098939897</v>
      </c>
      <c r="BG166" s="17">
        <v>0.56809307682226695</v>
      </c>
      <c r="BH166" s="17">
        <v>0.48859460578032798</v>
      </c>
      <c r="BI166" s="17"/>
      <c r="BJ166" s="17">
        <v>0.71927388534687198</v>
      </c>
      <c r="BK166" s="17">
        <v>0.65612103216332696</v>
      </c>
      <c r="BL166" s="17">
        <v>0.78251446197721597</v>
      </c>
      <c r="BM166" s="17">
        <v>0.51684870112029202</v>
      </c>
      <c r="BN166" s="17">
        <v>0.60622256096683302</v>
      </c>
      <c r="BO166" s="17">
        <v>0.71259800588052702</v>
      </c>
      <c r="BP166" s="17"/>
      <c r="BQ166" s="17">
        <v>0.62297722191689497</v>
      </c>
      <c r="BR166" s="17">
        <v>0.64885840880619605</v>
      </c>
      <c r="BS166" s="17"/>
      <c r="BT166" s="17">
        <v>0.67529678582561403</v>
      </c>
      <c r="BU166" s="17">
        <v>0.60028848192736906</v>
      </c>
      <c r="BV166" s="17"/>
      <c r="BW166" s="17">
        <v>0.64636794347062398</v>
      </c>
      <c r="BX166" s="17">
        <v>0.59276212924599303</v>
      </c>
    </row>
    <row r="167" spans="2:76" x14ac:dyDescent="0.35">
      <c r="B167" t="s">
        <v>196</v>
      </c>
      <c r="C167" s="17">
        <v>0.55081833095648403</v>
      </c>
      <c r="D167" s="17">
        <v>0.43661949935355898</v>
      </c>
      <c r="E167" s="17">
        <v>0.69821202079004896</v>
      </c>
      <c r="F167" s="17"/>
      <c r="G167" s="17">
        <v>0.59754423669074397</v>
      </c>
      <c r="H167" s="17">
        <v>0.56973865852070504</v>
      </c>
      <c r="I167" s="17">
        <v>0.47981797473403798</v>
      </c>
      <c r="J167" s="17"/>
      <c r="K167" s="17">
        <v>0.39571472783376999</v>
      </c>
      <c r="L167" s="17">
        <v>0.50007700117675202</v>
      </c>
      <c r="M167" s="17">
        <v>1</v>
      </c>
      <c r="N167" s="17">
        <v>0.246800122826975</v>
      </c>
      <c r="O167" s="17">
        <v>0</v>
      </c>
      <c r="P167" s="17">
        <v>0.49507326736798202</v>
      </c>
      <c r="Q167" s="17">
        <v>0.75287098412671505</v>
      </c>
      <c r="R167" s="17">
        <v>0.29908472928920798</v>
      </c>
      <c r="S167" s="17" t="s">
        <v>136</v>
      </c>
      <c r="T167" s="17">
        <v>0.54419990014087805</v>
      </c>
      <c r="U167" s="17">
        <v>0.72687224627374802</v>
      </c>
      <c r="V167" s="17" t="s">
        <v>136</v>
      </c>
      <c r="W167" s="17">
        <v>1</v>
      </c>
      <c r="X167" s="17">
        <v>0.74859837338569801</v>
      </c>
      <c r="Y167" s="17">
        <v>0.59909893167804396</v>
      </c>
      <c r="Z167" s="17">
        <v>0.49764731501314902</v>
      </c>
      <c r="AA167" s="17"/>
      <c r="AB167" s="17">
        <v>0.47639253221046401</v>
      </c>
      <c r="AC167" s="17">
        <v>0.48746692708301698</v>
      </c>
      <c r="AD167" s="17">
        <v>0.581027368035272</v>
      </c>
      <c r="AE167" s="17">
        <v>0.60587729482020602</v>
      </c>
      <c r="AF167" s="17"/>
      <c r="AG167" s="17">
        <v>0.59691578150464897</v>
      </c>
      <c r="AH167" s="17">
        <v>0.435290707857101</v>
      </c>
      <c r="AI167" s="17">
        <v>0.42212387392468298</v>
      </c>
      <c r="AJ167" s="17">
        <v>1</v>
      </c>
      <c r="AK167" s="17"/>
      <c r="AL167" s="17">
        <v>0.69603956448354598</v>
      </c>
      <c r="AM167" s="17">
        <v>0.40816422274612602</v>
      </c>
      <c r="AN167" s="17">
        <v>0.72742551398746202</v>
      </c>
      <c r="AO167" s="17">
        <v>0.15855276975484001</v>
      </c>
      <c r="AP167" s="17">
        <v>0.42212052310480203</v>
      </c>
      <c r="AQ167" s="17">
        <v>0.61471592608738002</v>
      </c>
      <c r="AR167" s="17"/>
      <c r="AS167" s="17" t="s">
        <v>136</v>
      </c>
      <c r="AT167" s="17" t="s">
        <v>136</v>
      </c>
      <c r="AU167" s="17" t="s">
        <v>136</v>
      </c>
      <c r="AV167" s="17">
        <v>0.57907853806743603</v>
      </c>
      <c r="AW167" s="17">
        <v>0.50108644748618603</v>
      </c>
      <c r="AX167" s="17" t="s">
        <v>136</v>
      </c>
      <c r="AY167" s="17" t="s">
        <v>136</v>
      </c>
      <c r="AZ167" s="17" t="s">
        <v>136</v>
      </c>
      <c r="BA167" s="17" t="s">
        <v>136</v>
      </c>
      <c r="BB167" s="17"/>
      <c r="BC167" s="17">
        <v>0.49769826704268899</v>
      </c>
      <c r="BD167" s="17">
        <v>0.56870538228612799</v>
      </c>
      <c r="BE167" s="17">
        <v>1</v>
      </c>
      <c r="BF167" s="17">
        <v>0.71522015296278396</v>
      </c>
      <c r="BG167" s="17">
        <v>0.57197186977312997</v>
      </c>
      <c r="BH167" s="17">
        <v>0</v>
      </c>
      <c r="BI167" s="17"/>
      <c r="BJ167" s="17">
        <v>0.65789978880502697</v>
      </c>
      <c r="BK167" s="17">
        <v>0.60161864736906101</v>
      </c>
      <c r="BL167" s="17">
        <v>0.41576400573179401</v>
      </c>
      <c r="BM167" s="17">
        <v>0.410420087514346</v>
      </c>
      <c r="BN167" s="17">
        <v>0.59094713061620896</v>
      </c>
      <c r="BO167" s="17">
        <v>0.59174186301871601</v>
      </c>
      <c r="BP167" s="17"/>
      <c r="BQ167" s="17">
        <v>0.62411586503069505</v>
      </c>
      <c r="BR167" s="17">
        <v>0.40611525223622302</v>
      </c>
      <c r="BS167" s="17"/>
      <c r="BT167" s="17">
        <v>0.66962204279146897</v>
      </c>
      <c r="BU167" s="17">
        <v>0.46531783921723502</v>
      </c>
      <c r="BV167" s="17"/>
      <c r="BW167" s="17">
        <v>0.57047744281618495</v>
      </c>
      <c r="BX167" s="17">
        <v>0.51938811640037796</v>
      </c>
    </row>
    <row r="168" spans="2:76" x14ac:dyDescent="0.35">
      <c r="B168" t="s">
        <v>197</v>
      </c>
      <c r="C168" s="17">
        <v>0.53272524449133296</v>
      </c>
      <c r="D168" s="17">
        <v>0.53450300854228505</v>
      </c>
      <c r="E168" s="17">
        <v>0.53043072711803396</v>
      </c>
      <c r="F168" s="17"/>
      <c r="G168" s="17">
        <v>0.59516740159096604</v>
      </c>
      <c r="H168" s="17">
        <v>0.55878163823715699</v>
      </c>
      <c r="I168" s="17">
        <v>0.43625216166179498</v>
      </c>
      <c r="J168" s="17"/>
      <c r="K168" s="17">
        <v>0.70100157930676099</v>
      </c>
      <c r="L168" s="17">
        <v>0.59972047582657395</v>
      </c>
      <c r="M168" s="17">
        <v>1</v>
      </c>
      <c r="N168" s="17">
        <v>0.74531244230459104</v>
      </c>
      <c r="O168" s="17">
        <v>1</v>
      </c>
      <c r="P168" s="17">
        <v>1</v>
      </c>
      <c r="Q168" s="17">
        <v>0.36751371336280803</v>
      </c>
      <c r="R168" s="17">
        <v>0.49276239433038099</v>
      </c>
      <c r="S168" s="17" t="s">
        <v>136</v>
      </c>
      <c r="T168" s="17">
        <v>0.42540544739334502</v>
      </c>
      <c r="U168" s="17">
        <v>0.63523356294800004</v>
      </c>
      <c r="V168" s="17" t="s">
        <v>136</v>
      </c>
      <c r="W168" s="17">
        <v>0.56842163532380396</v>
      </c>
      <c r="X168" s="17">
        <v>0.497666799942866</v>
      </c>
      <c r="Y168" s="17">
        <v>0.40466386858494102</v>
      </c>
      <c r="Z168" s="17">
        <v>0.33176487667543297</v>
      </c>
      <c r="AA168" s="17"/>
      <c r="AB168" s="17">
        <v>0.46170760167668701</v>
      </c>
      <c r="AC168" s="17">
        <v>0.590938414268665</v>
      </c>
      <c r="AD168" s="17">
        <v>0.58714171481146704</v>
      </c>
      <c r="AE168" s="17">
        <v>0.47339785865703499</v>
      </c>
      <c r="AF168" s="17"/>
      <c r="AG168" s="17">
        <v>0.51392136858762205</v>
      </c>
      <c r="AH168" s="17">
        <v>0.43793627056025403</v>
      </c>
      <c r="AI168" s="17">
        <v>0.62803210050267899</v>
      </c>
      <c r="AJ168" s="17">
        <v>0.49507326736798202</v>
      </c>
      <c r="AK168" s="17"/>
      <c r="AL168" s="17">
        <v>0.53398751413157997</v>
      </c>
      <c r="AM168" s="17">
        <v>0.50146153824601303</v>
      </c>
      <c r="AN168" s="17">
        <v>0.42469197260574998</v>
      </c>
      <c r="AO168" s="17">
        <v>0.86415597441496295</v>
      </c>
      <c r="AP168" s="17">
        <v>0.281309972535219</v>
      </c>
      <c r="AQ168" s="17">
        <v>0.67379550525721799</v>
      </c>
      <c r="AR168" s="17"/>
      <c r="AS168" s="17" t="s">
        <v>136</v>
      </c>
      <c r="AT168" s="17" t="s">
        <v>136</v>
      </c>
      <c r="AU168" s="17" t="s">
        <v>136</v>
      </c>
      <c r="AV168" s="17">
        <v>0.57905383401659205</v>
      </c>
      <c r="AW168" s="17">
        <v>0.451196895935082</v>
      </c>
      <c r="AX168" s="17" t="s">
        <v>136</v>
      </c>
      <c r="AY168" s="17" t="s">
        <v>136</v>
      </c>
      <c r="AZ168" s="17" t="s">
        <v>136</v>
      </c>
      <c r="BA168" s="17" t="s">
        <v>136</v>
      </c>
      <c r="BB168" s="17"/>
      <c r="BC168" s="17">
        <v>0.53141429081085301</v>
      </c>
      <c r="BD168" s="17">
        <v>0.56988781754366402</v>
      </c>
      <c r="BE168" s="17">
        <v>1</v>
      </c>
      <c r="BF168" s="17">
        <v>0.23320487419152799</v>
      </c>
      <c r="BG168" s="17">
        <v>0.62429350213836499</v>
      </c>
      <c r="BH168" s="17">
        <v>0.48859460578032798</v>
      </c>
      <c r="BI168" s="17"/>
      <c r="BJ168" s="17">
        <v>0.50695509505482195</v>
      </c>
      <c r="BK168" s="17">
        <v>0.51462741636340803</v>
      </c>
      <c r="BL168" s="17">
        <v>0.57453524286329705</v>
      </c>
      <c r="BM168" s="17">
        <v>0.48538292602462901</v>
      </c>
      <c r="BN168" s="17">
        <v>0.566156816339211</v>
      </c>
      <c r="BO168" s="17">
        <v>0.70968886613124804</v>
      </c>
      <c r="BP168" s="17"/>
      <c r="BQ168" s="17">
        <v>0.54297068464102505</v>
      </c>
      <c r="BR168" s="17">
        <v>0.51249882417269499</v>
      </c>
      <c r="BS168" s="17"/>
      <c r="BT168" s="17">
        <v>0.56144577540182505</v>
      </c>
      <c r="BU168" s="17">
        <v>0.51205569235418902</v>
      </c>
      <c r="BV168" s="17"/>
      <c r="BW168" s="17">
        <v>0.52518761343084497</v>
      </c>
      <c r="BX168" s="17">
        <v>0.54249975270860895</v>
      </c>
    </row>
    <row r="169" spans="2:76" x14ac:dyDescent="0.35">
      <c r="B169" t="s">
        <v>198</v>
      </c>
      <c r="C169" s="17">
        <v>0.35212327669501198</v>
      </c>
      <c r="D169" s="17">
        <v>0.35806618829828901</v>
      </c>
      <c r="E169" s="17">
        <v>0.34445290338850199</v>
      </c>
      <c r="F169" s="17"/>
      <c r="G169" s="17">
        <v>0.38583825062719401</v>
      </c>
      <c r="H169" s="17">
        <v>0.38551325462310998</v>
      </c>
      <c r="I169" s="17">
        <v>0.26020714879650098</v>
      </c>
      <c r="J169" s="17"/>
      <c r="K169" s="17">
        <v>0.200767118623039</v>
      </c>
      <c r="L169" s="17">
        <v>0.39785234820055299</v>
      </c>
      <c r="M169" s="17">
        <v>0</v>
      </c>
      <c r="N169" s="17">
        <v>0.74828780334935796</v>
      </c>
      <c r="O169" s="17">
        <v>1</v>
      </c>
      <c r="P169" s="17">
        <v>0.49507326736798202</v>
      </c>
      <c r="Q169" s="17">
        <v>0.122780719479038</v>
      </c>
      <c r="R169" s="17">
        <v>0.11223726324419001</v>
      </c>
      <c r="S169" s="17" t="s">
        <v>136</v>
      </c>
      <c r="T169" s="17">
        <v>0.36571311124714501</v>
      </c>
      <c r="U169" s="17">
        <v>0.36593641459514498</v>
      </c>
      <c r="V169" s="17" t="s">
        <v>136</v>
      </c>
      <c r="W169" s="17">
        <v>0.594550079068768</v>
      </c>
      <c r="X169" s="17">
        <v>0.50256822664286904</v>
      </c>
      <c r="Y169" s="17">
        <v>0.60304736727772701</v>
      </c>
      <c r="Z169" s="17">
        <v>0.16588243833771599</v>
      </c>
      <c r="AA169" s="17"/>
      <c r="AB169" s="17">
        <v>0.10187409380902</v>
      </c>
      <c r="AC169" s="17">
        <v>0.28191242227645402</v>
      </c>
      <c r="AD169" s="17">
        <v>0.38010007942485402</v>
      </c>
      <c r="AE169" s="17">
        <v>0.430818889830826</v>
      </c>
      <c r="AF169" s="17"/>
      <c r="AG169" s="17">
        <v>0.33327418259678598</v>
      </c>
      <c r="AH169" s="17">
        <v>0.50450237119713204</v>
      </c>
      <c r="AI169" s="17">
        <v>0.32640827934737998</v>
      </c>
      <c r="AJ169" s="17">
        <v>0</v>
      </c>
      <c r="AK169" s="17"/>
      <c r="AL169" s="17">
        <v>0.30587356571452601</v>
      </c>
      <c r="AM169" s="17">
        <v>0.358179339873406</v>
      </c>
      <c r="AN169" s="17">
        <v>0.26506039435236101</v>
      </c>
      <c r="AO169" s="17">
        <v>0.53982151248059496</v>
      </c>
      <c r="AP169" s="17">
        <v>0.13840655078651801</v>
      </c>
      <c r="AQ169" s="17">
        <v>0.38989284434127303</v>
      </c>
      <c r="AR169" s="17"/>
      <c r="AS169" s="17" t="s">
        <v>136</v>
      </c>
      <c r="AT169" s="17" t="s">
        <v>136</v>
      </c>
      <c r="AU169" s="17" t="s">
        <v>136</v>
      </c>
      <c r="AV169" s="17">
        <v>0.370856163359497</v>
      </c>
      <c r="AW169" s="17">
        <v>0.319157427117092</v>
      </c>
      <c r="AX169" s="17" t="s">
        <v>136</v>
      </c>
      <c r="AY169" s="17" t="s">
        <v>136</v>
      </c>
      <c r="AZ169" s="17" t="s">
        <v>136</v>
      </c>
      <c r="BA169" s="17" t="s">
        <v>136</v>
      </c>
      <c r="BB169" s="17"/>
      <c r="BC169" s="17">
        <v>0.42869694493610599</v>
      </c>
      <c r="BD169" s="17">
        <v>0.32874489449566902</v>
      </c>
      <c r="BE169" s="17">
        <v>0</v>
      </c>
      <c r="BF169" s="17">
        <v>0.215488213653278</v>
      </c>
      <c r="BG169" s="17">
        <v>0.334231268339228</v>
      </c>
      <c r="BH169" s="17">
        <v>0</v>
      </c>
      <c r="BI169" s="17"/>
      <c r="BJ169" s="17">
        <v>0.20328720684507801</v>
      </c>
      <c r="BK169" s="17">
        <v>0.41670679200368399</v>
      </c>
      <c r="BL169" s="17">
        <v>0.40683023602985802</v>
      </c>
      <c r="BM169" s="17">
        <v>0.46038856036508902</v>
      </c>
      <c r="BN169" s="17">
        <v>0.215491613708822</v>
      </c>
      <c r="BO169" s="17">
        <v>0.39135883327245002</v>
      </c>
      <c r="BP169" s="17"/>
      <c r="BQ169" s="17">
        <v>0.35717843655129999</v>
      </c>
      <c r="BR169" s="17">
        <v>0.34214344307758898</v>
      </c>
      <c r="BS169" s="17"/>
      <c r="BT169" s="17">
        <v>0.36244459442860799</v>
      </c>
      <c r="BU169" s="17">
        <v>0.34469524496107701</v>
      </c>
      <c r="BV169" s="17"/>
      <c r="BW169" s="17">
        <v>0.37407498806391798</v>
      </c>
      <c r="BX169" s="17">
        <v>0.33373964590072103</v>
      </c>
    </row>
    <row r="170" spans="2:76" x14ac:dyDescent="0.35">
      <c r="B170" t="s">
        <v>199</v>
      </c>
      <c r="C170" s="17">
        <v>0.321441088950913</v>
      </c>
      <c r="D170" s="17">
        <v>0.29248884449995699</v>
      </c>
      <c r="E170" s="17">
        <v>0.35880905566906302</v>
      </c>
      <c r="F170" s="17"/>
      <c r="G170" s="17">
        <v>0.47290929396046899</v>
      </c>
      <c r="H170" s="17">
        <v>0.30852035740898098</v>
      </c>
      <c r="I170" s="17">
        <v>0.24434243177985501</v>
      </c>
      <c r="J170" s="17"/>
      <c r="K170" s="17">
        <v>0.300326239602352</v>
      </c>
      <c r="L170" s="17">
        <v>0.44736524356889601</v>
      </c>
      <c r="M170" s="17">
        <v>0</v>
      </c>
      <c r="N170" s="17">
        <v>0.246800122826975</v>
      </c>
      <c r="O170" s="17">
        <v>0</v>
      </c>
      <c r="P170" s="17">
        <v>1</v>
      </c>
      <c r="Q170" s="17">
        <v>0</v>
      </c>
      <c r="R170" s="17">
        <v>0.28478535777633102</v>
      </c>
      <c r="S170" s="17" t="s">
        <v>136</v>
      </c>
      <c r="T170" s="17">
        <v>0.31015710984133299</v>
      </c>
      <c r="U170" s="17">
        <v>0.27210659916504998</v>
      </c>
      <c r="V170" s="17" t="s">
        <v>136</v>
      </c>
      <c r="W170" s="17">
        <v>0.57109463064314503</v>
      </c>
      <c r="X170" s="17">
        <v>0</v>
      </c>
      <c r="Y170" s="17">
        <v>0.60304736727772701</v>
      </c>
      <c r="Z170" s="17">
        <v>0.33631502384836598</v>
      </c>
      <c r="AA170" s="17"/>
      <c r="AB170" s="17">
        <v>0.24288645219573701</v>
      </c>
      <c r="AC170" s="17">
        <v>0.33692557285556701</v>
      </c>
      <c r="AD170" s="17">
        <v>0.39720854851598703</v>
      </c>
      <c r="AE170" s="17">
        <v>0.27818004038587202</v>
      </c>
      <c r="AF170" s="17"/>
      <c r="AG170" s="17">
        <v>0.28138733883949302</v>
      </c>
      <c r="AH170" s="17">
        <v>0.36232665873164699</v>
      </c>
      <c r="AI170" s="17">
        <v>0.383964837689728</v>
      </c>
      <c r="AJ170" s="17">
        <v>0.50492673263201804</v>
      </c>
      <c r="AK170" s="17"/>
      <c r="AL170" s="17">
        <v>0.282275091149219</v>
      </c>
      <c r="AM170" s="17">
        <v>0.37313703113547397</v>
      </c>
      <c r="AN170" s="17">
        <v>0.18006904703448701</v>
      </c>
      <c r="AO170" s="17">
        <v>0.468905342671598</v>
      </c>
      <c r="AP170" s="17">
        <v>0.281309972535219</v>
      </c>
      <c r="AQ170" s="17">
        <v>0.19129193114637999</v>
      </c>
      <c r="AR170" s="17"/>
      <c r="AS170" s="17" t="s">
        <v>136</v>
      </c>
      <c r="AT170" s="17" t="s">
        <v>136</v>
      </c>
      <c r="AU170" s="17" t="s">
        <v>136</v>
      </c>
      <c r="AV170" s="17">
        <v>0.36761934150911302</v>
      </c>
      <c r="AW170" s="17">
        <v>0.240177301107105</v>
      </c>
      <c r="AX170" s="17" t="s">
        <v>136</v>
      </c>
      <c r="AY170" s="17" t="s">
        <v>136</v>
      </c>
      <c r="AZ170" s="17" t="s">
        <v>136</v>
      </c>
      <c r="BA170" s="17" t="s">
        <v>136</v>
      </c>
      <c r="BB170" s="17"/>
      <c r="BC170" s="17">
        <v>0.26149882772343902</v>
      </c>
      <c r="BD170" s="17">
        <v>0.27257128674964098</v>
      </c>
      <c r="BE170" s="17">
        <v>1</v>
      </c>
      <c r="BF170" s="17">
        <v>0.32464526951848999</v>
      </c>
      <c r="BG170" s="17">
        <v>0.43499338097449602</v>
      </c>
      <c r="BH170" s="17">
        <v>0</v>
      </c>
      <c r="BI170" s="17"/>
      <c r="BJ170" s="17">
        <v>0.1711387069319</v>
      </c>
      <c r="BK170" s="17">
        <v>0.43084404016206501</v>
      </c>
      <c r="BL170" s="17">
        <v>0.41576400573179401</v>
      </c>
      <c r="BM170" s="17">
        <v>0.32700642186079598</v>
      </c>
      <c r="BN170" s="17">
        <v>0.32627888068897398</v>
      </c>
      <c r="BO170" s="17">
        <v>0.201485925548513</v>
      </c>
      <c r="BP170" s="17"/>
      <c r="BQ170" s="17">
        <v>0.29287961523072997</v>
      </c>
      <c r="BR170" s="17">
        <v>0.37782679458616503</v>
      </c>
      <c r="BS170" s="17"/>
      <c r="BT170" s="17">
        <v>0.31665937144529399</v>
      </c>
      <c r="BU170" s="17">
        <v>0.324882388820874</v>
      </c>
      <c r="BV170" s="17"/>
      <c r="BW170" s="17">
        <v>0.378022982195094</v>
      </c>
      <c r="BX170" s="17">
        <v>0.22287939447628299</v>
      </c>
    </row>
    <row r="171" spans="2:76" x14ac:dyDescent="0.35">
      <c r="B171" t="s">
        <v>200</v>
      </c>
      <c r="C171" s="17">
        <v>0.26161090227339601</v>
      </c>
      <c r="D171" s="17">
        <v>0.247054149820637</v>
      </c>
      <c r="E171" s="17">
        <v>0.28039895313074698</v>
      </c>
      <c r="F171" s="17"/>
      <c r="G171" s="17">
        <v>0.12969494291838099</v>
      </c>
      <c r="H171" s="17">
        <v>0.26205351232329399</v>
      </c>
      <c r="I171" s="17">
        <v>0.35104042041774502</v>
      </c>
      <c r="J171" s="17"/>
      <c r="K171" s="17">
        <v>0.29847415647777098</v>
      </c>
      <c r="L171" s="17">
        <v>0.30291710303494002</v>
      </c>
      <c r="M171" s="17">
        <v>0</v>
      </c>
      <c r="N171" s="17">
        <v>0.75319987717302495</v>
      </c>
      <c r="O171" s="17">
        <v>0</v>
      </c>
      <c r="P171" s="17">
        <v>0.50492673263201804</v>
      </c>
      <c r="Q171" s="17">
        <v>0.24316541696856001</v>
      </c>
      <c r="R171" s="17">
        <v>0.302022606403824</v>
      </c>
      <c r="S171" s="17" t="s">
        <v>136</v>
      </c>
      <c r="T171" s="17">
        <v>0.200731655040776</v>
      </c>
      <c r="U171" s="17">
        <v>0.18163789338244701</v>
      </c>
      <c r="V171" s="17" t="s">
        <v>136</v>
      </c>
      <c r="W171" s="17">
        <v>0.457704309531347</v>
      </c>
      <c r="X171" s="17">
        <v>0.251166600028567</v>
      </c>
      <c r="Y171" s="17">
        <v>0.20233193429247001</v>
      </c>
      <c r="Z171" s="17">
        <v>0</v>
      </c>
      <c r="AA171" s="17"/>
      <c r="AB171" s="17">
        <v>0.12593939652380701</v>
      </c>
      <c r="AC171" s="17">
        <v>0.33990784623978398</v>
      </c>
      <c r="AD171" s="17">
        <v>0.34733368221995398</v>
      </c>
      <c r="AE171" s="17">
        <v>0.20434886191177701</v>
      </c>
      <c r="AF171" s="17"/>
      <c r="AG171" s="17">
        <v>0.20861813008490099</v>
      </c>
      <c r="AH171" s="17">
        <v>0.429550137428025</v>
      </c>
      <c r="AI171" s="17">
        <v>0.33002319237939098</v>
      </c>
      <c r="AJ171" s="17">
        <v>0</v>
      </c>
      <c r="AK171" s="17"/>
      <c r="AL171" s="17">
        <v>0.30642679543689899</v>
      </c>
      <c r="AM171" s="17">
        <v>0.24902390551640899</v>
      </c>
      <c r="AN171" s="17">
        <v>0</v>
      </c>
      <c r="AO171" s="17">
        <v>0.36531296514887401</v>
      </c>
      <c r="AP171" s="17">
        <v>0.42421339428392102</v>
      </c>
      <c r="AQ171" s="17">
        <v>0.48954905576909102</v>
      </c>
      <c r="AR171" s="17"/>
      <c r="AS171" s="17" t="s">
        <v>136</v>
      </c>
      <c r="AT171" s="17" t="s">
        <v>136</v>
      </c>
      <c r="AU171" s="17" t="s">
        <v>136</v>
      </c>
      <c r="AV171" s="17">
        <v>0.24856000407363199</v>
      </c>
      <c r="AW171" s="17">
        <v>0.28457767480641999</v>
      </c>
      <c r="AX171" s="17" t="s">
        <v>136</v>
      </c>
      <c r="AY171" s="17" t="s">
        <v>136</v>
      </c>
      <c r="AZ171" s="17" t="s">
        <v>136</v>
      </c>
      <c r="BA171" s="17" t="s">
        <v>136</v>
      </c>
      <c r="BB171" s="17"/>
      <c r="BC171" s="17">
        <v>0.24672447564754801</v>
      </c>
      <c r="BD171" s="17">
        <v>0.20951218758416201</v>
      </c>
      <c r="BE171" s="17">
        <v>1</v>
      </c>
      <c r="BF171" s="17">
        <v>0.24461528113654901</v>
      </c>
      <c r="BG171" s="17">
        <v>0.27984165308401099</v>
      </c>
      <c r="BH171" s="17">
        <v>0.51140539421967202</v>
      </c>
      <c r="BI171" s="17"/>
      <c r="BJ171" s="17">
        <v>0.29513996362165101</v>
      </c>
      <c r="BK171" s="17">
        <v>0.32686332257029399</v>
      </c>
      <c r="BL171" s="17">
        <v>0.42546475713670301</v>
      </c>
      <c r="BM171" s="17">
        <v>0.18624951825493199</v>
      </c>
      <c r="BN171" s="17">
        <v>0.18461692599041599</v>
      </c>
      <c r="BO171" s="17">
        <v>0.305347837458876</v>
      </c>
      <c r="BP171" s="17"/>
      <c r="BQ171" s="17">
        <v>0.30736404673794299</v>
      </c>
      <c r="BR171" s="17">
        <v>0.17128561440696199</v>
      </c>
      <c r="BS171" s="17"/>
      <c r="BT171" s="17">
        <v>0.334198219812397</v>
      </c>
      <c r="BU171" s="17">
        <v>0.209371361540544</v>
      </c>
      <c r="BV171" s="17"/>
      <c r="BW171" s="17">
        <v>0.26080092148862999</v>
      </c>
      <c r="BX171" s="17">
        <v>0.24904730604032399</v>
      </c>
    </row>
    <row r="172" spans="2:76" x14ac:dyDescent="0.35">
      <c r="B172" t="s">
        <v>201</v>
      </c>
      <c r="C172" s="17">
        <v>0.21272999997782799</v>
      </c>
      <c r="D172" s="17">
        <v>0.26294583020798201</v>
      </c>
      <c r="E172" s="17">
        <v>0.14791763367084501</v>
      </c>
      <c r="F172" s="17"/>
      <c r="G172" s="17">
        <v>0.12686341285951699</v>
      </c>
      <c r="H172" s="17">
        <v>0.28304134661022001</v>
      </c>
      <c r="I172" s="17">
        <v>0.126602732506539</v>
      </c>
      <c r="J172" s="17"/>
      <c r="K172" s="17">
        <v>9.9746811134915001E-2</v>
      </c>
      <c r="L172" s="17">
        <v>9.7783008274546501E-2</v>
      </c>
      <c r="M172" s="17">
        <v>0</v>
      </c>
      <c r="N172" s="17">
        <v>0.506399754346051</v>
      </c>
      <c r="O172" s="17">
        <v>0</v>
      </c>
      <c r="P172" s="17">
        <v>0.50492673263201804</v>
      </c>
      <c r="Q172" s="17">
        <v>0</v>
      </c>
      <c r="R172" s="17">
        <v>0.189785343159634</v>
      </c>
      <c r="S172" s="17" t="s">
        <v>136</v>
      </c>
      <c r="T172" s="17">
        <v>0.42162125694729302</v>
      </c>
      <c r="U172" s="17">
        <v>0</v>
      </c>
      <c r="V172" s="17" t="s">
        <v>136</v>
      </c>
      <c r="W172" s="17">
        <v>0.13684576953742</v>
      </c>
      <c r="X172" s="17">
        <v>0.251166600028567</v>
      </c>
      <c r="Y172" s="17">
        <v>0</v>
      </c>
      <c r="Z172" s="17">
        <v>0.33176487667543297</v>
      </c>
      <c r="AA172" s="17"/>
      <c r="AB172" s="17">
        <v>9.9848893766105104E-2</v>
      </c>
      <c r="AC172" s="17">
        <v>0.193305852092134</v>
      </c>
      <c r="AD172" s="17">
        <v>0.326286296495018</v>
      </c>
      <c r="AE172" s="17">
        <v>0.15839952706932001</v>
      </c>
      <c r="AF172" s="17"/>
      <c r="AG172" s="17">
        <v>0.250770917832499</v>
      </c>
      <c r="AH172" s="17">
        <v>0.31185663097361599</v>
      </c>
      <c r="AI172" s="17">
        <v>0.105084340644701</v>
      </c>
      <c r="AJ172" s="17">
        <v>0</v>
      </c>
      <c r="AK172" s="17"/>
      <c r="AL172" s="17">
        <v>0.25895234785014198</v>
      </c>
      <c r="AM172" s="17">
        <v>0.16672776427185501</v>
      </c>
      <c r="AN172" s="17">
        <v>0.15782492337297899</v>
      </c>
      <c r="AO172" s="17">
        <v>0</v>
      </c>
      <c r="AP172" s="17">
        <v>0.14290342174870199</v>
      </c>
      <c r="AQ172" s="17">
        <v>0.26348269855685302</v>
      </c>
      <c r="AR172" s="17"/>
      <c r="AS172" s="17" t="s">
        <v>136</v>
      </c>
      <c r="AT172" s="17" t="s">
        <v>136</v>
      </c>
      <c r="AU172" s="17" t="s">
        <v>136</v>
      </c>
      <c r="AV172" s="17">
        <v>0.20467781663332699</v>
      </c>
      <c r="AW172" s="17">
        <v>0.22690010999145999</v>
      </c>
      <c r="AX172" s="17" t="s">
        <v>136</v>
      </c>
      <c r="AY172" s="17" t="s">
        <v>136</v>
      </c>
      <c r="AZ172" s="17" t="s">
        <v>136</v>
      </c>
      <c r="BA172" s="17" t="s">
        <v>136</v>
      </c>
      <c r="BB172" s="17"/>
      <c r="BC172" s="17">
        <v>0.18566577060709799</v>
      </c>
      <c r="BD172" s="17">
        <v>0.25380719650068101</v>
      </c>
      <c r="BE172" s="17">
        <v>0</v>
      </c>
      <c r="BF172" s="17">
        <v>0</v>
      </c>
      <c r="BG172" s="17">
        <v>0.28289807983828502</v>
      </c>
      <c r="BH172" s="17">
        <v>1</v>
      </c>
      <c r="BI172" s="17"/>
      <c r="BJ172" s="17">
        <v>0.27848313566564797</v>
      </c>
      <c r="BK172" s="17">
        <v>0.24515409810790401</v>
      </c>
      <c r="BL172" s="17">
        <v>0.38538497735226701</v>
      </c>
      <c r="BM172" s="17">
        <v>0.17764795560294899</v>
      </c>
      <c r="BN172" s="17">
        <v>0.115590387991821</v>
      </c>
      <c r="BO172" s="17">
        <v>0.20298731665151001</v>
      </c>
      <c r="BP172" s="17"/>
      <c r="BQ172" s="17">
        <v>0.21348867388767401</v>
      </c>
      <c r="BR172" s="17">
        <v>0.211232235395621</v>
      </c>
      <c r="BS172" s="17"/>
      <c r="BT172" s="17">
        <v>0.26140358775502298</v>
      </c>
      <c r="BU172" s="17">
        <v>0.17770065935045601</v>
      </c>
      <c r="BV172" s="17"/>
      <c r="BW172" s="17">
        <v>0.25586726923953002</v>
      </c>
      <c r="BX172" s="17">
        <v>0.15548474278088301</v>
      </c>
    </row>
    <row r="173" spans="2:76" x14ac:dyDescent="0.35">
      <c r="B173" t="s">
        <v>202</v>
      </c>
      <c r="C173" s="17">
        <v>0.19660253676221201</v>
      </c>
      <c r="D173" s="17">
        <v>0.207636059655632</v>
      </c>
      <c r="E173" s="17">
        <v>0.18236183369811401</v>
      </c>
      <c r="F173" s="17"/>
      <c r="G173" s="17">
        <v>0.128672128726976</v>
      </c>
      <c r="H173" s="17">
        <v>0.297254881756081</v>
      </c>
      <c r="I173" s="17">
        <v>3.5650005432720698E-2</v>
      </c>
      <c r="J173" s="17"/>
      <c r="K173" s="17">
        <v>0.29710923005705597</v>
      </c>
      <c r="L173" s="17">
        <v>0.14977720028511299</v>
      </c>
      <c r="M173" s="17">
        <v>0</v>
      </c>
      <c r="N173" s="17">
        <v>0.25171219665064198</v>
      </c>
      <c r="O173" s="17">
        <v>0</v>
      </c>
      <c r="P173" s="17">
        <v>0.50492673263201804</v>
      </c>
      <c r="Q173" s="17">
        <v>0</v>
      </c>
      <c r="R173" s="17">
        <v>0.206282833093964</v>
      </c>
      <c r="S173" s="17" t="s">
        <v>136</v>
      </c>
      <c r="T173" s="17">
        <v>0.21898624589743801</v>
      </c>
      <c r="U173" s="17">
        <v>9.1638683325748399E-2</v>
      </c>
      <c r="V173" s="17" t="s">
        <v>136</v>
      </c>
      <c r="W173" s="17">
        <v>0.13417527310789101</v>
      </c>
      <c r="X173" s="17">
        <v>0</v>
      </c>
      <c r="Y173" s="17">
        <v>0.60304736727772701</v>
      </c>
      <c r="Z173" s="17">
        <v>0.33176487667543297</v>
      </c>
      <c r="AA173" s="17"/>
      <c r="AB173" s="17">
        <v>0.227813490332827</v>
      </c>
      <c r="AC173" s="17">
        <v>0.292136783098282</v>
      </c>
      <c r="AD173" s="17">
        <v>0.26960331002676502</v>
      </c>
      <c r="AE173" s="17">
        <v>8.1882097635604695E-2</v>
      </c>
      <c r="AF173" s="17"/>
      <c r="AG173" s="17">
        <v>0.237848184229906</v>
      </c>
      <c r="AH173" s="17">
        <v>0.184921562731303</v>
      </c>
      <c r="AI173" s="17">
        <v>0.142685351202988</v>
      </c>
      <c r="AJ173" s="17">
        <v>0</v>
      </c>
      <c r="AK173" s="17"/>
      <c r="AL173" s="17">
        <v>0.196391127607461</v>
      </c>
      <c r="AM173" s="17">
        <v>0.199523076525114</v>
      </c>
      <c r="AN173" s="17">
        <v>8.8650745353812593E-2</v>
      </c>
      <c r="AO173" s="17">
        <v>0.16994809012549</v>
      </c>
      <c r="AP173" s="17">
        <v>0.281309972535219</v>
      </c>
      <c r="AQ173" s="17">
        <v>8.64488912378132E-2</v>
      </c>
      <c r="AR173" s="17"/>
      <c r="AS173" s="17" t="s">
        <v>136</v>
      </c>
      <c r="AT173" s="17" t="s">
        <v>136</v>
      </c>
      <c r="AU173" s="17" t="s">
        <v>136</v>
      </c>
      <c r="AV173" s="17">
        <v>0.20761718899658799</v>
      </c>
      <c r="AW173" s="17">
        <v>0.177219118967883</v>
      </c>
      <c r="AX173" s="17" t="s">
        <v>136</v>
      </c>
      <c r="AY173" s="17" t="s">
        <v>136</v>
      </c>
      <c r="AZ173" s="17" t="s">
        <v>136</v>
      </c>
      <c r="BA173" s="17" t="s">
        <v>136</v>
      </c>
      <c r="BB173" s="17"/>
      <c r="BC173" s="17">
        <v>0.150038874732695</v>
      </c>
      <c r="BD173" s="17">
        <v>0.210427255685531</v>
      </c>
      <c r="BE173" s="17">
        <v>1</v>
      </c>
      <c r="BF173" s="17">
        <v>0.12795732299082399</v>
      </c>
      <c r="BG173" s="17">
        <v>0.245068743694662</v>
      </c>
      <c r="BH173" s="17">
        <v>0.48859460578032798</v>
      </c>
      <c r="BI173" s="17"/>
      <c r="BJ173" s="17">
        <v>0.21318136694002199</v>
      </c>
      <c r="BK173" s="17">
        <v>0.15262553399075199</v>
      </c>
      <c r="BL173" s="17">
        <v>0.177405758238348</v>
      </c>
      <c r="BM173" s="17">
        <v>0.250710949686762</v>
      </c>
      <c r="BN173" s="17">
        <v>0.17633680073017799</v>
      </c>
      <c r="BO173" s="17">
        <v>0.18595579941502499</v>
      </c>
      <c r="BP173" s="17"/>
      <c r="BQ173" s="17">
        <v>0.18843137086942299</v>
      </c>
      <c r="BR173" s="17">
        <v>0.21273395068158801</v>
      </c>
      <c r="BS173" s="17"/>
      <c r="BT173" s="17">
        <v>0.14858626005384501</v>
      </c>
      <c r="BU173" s="17">
        <v>0.23115882466469501</v>
      </c>
      <c r="BV173" s="17"/>
      <c r="BW173" s="17">
        <v>0.18609477081562201</v>
      </c>
      <c r="BX173" s="17">
        <v>0.19615106886903</v>
      </c>
    </row>
    <row r="174" spans="2:76" x14ac:dyDescent="0.35">
      <c r="B174" t="s">
        <v>203</v>
      </c>
      <c r="C174" s="17">
        <v>0.13456047587355399</v>
      </c>
      <c r="D174" s="17">
        <v>0.13760129029236901</v>
      </c>
      <c r="E174" s="17">
        <v>0.130635769718533</v>
      </c>
      <c r="F174" s="17"/>
      <c r="G174" s="17">
        <v>8.5756810230855796E-2</v>
      </c>
      <c r="H174" s="17">
        <v>0.13917392948687299</v>
      </c>
      <c r="I174" s="17">
        <v>0.15847368581570001</v>
      </c>
      <c r="J174" s="17"/>
      <c r="K174" s="17">
        <v>0.199400372465623</v>
      </c>
      <c r="L174" s="17">
        <v>0.20050834125439501</v>
      </c>
      <c r="M174" s="17">
        <v>0</v>
      </c>
      <c r="N174" s="17">
        <v>0.50148768052238402</v>
      </c>
      <c r="O174" s="17">
        <v>0</v>
      </c>
      <c r="P174" s="17">
        <v>0</v>
      </c>
      <c r="Q174" s="17">
        <v>0</v>
      </c>
      <c r="R174" s="17">
        <v>9.3957649936593501E-2</v>
      </c>
      <c r="S174" s="17" t="s">
        <v>136</v>
      </c>
      <c r="T174" s="17">
        <v>0.14711644707844701</v>
      </c>
      <c r="U174" s="17">
        <v>9.1638683325748399E-2</v>
      </c>
      <c r="V174" s="17" t="s">
        <v>136</v>
      </c>
      <c r="W174" s="17">
        <v>0</v>
      </c>
      <c r="X174" s="17">
        <v>0.251166600028567</v>
      </c>
      <c r="Y174" s="17">
        <v>0</v>
      </c>
      <c r="Z174" s="17">
        <v>0</v>
      </c>
      <c r="AA174" s="17"/>
      <c r="AB174" s="17">
        <v>0.24288645219573701</v>
      </c>
      <c r="AC174" s="17">
        <v>8.4631991499929907E-2</v>
      </c>
      <c r="AD174" s="17">
        <v>0.22729642674710099</v>
      </c>
      <c r="AE174" s="17">
        <v>8.1626784028089594E-2</v>
      </c>
      <c r="AF174" s="17"/>
      <c r="AG174" s="17">
        <v>0.12974246782650301</v>
      </c>
      <c r="AH174" s="17">
        <v>0.142211182748188</v>
      </c>
      <c r="AI174" s="17">
        <v>0.175927988230204</v>
      </c>
      <c r="AJ174" s="17">
        <v>0</v>
      </c>
      <c r="AK174" s="17"/>
      <c r="AL174" s="17">
        <v>0.20086459998254599</v>
      </c>
      <c r="AM174" s="17">
        <v>8.6628921326309102E-2</v>
      </c>
      <c r="AN174" s="17">
        <v>8.8650745353812593E-2</v>
      </c>
      <c r="AO174" s="17">
        <v>0</v>
      </c>
      <c r="AP174" s="17">
        <v>0</v>
      </c>
      <c r="AQ174" s="17">
        <v>0.30723288379557501</v>
      </c>
      <c r="AR174" s="17"/>
      <c r="AS174" s="17" t="s">
        <v>136</v>
      </c>
      <c r="AT174" s="17" t="s">
        <v>136</v>
      </c>
      <c r="AU174" s="17" t="s">
        <v>136</v>
      </c>
      <c r="AV174" s="17">
        <v>9.2261687231121201E-2</v>
      </c>
      <c r="AW174" s="17">
        <v>0.208997242010526</v>
      </c>
      <c r="AX174" s="17" t="s">
        <v>136</v>
      </c>
      <c r="AY174" s="17" t="s">
        <v>136</v>
      </c>
      <c r="AZ174" s="17" t="s">
        <v>136</v>
      </c>
      <c r="BA174" s="17" t="s">
        <v>136</v>
      </c>
      <c r="BB174" s="17"/>
      <c r="BC174" s="17">
        <v>9.3740860336647303E-2</v>
      </c>
      <c r="BD174" s="17">
        <v>0.168489048877866</v>
      </c>
      <c r="BE174" s="17">
        <v>1</v>
      </c>
      <c r="BF174" s="17">
        <v>0.22698554236948401</v>
      </c>
      <c r="BG174" s="17">
        <v>0.118817015358756</v>
      </c>
      <c r="BH174" s="17">
        <v>0</v>
      </c>
      <c r="BI174" s="17"/>
      <c r="BJ174" s="17">
        <v>0.15112608671126099</v>
      </c>
      <c r="BK174" s="17">
        <v>0.12616465161402299</v>
      </c>
      <c r="BL174" s="17">
        <v>0.41576400573179401</v>
      </c>
      <c r="BM174" s="17">
        <v>9.0088368986675105E-2</v>
      </c>
      <c r="BN174" s="17">
        <v>0.14091289914274499</v>
      </c>
      <c r="BO174" s="17">
        <v>0.101541121947061</v>
      </c>
      <c r="BP174" s="17"/>
      <c r="BQ174" s="17">
        <v>0.18795594682081401</v>
      </c>
      <c r="BR174" s="17">
        <v>2.9147802263498699E-2</v>
      </c>
      <c r="BS174" s="17"/>
      <c r="BT174" s="17">
        <v>0.202675357713584</v>
      </c>
      <c r="BU174" s="17">
        <v>8.5539651505940104E-2</v>
      </c>
      <c r="BV174" s="17"/>
      <c r="BW174" s="17">
        <v>0.11468445924371599</v>
      </c>
      <c r="BX174" s="17">
        <v>0.14584293567640799</v>
      </c>
    </row>
    <row r="175" spans="2:76" x14ac:dyDescent="0.35">
      <c r="B175" t="s">
        <v>204</v>
      </c>
      <c r="C175" s="17">
        <v>3.8151648729737198E-2</v>
      </c>
      <c r="D175" s="17">
        <v>2.84473469004244E-2</v>
      </c>
      <c r="E175" s="17">
        <v>5.06767580833462E-2</v>
      </c>
      <c r="F175" s="17"/>
      <c r="G175" s="17">
        <v>8.4046045812739403E-2</v>
      </c>
      <c r="H175" s="17">
        <v>2.653061176016E-2</v>
      </c>
      <c r="I175" s="17">
        <v>3.0675537460223501E-2</v>
      </c>
      <c r="J175" s="17"/>
      <c r="K175" s="17">
        <v>0</v>
      </c>
      <c r="L175" s="17">
        <v>5.1105665229842098E-2</v>
      </c>
      <c r="M175" s="17">
        <v>0</v>
      </c>
      <c r="N175" s="17">
        <v>0</v>
      </c>
      <c r="O175" s="17">
        <v>0</v>
      </c>
      <c r="P175" s="17">
        <v>0.49507326736798202</v>
      </c>
      <c r="Q175" s="17">
        <v>0</v>
      </c>
      <c r="R175" s="17">
        <v>0</v>
      </c>
      <c r="S175" s="17" t="s">
        <v>136</v>
      </c>
      <c r="T175" s="17">
        <v>8.1618904597736006E-2</v>
      </c>
      <c r="U175" s="17">
        <v>0</v>
      </c>
      <c r="V175" s="17" t="s">
        <v>136</v>
      </c>
      <c r="W175" s="17">
        <v>0</v>
      </c>
      <c r="X175" s="17">
        <v>0</v>
      </c>
      <c r="Y175" s="17">
        <v>0</v>
      </c>
      <c r="Z175" s="17">
        <v>0</v>
      </c>
      <c r="AA175" s="17"/>
      <c r="AB175" s="17">
        <v>0</v>
      </c>
      <c r="AC175" s="17">
        <v>3.5852938388140597E-2</v>
      </c>
      <c r="AD175" s="17">
        <v>2.61017959442775E-2</v>
      </c>
      <c r="AE175" s="17">
        <v>5.9384811964105097E-2</v>
      </c>
      <c r="AF175" s="17"/>
      <c r="AG175" s="17">
        <v>2.5662778580895801E-2</v>
      </c>
      <c r="AH175" s="17">
        <v>0</v>
      </c>
      <c r="AI175" s="17">
        <v>0.103458557639573</v>
      </c>
      <c r="AJ175" s="17">
        <v>0</v>
      </c>
      <c r="AK175" s="17"/>
      <c r="AL175" s="17">
        <v>6.1142114846316799E-2</v>
      </c>
      <c r="AM175" s="17">
        <v>0</v>
      </c>
      <c r="AN175" s="17">
        <v>8.8650745353812593E-2</v>
      </c>
      <c r="AO175" s="17">
        <v>0</v>
      </c>
      <c r="AP175" s="17">
        <v>0</v>
      </c>
      <c r="AQ175" s="17">
        <v>0</v>
      </c>
      <c r="AR175" s="17"/>
      <c r="AS175" s="17" t="s">
        <v>136</v>
      </c>
      <c r="AT175" s="17" t="s">
        <v>136</v>
      </c>
      <c r="AU175" s="17" t="s">
        <v>136</v>
      </c>
      <c r="AV175" s="17">
        <v>3.51889917717325E-2</v>
      </c>
      <c r="AW175" s="17">
        <v>4.33652874698746E-2</v>
      </c>
      <c r="AX175" s="17" t="s">
        <v>136</v>
      </c>
      <c r="AY175" s="17" t="s">
        <v>136</v>
      </c>
      <c r="AZ175" s="17" t="s">
        <v>136</v>
      </c>
      <c r="BA175" s="17" t="s">
        <v>136</v>
      </c>
      <c r="BB175" s="17"/>
      <c r="BC175" s="17">
        <v>3.4267887021792898E-2</v>
      </c>
      <c r="BD175" s="17">
        <v>4.9899538844982098E-2</v>
      </c>
      <c r="BE175" s="17">
        <v>0</v>
      </c>
      <c r="BF175" s="17">
        <v>0</v>
      </c>
      <c r="BG175" s="17">
        <v>5.7132646238500298E-2</v>
      </c>
      <c r="BH175" s="17">
        <v>0</v>
      </c>
      <c r="BI175" s="17"/>
      <c r="BJ175" s="17">
        <v>4.0284920619525197E-2</v>
      </c>
      <c r="BK175" s="17">
        <v>5.7349058708815501E-2</v>
      </c>
      <c r="BL175" s="17">
        <v>0</v>
      </c>
      <c r="BM175" s="17">
        <v>3.1483364059546298E-2</v>
      </c>
      <c r="BN175" s="17">
        <v>4.31726404751617E-2</v>
      </c>
      <c r="BO175" s="17">
        <v>0</v>
      </c>
      <c r="BP175" s="17"/>
      <c r="BQ175" s="17">
        <v>5.7476889059704599E-2</v>
      </c>
      <c r="BR175" s="17">
        <v>0</v>
      </c>
      <c r="BS175" s="17"/>
      <c r="BT175" s="17">
        <v>3.8300463153173002E-2</v>
      </c>
      <c r="BU175" s="17">
        <v>3.8044550170398199E-2</v>
      </c>
      <c r="BV175" s="17"/>
      <c r="BW175" s="17">
        <v>3.8046919613889001E-2</v>
      </c>
      <c r="BX175" s="17">
        <v>3.9994740571188299E-2</v>
      </c>
    </row>
    <row r="176" spans="2:76" x14ac:dyDescent="0.35">
      <c r="B176" t="s">
        <v>97</v>
      </c>
      <c r="C176" s="17">
        <v>2.2260861422723401E-2</v>
      </c>
      <c r="D176" s="17">
        <v>3.9508305107865099E-2</v>
      </c>
      <c r="E176" s="17">
        <v>0</v>
      </c>
      <c r="F176" s="17"/>
      <c r="G176" s="17">
        <v>0</v>
      </c>
      <c r="H176" s="17">
        <v>4.04562502459207E-2</v>
      </c>
      <c r="I176" s="17">
        <v>0</v>
      </c>
      <c r="J176" s="17"/>
      <c r="K176" s="17">
        <v>0</v>
      </c>
      <c r="L176" s="17">
        <v>5.0414235226193899E-2</v>
      </c>
      <c r="M176" s="17">
        <v>0</v>
      </c>
      <c r="N176" s="17">
        <v>0</v>
      </c>
      <c r="O176" s="17">
        <v>0</v>
      </c>
      <c r="P176" s="17">
        <v>0</v>
      </c>
      <c r="Q176" s="17">
        <v>0.122780719479038</v>
      </c>
      <c r="R176" s="17">
        <v>0</v>
      </c>
      <c r="S176" s="17" t="s">
        <v>136</v>
      </c>
      <c r="T176" s="17">
        <v>0</v>
      </c>
      <c r="U176" s="17">
        <v>0</v>
      </c>
      <c r="V176" s="17" t="s">
        <v>136</v>
      </c>
      <c r="W176" s="17">
        <v>0</v>
      </c>
      <c r="X176" s="17">
        <v>0</v>
      </c>
      <c r="Y176" s="17">
        <v>0</v>
      </c>
      <c r="Z176" s="17">
        <v>0.166037661138485</v>
      </c>
      <c r="AA176" s="17"/>
      <c r="AB176" s="17">
        <v>9.9610716858576503E-2</v>
      </c>
      <c r="AC176" s="17">
        <v>0</v>
      </c>
      <c r="AD176" s="17">
        <v>0</v>
      </c>
      <c r="AE176" s="17">
        <v>3.7455709483549898E-2</v>
      </c>
      <c r="AF176" s="17"/>
      <c r="AG176" s="17">
        <v>1.3695783666092099E-2</v>
      </c>
      <c r="AH176" s="17">
        <v>0</v>
      </c>
      <c r="AI176" s="17">
        <v>6.3754713988079401E-2</v>
      </c>
      <c r="AJ176" s="17">
        <v>0</v>
      </c>
      <c r="AK176" s="17"/>
      <c r="AL176" s="17">
        <v>0</v>
      </c>
      <c r="AM176" s="17">
        <v>0</v>
      </c>
      <c r="AN176" s="17">
        <v>0</v>
      </c>
      <c r="AO176" s="17">
        <v>0</v>
      </c>
      <c r="AP176" s="17">
        <v>0.145399972359498</v>
      </c>
      <c r="AQ176" s="17">
        <v>0</v>
      </c>
      <c r="AR176" s="17"/>
      <c r="AS176" s="17" t="s">
        <v>136</v>
      </c>
      <c r="AT176" s="17" t="s">
        <v>136</v>
      </c>
      <c r="AU176" s="17" t="s">
        <v>136</v>
      </c>
      <c r="AV176" s="17">
        <v>2.27657964075135E-2</v>
      </c>
      <c r="AW176" s="17">
        <v>2.13722845016459E-2</v>
      </c>
      <c r="AX176" s="17" t="s">
        <v>136</v>
      </c>
      <c r="AY176" s="17" t="s">
        <v>136</v>
      </c>
      <c r="AZ176" s="17" t="s">
        <v>136</v>
      </c>
      <c r="BA176" s="17" t="s">
        <v>136</v>
      </c>
      <c r="BB176" s="17"/>
      <c r="BC176" s="17">
        <v>1.78980389886427E-2</v>
      </c>
      <c r="BD176" s="17">
        <v>0</v>
      </c>
      <c r="BE176" s="17">
        <v>0</v>
      </c>
      <c r="BF176" s="17">
        <v>5.6335874551009198E-2</v>
      </c>
      <c r="BG176" s="17">
        <v>2.9209585693915598E-2</v>
      </c>
      <c r="BH176" s="17">
        <v>0</v>
      </c>
      <c r="BI176" s="17"/>
      <c r="BJ176" s="17">
        <v>0</v>
      </c>
      <c r="BK176" s="17">
        <v>0</v>
      </c>
      <c r="BL176" s="17">
        <v>0</v>
      </c>
      <c r="BM176" s="17">
        <v>5.5813615437864297E-2</v>
      </c>
      <c r="BN176" s="17">
        <v>4.2644913840393803E-2</v>
      </c>
      <c r="BO176" s="17">
        <v>0</v>
      </c>
      <c r="BP176" s="17"/>
      <c r="BQ176" s="17">
        <v>3.3536822259794902E-2</v>
      </c>
      <c r="BR176" s="17">
        <v>0</v>
      </c>
      <c r="BS176" s="17"/>
      <c r="BT176" s="17">
        <v>0</v>
      </c>
      <c r="BU176" s="17">
        <v>3.8281527517952801E-2</v>
      </c>
      <c r="BV176" s="17"/>
      <c r="BW176" s="17">
        <v>1.3538732952594499E-2</v>
      </c>
      <c r="BX176" s="17">
        <v>3.6712176995526598E-2</v>
      </c>
    </row>
    <row r="177" spans="2:76" x14ac:dyDescent="0.35">
      <c r="B177" t="s">
        <v>153</v>
      </c>
      <c r="C177" s="17">
        <v>4.9109518677308298E-2</v>
      </c>
      <c r="D177" s="17">
        <v>4.2627524149800901E-2</v>
      </c>
      <c r="E177" s="17">
        <v>5.7475673369786102E-2</v>
      </c>
      <c r="F177" s="17"/>
      <c r="G177" s="17">
        <v>3.5460702800678798E-2</v>
      </c>
      <c r="H177" s="17">
        <v>1.41209129224151E-2</v>
      </c>
      <c r="I177" s="17">
        <v>0.13057870139070199</v>
      </c>
      <c r="J177" s="17"/>
      <c r="K177" s="17">
        <v>0</v>
      </c>
      <c r="L177" s="17">
        <v>5.1105665229842098E-2</v>
      </c>
      <c r="M177" s="17">
        <v>1</v>
      </c>
      <c r="N177" s="17">
        <v>0</v>
      </c>
      <c r="O177" s="17">
        <v>0</v>
      </c>
      <c r="P177" s="17">
        <v>0</v>
      </c>
      <c r="Q177" s="17">
        <v>0</v>
      </c>
      <c r="R177" s="17">
        <v>0.11223726324419001</v>
      </c>
      <c r="S177" s="17" t="s">
        <v>136</v>
      </c>
      <c r="T177" s="17">
        <v>5.9899785988969299E-2</v>
      </c>
      <c r="U177" s="17">
        <v>9.2808660868893805E-2</v>
      </c>
      <c r="V177" s="17" t="s">
        <v>136</v>
      </c>
      <c r="W177" s="17">
        <v>0</v>
      </c>
      <c r="X177" s="17">
        <v>0</v>
      </c>
      <c r="Y177" s="17">
        <v>0</v>
      </c>
      <c r="Z177" s="17">
        <v>0</v>
      </c>
      <c r="AA177" s="17"/>
      <c r="AB177" s="17">
        <v>0.22227376335583501</v>
      </c>
      <c r="AC177" s="17">
        <v>3.0888002466733198E-2</v>
      </c>
      <c r="AD177" s="17">
        <v>3.2635626154363502E-2</v>
      </c>
      <c r="AE177" s="17">
        <v>4.0843827171410503E-2</v>
      </c>
      <c r="AF177" s="17"/>
      <c r="AG177" s="17">
        <v>4.2541714186642099E-2</v>
      </c>
      <c r="AH177" s="17">
        <v>0.120073646294983</v>
      </c>
      <c r="AI177" s="17">
        <v>0</v>
      </c>
      <c r="AJ177" s="17">
        <v>0</v>
      </c>
      <c r="AK177" s="17"/>
      <c r="AL177" s="17">
        <v>0</v>
      </c>
      <c r="AM177" s="17">
        <v>4.84353458388447E-2</v>
      </c>
      <c r="AN177" s="17">
        <v>0</v>
      </c>
      <c r="AO177" s="17">
        <v>0</v>
      </c>
      <c r="AP177" s="17">
        <v>0.15374350139151799</v>
      </c>
      <c r="AQ177" s="17">
        <v>9.1071003560498395E-2</v>
      </c>
      <c r="AR177" s="17"/>
      <c r="AS177" s="17" t="s">
        <v>136</v>
      </c>
      <c r="AT177" s="17" t="s">
        <v>136</v>
      </c>
      <c r="AU177" s="17" t="s">
        <v>136</v>
      </c>
      <c r="AV177" s="17">
        <v>3.9749320170041499E-2</v>
      </c>
      <c r="AW177" s="17">
        <v>6.5581453918075502E-2</v>
      </c>
      <c r="AX177" s="17" t="s">
        <v>136</v>
      </c>
      <c r="AY177" s="17" t="s">
        <v>136</v>
      </c>
      <c r="AZ177" s="17" t="s">
        <v>136</v>
      </c>
      <c r="BA177" s="17" t="s">
        <v>136</v>
      </c>
      <c r="BB177" s="17"/>
      <c r="BC177" s="17">
        <v>3.9951677856470302E-2</v>
      </c>
      <c r="BD177" s="17">
        <v>5.3448186667504803E-2</v>
      </c>
      <c r="BE177" s="17">
        <v>0</v>
      </c>
      <c r="BF177" s="17">
        <v>7.9548669339484901E-2</v>
      </c>
      <c r="BG177" s="17">
        <v>5.3051842734219902E-2</v>
      </c>
      <c r="BH177" s="17">
        <v>0</v>
      </c>
      <c r="BI177" s="17"/>
      <c r="BJ177" s="17">
        <v>8.9797205838876598E-2</v>
      </c>
      <c r="BK177" s="17">
        <v>3.0538213580494199E-2</v>
      </c>
      <c r="BL177" s="17">
        <v>0</v>
      </c>
      <c r="BM177" s="17">
        <v>6.6462742992750595E-2</v>
      </c>
      <c r="BN177" s="17">
        <v>4.5092019372268401E-2</v>
      </c>
      <c r="BO177" s="17">
        <v>0</v>
      </c>
      <c r="BP177" s="17"/>
      <c r="BQ177" s="17">
        <v>3.4245253021691402E-2</v>
      </c>
      <c r="BR177" s="17">
        <v>7.84543667741886E-2</v>
      </c>
      <c r="BS177" s="17"/>
      <c r="BT177" s="17">
        <v>3.8825728719635598E-2</v>
      </c>
      <c r="BU177" s="17">
        <v>5.65105424731428E-2</v>
      </c>
      <c r="BV177" s="17"/>
      <c r="BW177" s="17">
        <v>4.0323954940052302E-2</v>
      </c>
      <c r="BX177" s="17">
        <v>6.4842027757336898E-2</v>
      </c>
    </row>
    <row r="178" spans="2:76" x14ac:dyDescent="0.35">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row>
    <row r="179" spans="2:76" x14ac:dyDescent="0.35">
      <c r="B179" s="6" t="s">
        <v>219</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row>
    <row r="180" spans="2:76" x14ac:dyDescent="0.35">
      <c r="B180" s="24" t="s">
        <v>138</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row>
    <row r="181" spans="2:76" x14ac:dyDescent="0.35">
      <c r="B181" t="s">
        <v>216</v>
      </c>
      <c r="C181" s="17">
        <v>0.239386864141095</v>
      </c>
      <c r="D181" s="17">
        <v>0.27605059604024001</v>
      </c>
      <c r="E181" s="17">
        <v>0.18733015348228599</v>
      </c>
      <c r="F181" s="17"/>
      <c r="G181" s="17">
        <v>0.188649829301302</v>
      </c>
      <c r="H181" s="17">
        <v>0.22465796863347301</v>
      </c>
      <c r="I181" s="17">
        <v>0.35640340901136303</v>
      </c>
      <c r="J181" s="17"/>
      <c r="K181" s="17">
        <v>0.20890575407403</v>
      </c>
      <c r="L181" s="17">
        <v>0.331812995118279</v>
      </c>
      <c r="M181" s="17">
        <v>0.11166780642423101</v>
      </c>
      <c r="N181" s="17">
        <v>0.28783467390977902</v>
      </c>
      <c r="O181" s="17">
        <v>0.33471220538614699</v>
      </c>
      <c r="P181" s="17">
        <v>0.33500017419243699</v>
      </c>
      <c r="Q181" s="17">
        <v>0.15863052195692401</v>
      </c>
      <c r="R181" s="17">
        <v>0.14571102600497801</v>
      </c>
      <c r="S181" s="17">
        <v>0</v>
      </c>
      <c r="T181" s="17">
        <v>0.24488107354056601</v>
      </c>
      <c r="U181" s="17">
        <v>0.19173537033763699</v>
      </c>
      <c r="V181" s="17" t="s">
        <v>136</v>
      </c>
      <c r="W181" s="17">
        <v>0.42137651854256603</v>
      </c>
      <c r="X181" s="17">
        <v>0.27287298462658499</v>
      </c>
      <c r="Y181" s="17">
        <v>0.101479638108769</v>
      </c>
      <c r="Z181" s="17">
        <v>0.248808032226677</v>
      </c>
      <c r="AA181" s="17"/>
      <c r="AB181" s="17">
        <v>0.117818344144118</v>
      </c>
      <c r="AC181" s="17">
        <v>0.22250399912117699</v>
      </c>
      <c r="AD181" s="17">
        <v>0.19999597285062901</v>
      </c>
      <c r="AE181" s="17">
        <v>0.34674317774698499</v>
      </c>
      <c r="AF181" s="17"/>
      <c r="AG181" s="17">
        <v>0.20972726158866301</v>
      </c>
      <c r="AH181" s="17">
        <v>0.270487581893262</v>
      </c>
      <c r="AI181" s="17">
        <v>0.32659084057784599</v>
      </c>
      <c r="AJ181" s="17">
        <v>0.19509123244604101</v>
      </c>
      <c r="AK181" s="17"/>
      <c r="AL181" s="17">
        <v>0.271003030172624</v>
      </c>
      <c r="AM181" s="17">
        <v>0.20527763267576299</v>
      </c>
      <c r="AN181" s="17">
        <v>0.20986885621055801</v>
      </c>
      <c r="AO181" s="17">
        <v>0.28944868360231402</v>
      </c>
      <c r="AP181" s="17">
        <v>0.31422398044530803</v>
      </c>
      <c r="AQ181" s="17">
        <v>0.39650549570573901</v>
      </c>
      <c r="AR181" s="17"/>
      <c r="AS181" s="17" t="s">
        <v>136</v>
      </c>
      <c r="AT181" s="17" t="s">
        <v>136</v>
      </c>
      <c r="AU181" s="17" t="s">
        <v>136</v>
      </c>
      <c r="AV181" s="17">
        <v>0.25087576144197499</v>
      </c>
      <c r="AW181" s="17">
        <v>0.21460948202448099</v>
      </c>
      <c r="AX181" s="17" t="s">
        <v>136</v>
      </c>
      <c r="AY181" s="17" t="s">
        <v>136</v>
      </c>
      <c r="AZ181" s="17" t="s">
        <v>136</v>
      </c>
      <c r="BA181" s="17" t="s">
        <v>136</v>
      </c>
      <c r="BB181" s="17"/>
      <c r="BC181" s="17">
        <v>0.338773665330382</v>
      </c>
      <c r="BD181" s="17">
        <v>0.19742183202147301</v>
      </c>
      <c r="BE181" s="17">
        <v>0</v>
      </c>
      <c r="BF181" s="17">
        <v>0.29365444130202301</v>
      </c>
      <c r="BG181" s="17">
        <v>0.14825007327574699</v>
      </c>
      <c r="BH181" s="17">
        <v>0.34741179243333598</v>
      </c>
      <c r="BI181" s="17"/>
      <c r="BJ181" s="17">
        <v>0.24144374507952401</v>
      </c>
      <c r="BK181" s="17">
        <v>0.17992559028286201</v>
      </c>
      <c r="BL181" s="17">
        <v>0.199688703480217</v>
      </c>
      <c r="BM181" s="17">
        <v>0.29084457363847599</v>
      </c>
      <c r="BN181" s="17">
        <v>0.31330939942886399</v>
      </c>
      <c r="BO181" s="17">
        <v>0.17925642174753001</v>
      </c>
      <c r="BP181" s="17"/>
      <c r="BQ181" s="17">
        <v>0.273478353811277</v>
      </c>
      <c r="BR181" s="17">
        <v>0.17279302263907401</v>
      </c>
      <c r="BS181" s="17"/>
      <c r="BT181" s="17">
        <v>0.27661307838142501</v>
      </c>
      <c r="BU181" s="17">
        <v>0.219496747641622</v>
      </c>
      <c r="BV181" s="17"/>
      <c r="BW181" s="17">
        <v>0.23793974311213401</v>
      </c>
      <c r="BX181" s="17">
        <v>0.24044212289957201</v>
      </c>
    </row>
    <row r="182" spans="2:76" x14ac:dyDescent="0.35">
      <c r="B182" t="s">
        <v>217</v>
      </c>
      <c r="C182" s="17">
        <v>0.69762867487792002</v>
      </c>
      <c r="D182" s="17">
        <v>0.67710953571652299</v>
      </c>
      <c r="E182" s="17">
        <v>0.72676261283139898</v>
      </c>
      <c r="F182" s="17"/>
      <c r="G182" s="17">
        <v>0.78110513010103999</v>
      </c>
      <c r="H182" s="17">
        <v>0.68433328446479103</v>
      </c>
      <c r="I182" s="17">
        <v>0.59898952388633397</v>
      </c>
      <c r="J182" s="17"/>
      <c r="K182" s="17">
        <v>0.74563766188384695</v>
      </c>
      <c r="L182" s="17">
        <v>0.55539587100232402</v>
      </c>
      <c r="M182" s="17">
        <v>0.88833219357576898</v>
      </c>
      <c r="N182" s="17">
        <v>0.71216532609022098</v>
      </c>
      <c r="O182" s="17">
        <v>0.66528779461385301</v>
      </c>
      <c r="P182" s="17">
        <v>0.55334830666315304</v>
      </c>
      <c r="Q182" s="17">
        <v>0.80114489319729398</v>
      </c>
      <c r="R182" s="17">
        <v>0.78567269598221601</v>
      </c>
      <c r="S182" s="17">
        <v>0.74926539812333204</v>
      </c>
      <c r="T182" s="17">
        <v>0.74358292169525697</v>
      </c>
      <c r="U182" s="17">
        <v>0.76143771089995105</v>
      </c>
      <c r="V182" s="17" t="s">
        <v>136</v>
      </c>
      <c r="W182" s="17">
        <v>0.47458539109931902</v>
      </c>
      <c r="X182" s="17">
        <v>0.72712701537341495</v>
      </c>
      <c r="Y182" s="17">
        <v>0.59823001369614903</v>
      </c>
      <c r="Z182" s="17">
        <v>0.50067773750696198</v>
      </c>
      <c r="AA182" s="17"/>
      <c r="AB182" s="17">
        <v>0.71672715777469698</v>
      </c>
      <c r="AC182" s="17">
        <v>0.72237757939491398</v>
      </c>
      <c r="AD182" s="17">
        <v>0.74350778953628305</v>
      </c>
      <c r="AE182" s="17">
        <v>0.60329840247776501</v>
      </c>
      <c r="AF182" s="17"/>
      <c r="AG182" s="17">
        <v>0.72679129908833395</v>
      </c>
      <c r="AH182" s="17">
        <v>0.647135400910822</v>
      </c>
      <c r="AI182" s="17">
        <v>0.65076813970908098</v>
      </c>
      <c r="AJ182" s="17">
        <v>0.59799628492368195</v>
      </c>
      <c r="AK182" s="17"/>
      <c r="AL182" s="17">
        <v>0.65141392375965002</v>
      </c>
      <c r="AM182" s="17">
        <v>0.76617615701831199</v>
      </c>
      <c r="AN182" s="17">
        <v>0.79013114378944205</v>
      </c>
      <c r="AO182" s="17">
        <v>0.67608884805969505</v>
      </c>
      <c r="AP182" s="17">
        <v>0.50272276746946598</v>
      </c>
      <c r="AQ182" s="17">
        <v>0.52117847756028901</v>
      </c>
      <c r="AR182" s="17"/>
      <c r="AS182" s="17" t="s">
        <v>136</v>
      </c>
      <c r="AT182" s="17" t="s">
        <v>136</v>
      </c>
      <c r="AU182" s="17" t="s">
        <v>136</v>
      </c>
      <c r="AV182" s="17">
        <v>0.69640844275533698</v>
      </c>
      <c r="AW182" s="17">
        <v>0.70026027273978697</v>
      </c>
      <c r="AX182" s="17" t="s">
        <v>136</v>
      </c>
      <c r="AY182" s="17" t="s">
        <v>136</v>
      </c>
      <c r="AZ182" s="17" t="s">
        <v>136</v>
      </c>
      <c r="BA182" s="17" t="s">
        <v>136</v>
      </c>
      <c r="BB182" s="17"/>
      <c r="BC182" s="17">
        <v>0.59150878537413898</v>
      </c>
      <c r="BD182" s="17">
        <v>0.80257816797852599</v>
      </c>
      <c r="BE182" s="17">
        <v>0.79722298156055305</v>
      </c>
      <c r="BF182" s="17">
        <v>0.66026473961297905</v>
      </c>
      <c r="BG182" s="17">
        <v>0.77238928205786594</v>
      </c>
      <c r="BH182" s="17">
        <v>0.65258820756666402</v>
      </c>
      <c r="BI182" s="17"/>
      <c r="BJ182" s="17">
        <v>0.74490855825243296</v>
      </c>
      <c r="BK182" s="17">
        <v>0.698111048711058</v>
      </c>
      <c r="BL182" s="17">
        <v>0.75786775023440001</v>
      </c>
      <c r="BM182" s="17">
        <v>0.67136416813403599</v>
      </c>
      <c r="BN182" s="17">
        <v>0.66284857597584002</v>
      </c>
      <c r="BO182" s="17">
        <v>0.65578007130120697</v>
      </c>
      <c r="BP182" s="17"/>
      <c r="BQ182" s="17">
        <v>0.66106652090666695</v>
      </c>
      <c r="BR182" s="17">
        <v>0.76904867764370499</v>
      </c>
      <c r="BS182" s="17"/>
      <c r="BT182" s="17">
        <v>0.66987028531985404</v>
      </c>
      <c r="BU182" s="17">
        <v>0.71727032312728201</v>
      </c>
      <c r="BV182" s="17"/>
      <c r="BW182" s="17">
        <v>0.69316641201743101</v>
      </c>
      <c r="BX182" s="17">
        <v>0.71806317783709195</v>
      </c>
    </row>
    <row r="183" spans="2:76" x14ac:dyDescent="0.35">
      <c r="B183" t="s">
        <v>97</v>
      </c>
      <c r="C183" s="17">
        <v>6.2984460980984994E-2</v>
      </c>
      <c r="D183" s="17">
        <v>4.6839868243237201E-2</v>
      </c>
      <c r="E183" s="17">
        <v>8.5907233686315407E-2</v>
      </c>
      <c r="F183" s="17"/>
      <c r="G183" s="17">
        <v>3.0245040597657102E-2</v>
      </c>
      <c r="H183" s="17">
        <v>9.1008746901735896E-2</v>
      </c>
      <c r="I183" s="17">
        <v>4.4607067102303097E-2</v>
      </c>
      <c r="J183" s="17"/>
      <c r="K183" s="17">
        <v>4.5456584042123001E-2</v>
      </c>
      <c r="L183" s="17">
        <v>0.112791133879397</v>
      </c>
      <c r="M183" s="17">
        <v>0</v>
      </c>
      <c r="N183" s="17">
        <v>0</v>
      </c>
      <c r="O183" s="17">
        <v>0</v>
      </c>
      <c r="P183" s="17">
        <v>0.11165151914441</v>
      </c>
      <c r="Q183" s="17">
        <v>4.02245848457813E-2</v>
      </c>
      <c r="R183" s="17">
        <v>6.8616278012805704E-2</v>
      </c>
      <c r="S183" s="17">
        <v>0.25073460187666802</v>
      </c>
      <c r="T183" s="17">
        <v>1.15360047641764E-2</v>
      </c>
      <c r="U183" s="17">
        <v>4.68269187624119E-2</v>
      </c>
      <c r="V183" s="17" t="s">
        <v>136</v>
      </c>
      <c r="W183" s="17">
        <v>0.104038090358115</v>
      </c>
      <c r="X183" s="17">
        <v>0</v>
      </c>
      <c r="Y183" s="17">
        <v>0.30029034819508199</v>
      </c>
      <c r="Z183" s="17">
        <v>0.25051423026636099</v>
      </c>
      <c r="AA183" s="17"/>
      <c r="AB183" s="17">
        <v>0.16545449808118501</v>
      </c>
      <c r="AC183" s="17">
        <v>5.5118421483908497E-2</v>
      </c>
      <c r="AD183" s="17">
        <v>5.6496237613087801E-2</v>
      </c>
      <c r="AE183" s="17">
        <v>4.9958419775250298E-2</v>
      </c>
      <c r="AF183" s="17"/>
      <c r="AG183" s="17">
        <v>6.3481439323003805E-2</v>
      </c>
      <c r="AH183" s="17">
        <v>8.23770171959156E-2</v>
      </c>
      <c r="AI183" s="17">
        <v>2.2641019713073401E-2</v>
      </c>
      <c r="AJ183" s="17">
        <v>0.20691248263027701</v>
      </c>
      <c r="AK183" s="17"/>
      <c r="AL183" s="17">
        <v>7.75830460677258E-2</v>
      </c>
      <c r="AM183" s="17">
        <v>2.85462103059257E-2</v>
      </c>
      <c r="AN183" s="17">
        <v>0</v>
      </c>
      <c r="AO183" s="17">
        <v>3.4462468337991402E-2</v>
      </c>
      <c r="AP183" s="17">
        <v>0.18305325208522599</v>
      </c>
      <c r="AQ183" s="17">
        <v>8.2316026733971703E-2</v>
      </c>
      <c r="AR183" s="17"/>
      <c r="AS183" s="17" t="s">
        <v>136</v>
      </c>
      <c r="AT183" s="17" t="s">
        <v>136</v>
      </c>
      <c r="AU183" s="17" t="s">
        <v>136</v>
      </c>
      <c r="AV183" s="17">
        <v>5.2715795802688301E-2</v>
      </c>
      <c r="AW183" s="17">
        <v>8.5130245235732302E-2</v>
      </c>
      <c r="AX183" s="17" t="s">
        <v>136</v>
      </c>
      <c r="AY183" s="17" t="s">
        <v>136</v>
      </c>
      <c r="AZ183" s="17" t="s">
        <v>136</v>
      </c>
      <c r="BA183" s="17" t="s">
        <v>136</v>
      </c>
      <c r="BB183" s="17"/>
      <c r="BC183" s="17">
        <v>6.9717549295479103E-2</v>
      </c>
      <c r="BD183" s="17">
        <v>0</v>
      </c>
      <c r="BE183" s="17">
        <v>0.20277701843944701</v>
      </c>
      <c r="BF183" s="17">
        <v>4.6080819084997601E-2</v>
      </c>
      <c r="BG183" s="17">
        <v>7.93606446663878E-2</v>
      </c>
      <c r="BH183" s="17">
        <v>0</v>
      </c>
      <c r="BI183" s="17"/>
      <c r="BJ183" s="17">
        <v>1.36476966680435E-2</v>
      </c>
      <c r="BK183" s="17">
        <v>0.12196336100608</v>
      </c>
      <c r="BL183" s="17">
        <v>4.2443546285382397E-2</v>
      </c>
      <c r="BM183" s="17">
        <v>3.7791258227487898E-2</v>
      </c>
      <c r="BN183" s="17">
        <v>2.3842024595295601E-2</v>
      </c>
      <c r="BO183" s="17">
        <v>0.16496350695126299</v>
      </c>
      <c r="BP183" s="17"/>
      <c r="BQ183" s="17">
        <v>6.5455125282055798E-2</v>
      </c>
      <c r="BR183" s="17">
        <v>5.8158299717221799E-2</v>
      </c>
      <c r="BS183" s="17"/>
      <c r="BT183" s="17">
        <v>5.3516636298721401E-2</v>
      </c>
      <c r="BU183" s="17">
        <v>6.3232929231095802E-2</v>
      </c>
      <c r="BV183" s="17"/>
      <c r="BW183" s="17">
        <v>6.8893844870434803E-2</v>
      </c>
      <c r="BX183" s="17">
        <v>4.14946992633363E-2</v>
      </c>
    </row>
    <row r="184" spans="2:76" x14ac:dyDescent="0.35">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row>
    <row r="185" spans="2:76" x14ac:dyDescent="0.35">
      <c r="B185" s="6" t="s">
        <v>220</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row>
    <row r="186" spans="2:76" x14ac:dyDescent="0.35">
      <c r="B186" s="24" t="s">
        <v>138</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row>
    <row r="187" spans="2:76" x14ac:dyDescent="0.35">
      <c r="B187" t="s">
        <v>216</v>
      </c>
      <c r="C187" s="17">
        <v>0.280523972674664</v>
      </c>
      <c r="D187" s="17">
        <v>0.28634797250203198</v>
      </c>
      <c r="E187" s="17">
        <v>0.272254812439578</v>
      </c>
      <c r="F187" s="17"/>
      <c r="G187" s="17">
        <v>0.34240981450796598</v>
      </c>
      <c r="H187" s="17">
        <v>0.27819869465893099</v>
      </c>
      <c r="I187" s="17">
        <v>0.18855590442959599</v>
      </c>
      <c r="J187" s="17"/>
      <c r="K187" s="17">
        <v>0.229493619411718</v>
      </c>
      <c r="L187" s="17">
        <v>0.27812131106871002</v>
      </c>
      <c r="M187" s="17">
        <v>0.112674584780248</v>
      </c>
      <c r="N187" s="17">
        <v>0.432307810251994</v>
      </c>
      <c r="O187" s="17">
        <v>0.32787361157796202</v>
      </c>
      <c r="P187" s="17">
        <v>0.33243286618355</v>
      </c>
      <c r="Q187" s="17">
        <v>0.36899650066938799</v>
      </c>
      <c r="R187" s="17">
        <v>0.14745768500440301</v>
      </c>
      <c r="S187" s="17">
        <v>0.50372978518998501</v>
      </c>
      <c r="T187" s="17">
        <v>0.28306954194755302</v>
      </c>
      <c r="U187" s="17">
        <v>0.234432797522269</v>
      </c>
      <c r="V187" s="17" t="s">
        <v>136</v>
      </c>
      <c r="W187" s="17">
        <v>0.32970174810088598</v>
      </c>
      <c r="X187" s="17">
        <v>0.27348661646745298</v>
      </c>
      <c r="Y187" s="17">
        <v>0.499011621155596</v>
      </c>
      <c r="Z187" s="17">
        <v>0.49943867228301603</v>
      </c>
      <c r="AA187" s="17"/>
      <c r="AB187" s="17">
        <v>0.19365879049490001</v>
      </c>
      <c r="AC187" s="17">
        <v>0.25715093875070699</v>
      </c>
      <c r="AD187" s="17">
        <v>0.27780355747878699</v>
      </c>
      <c r="AE187" s="17">
        <v>0.348630272350335</v>
      </c>
      <c r="AF187" s="17"/>
      <c r="AG187" s="17">
        <v>0.266100663879132</v>
      </c>
      <c r="AH187" s="17">
        <v>0.238522849334044</v>
      </c>
      <c r="AI187" s="17">
        <v>0.36336349315949101</v>
      </c>
      <c r="AJ187" s="17">
        <v>0.13264446171695499</v>
      </c>
      <c r="AK187" s="17"/>
      <c r="AL187" s="17">
        <v>0.29179295884318901</v>
      </c>
      <c r="AM187" s="17">
        <v>0.21416687519820099</v>
      </c>
      <c r="AN187" s="17">
        <v>0.35718187851969502</v>
      </c>
      <c r="AO187" s="17">
        <v>0.21654094631654799</v>
      </c>
      <c r="AP187" s="17">
        <v>0.31831304897222901</v>
      </c>
      <c r="AQ187" s="17">
        <v>0.48956213491689898</v>
      </c>
      <c r="AR187" s="17"/>
      <c r="AS187" s="17" t="s">
        <v>136</v>
      </c>
      <c r="AT187" s="17" t="s">
        <v>136</v>
      </c>
      <c r="AU187" s="17" t="s">
        <v>136</v>
      </c>
      <c r="AV187" s="17">
        <v>0.33883551281865298</v>
      </c>
      <c r="AW187" s="17">
        <v>0.15476714204782099</v>
      </c>
      <c r="AX187" s="17" t="s">
        <v>136</v>
      </c>
      <c r="AY187" s="17" t="s">
        <v>136</v>
      </c>
      <c r="AZ187" s="17" t="s">
        <v>136</v>
      </c>
      <c r="BA187" s="17" t="s">
        <v>136</v>
      </c>
      <c r="BB187" s="17"/>
      <c r="BC187" s="17">
        <v>0.29183981431787198</v>
      </c>
      <c r="BD187" s="17">
        <v>0.32675006295931103</v>
      </c>
      <c r="BE187" s="17">
        <v>0.53374397618692804</v>
      </c>
      <c r="BF187" s="17">
        <v>0.32764027728296502</v>
      </c>
      <c r="BG187" s="17">
        <v>0.22409439138527201</v>
      </c>
      <c r="BH187" s="17">
        <v>0.33191579456530002</v>
      </c>
      <c r="BI187" s="17"/>
      <c r="BJ187" s="17">
        <v>0.282235509443855</v>
      </c>
      <c r="BK187" s="17">
        <v>0.24248541886397501</v>
      </c>
      <c r="BL187" s="17">
        <v>0.14528495747811701</v>
      </c>
      <c r="BM187" s="17">
        <v>0.31896071026499501</v>
      </c>
      <c r="BN187" s="17">
        <v>0.35040136850704401</v>
      </c>
      <c r="BO187" s="17">
        <v>0.30571528432921602</v>
      </c>
      <c r="BP187" s="17"/>
      <c r="BQ187" s="17">
        <v>0.26462173083434298</v>
      </c>
      <c r="BR187" s="17">
        <v>0.311587190588765</v>
      </c>
      <c r="BS187" s="17"/>
      <c r="BT187" s="17">
        <v>0.27563092385610799</v>
      </c>
      <c r="BU187" s="17">
        <v>0.28485126365500502</v>
      </c>
      <c r="BV187" s="17"/>
      <c r="BW187" s="17">
        <v>0.28751785405215102</v>
      </c>
      <c r="BX187" s="17">
        <v>0.260401152085176</v>
      </c>
    </row>
    <row r="188" spans="2:76" x14ac:dyDescent="0.35">
      <c r="B188" t="s">
        <v>217</v>
      </c>
      <c r="C188" s="17">
        <v>0.66797441319112105</v>
      </c>
      <c r="D188" s="17">
        <v>0.65663670743995595</v>
      </c>
      <c r="E188" s="17">
        <v>0.68407216530884596</v>
      </c>
      <c r="F188" s="17"/>
      <c r="G188" s="17">
        <v>0.60387510034249603</v>
      </c>
      <c r="H188" s="17">
        <v>0.66851874276540602</v>
      </c>
      <c r="I188" s="17">
        <v>0.76789538344456798</v>
      </c>
      <c r="J188" s="17"/>
      <c r="K188" s="17">
        <v>0.72524302557821196</v>
      </c>
      <c r="L188" s="17">
        <v>0.68523640536263297</v>
      </c>
      <c r="M188" s="17">
        <v>0.55584669169299905</v>
      </c>
      <c r="N188" s="17">
        <v>0.56769218974800595</v>
      </c>
      <c r="O188" s="17">
        <v>0.67212638842203798</v>
      </c>
      <c r="P188" s="17">
        <v>0.55449012747257098</v>
      </c>
      <c r="Q188" s="17">
        <v>0.55282214706525001</v>
      </c>
      <c r="R188" s="17">
        <v>0.81803810487199802</v>
      </c>
      <c r="S188" s="17">
        <v>0.49627021481001499</v>
      </c>
      <c r="T188" s="17">
        <v>0.64584615701647896</v>
      </c>
      <c r="U188" s="17">
        <v>0.76556720247773102</v>
      </c>
      <c r="V188" s="17" t="s">
        <v>136</v>
      </c>
      <c r="W188" s="17">
        <v>0.67029825189911396</v>
      </c>
      <c r="X188" s="17">
        <v>0.72651338353254702</v>
      </c>
      <c r="Y188" s="17">
        <v>0.39960361049915899</v>
      </c>
      <c r="Z188" s="17">
        <v>0.50056132771698403</v>
      </c>
      <c r="AA188" s="17"/>
      <c r="AB188" s="17">
        <v>0.69705821072566299</v>
      </c>
      <c r="AC188" s="17">
        <v>0.71459313232724297</v>
      </c>
      <c r="AD188" s="17">
        <v>0.64633555186023295</v>
      </c>
      <c r="AE188" s="17">
        <v>0.61903147510602397</v>
      </c>
      <c r="AF188" s="17"/>
      <c r="AG188" s="17">
        <v>0.684337286356688</v>
      </c>
      <c r="AH188" s="17">
        <v>0.70225069973594001</v>
      </c>
      <c r="AI188" s="17">
        <v>0.60476003751380902</v>
      </c>
      <c r="AJ188" s="17">
        <v>0.65779201665324405</v>
      </c>
      <c r="AK188" s="17"/>
      <c r="AL188" s="17">
        <v>0.66036898904577801</v>
      </c>
      <c r="AM188" s="17">
        <v>0.75706684064110397</v>
      </c>
      <c r="AN188" s="17">
        <v>0.58108663686322404</v>
      </c>
      <c r="AO188" s="17">
        <v>0.69458410482727995</v>
      </c>
      <c r="AP188" s="17">
        <v>0.55530415776728703</v>
      </c>
      <c r="AQ188" s="17">
        <v>0.51043786508310096</v>
      </c>
      <c r="AR188" s="17"/>
      <c r="AS188" s="17" t="s">
        <v>136</v>
      </c>
      <c r="AT188" s="17" t="s">
        <v>136</v>
      </c>
      <c r="AU188" s="17" t="s">
        <v>136</v>
      </c>
      <c r="AV188" s="17">
        <v>0.61962364335697995</v>
      </c>
      <c r="AW188" s="17">
        <v>0.77224947705832603</v>
      </c>
      <c r="AX188" s="17" t="s">
        <v>136</v>
      </c>
      <c r="AY188" s="17" t="s">
        <v>136</v>
      </c>
      <c r="AZ188" s="17" t="s">
        <v>136</v>
      </c>
      <c r="BA188" s="17" t="s">
        <v>136</v>
      </c>
      <c r="BB188" s="17"/>
      <c r="BC188" s="17">
        <v>0.64363555385867699</v>
      </c>
      <c r="BD188" s="17">
        <v>0.67324993704068903</v>
      </c>
      <c r="BE188" s="17">
        <v>0.46625602381307202</v>
      </c>
      <c r="BF188" s="17">
        <v>0.62476733381857696</v>
      </c>
      <c r="BG188" s="17">
        <v>0.72104881601832804</v>
      </c>
      <c r="BH188" s="17">
        <v>0.34741179243333598</v>
      </c>
      <c r="BI188" s="17"/>
      <c r="BJ188" s="17">
        <v>0.67970932738189704</v>
      </c>
      <c r="BK188" s="17">
        <v>0.69491277722649702</v>
      </c>
      <c r="BL188" s="17">
        <v>0.77927063627836801</v>
      </c>
      <c r="BM188" s="17">
        <v>0.61604757470052796</v>
      </c>
      <c r="BN188" s="17">
        <v>0.63050761911256303</v>
      </c>
      <c r="BO188" s="17">
        <v>0.65280409806408202</v>
      </c>
      <c r="BP188" s="17"/>
      <c r="BQ188" s="17">
        <v>0.66621474153117</v>
      </c>
      <c r="BR188" s="17">
        <v>0.67141173132394805</v>
      </c>
      <c r="BS188" s="17"/>
      <c r="BT188" s="17">
        <v>0.66022163013692503</v>
      </c>
      <c r="BU188" s="17">
        <v>0.67056755470221296</v>
      </c>
      <c r="BV188" s="17"/>
      <c r="BW188" s="17">
        <v>0.67842628535099803</v>
      </c>
      <c r="BX188" s="17">
        <v>0.67136904607439296</v>
      </c>
    </row>
    <row r="189" spans="2:76" x14ac:dyDescent="0.35">
      <c r="B189" t="s">
        <v>97</v>
      </c>
      <c r="C189" s="17">
        <v>5.1501614134214703E-2</v>
      </c>
      <c r="D189" s="17">
        <v>5.7015320058011902E-2</v>
      </c>
      <c r="E189" s="17">
        <v>4.3673022251576099E-2</v>
      </c>
      <c r="F189" s="17"/>
      <c r="G189" s="17">
        <v>5.3715085149537899E-2</v>
      </c>
      <c r="H189" s="17">
        <v>5.3282562575662898E-2</v>
      </c>
      <c r="I189" s="17">
        <v>4.3548712125835602E-2</v>
      </c>
      <c r="J189" s="17"/>
      <c r="K189" s="17">
        <v>4.5263355010069901E-2</v>
      </c>
      <c r="L189" s="17">
        <v>3.6642283568657501E-2</v>
      </c>
      <c r="M189" s="17">
        <v>0.33147872352675301</v>
      </c>
      <c r="N189" s="17">
        <v>0</v>
      </c>
      <c r="O189" s="17">
        <v>0</v>
      </c>
      <c r="P189" s="17">
        <v>0.113077006343879</v>
      </c>
      <c r="Q189" s="17">
        <v>7.8181352265361798E-2</v>
      </c>
      <c r="R189" s="17">
        <v>3.4504210123598202E-2</v>
      </c>
      <c r="S189" s="17">
        <v>0</v>
      </c>
      <c r="T189" s="17">
        <v>7.1084301035967898E-2</v>
      </c>
      <c r="U189" s="17">
        <v>0</v>
      </c>
      <c r="V189" s="17" t="s">
        <v>136</v>
      </c>
      <c r="W189" s="17">
        <v>0</v>
      </c>
      <c r="X189" s="17">
        <v>0</v>
      </c>
      <c r="Y189" s="17">
        <v>0.101384768345245</v>
      </c>
      <c r="Z189" s="17">
        <v>0</v>
      </c>
      <c r="AA189" s="17"/>
      <c r="AB189" s="17">
        <v>0.10928299877943699</v>
      </c>
      <c r="AC189" s="17">
        <v>2.8255928922050401E-2</v>
      </c>
      <c r="AD189" s="17">
        <v>7.5860890660979299E-2</v>
      </c>
      <c r="AE189" s="17">
        <v>3.2338252543641297E-2</v>
      </c>
      <c r="AF189" s="17"/>
      <c r="AG189" s="17">
        <v>4.9562049764180299E-2</v>
      </c>
      <c r="AH189" s="17">
        <v>5.92264509300158E-2</v>
      </c>
      <c r="AI189" s="17">
        <v>3.1876469326699901E-2</v>
      </c>
      <c r="AJ189" s="17">
        <v>0.20956352162980099</v>
      </c>
      <c r="AK189" s="17"/>
      <c r="AL189" s="17">
        <v>4.7838052111033501E-2</v>
      </c>
      <c r="AM189" s="17">
        <v>2.8766284160695401E-2</v>
      </c>
      <c r="AN189" s="17">
        <v>6.1731484617081299E-2</v>
      </c>
      <c r="AO189" s="17">
        <v>8.8874948856172101E-2</v>
      </c>
      <c r="AP189" s="17">
        <v>0.12638279326048399</v>
      </c>
      <c r="AQ189" s="17">
        <v>0</v>
      </c>
      <c r="AR189" s="17"/>
      <c r="AS189" s="17" t="s">
        <v>136</v>
      </c>
      <c r="AT189" s="17" t="s">
        <v>136</v>
      </c>
      <c r="AU189" s="17" t="s">
        <v>136</v>
      </c>
      <c r="AV189" s="17">
        <v>4.1540843824366701E-2</v>
      </c>
      <c r="AW189" s="17">
        <v>7.2983380893852506E-2</v>
      </c>
      <c r="AX189" s="17" t="s">
        <v>136</v>
      </c>
      <c r="AY189" s="17" t="s">
        <v>136</v>
      </c>
      <c r="AZ189" s="17" t="s">
        <v>136</v>
      </c>
      <c r="BA189" s="17" t="s">
        <v>136</v>
      </c>
      <c r="BB189" s="17"/>
      <c r="BC189" s="17">
        <v>6.4524631823451098E-2</v>
      </c>
      <c r="BD189" s="17">
        <v>0</v>
      </c>
      <c r="BE189" s="17">
        <v>0</v>
      </c>
      <c r="BF189" s="17">
        <v>4.7592388898457801E-2</v>
      </c>
      <c r="BG189" s="17">
        <v>5.4856792596399903E-2</v>
      </c>
      <c r="BH189" s="17">
        <v>0.32067241300136501</v>
      </c>
      <c r="BI189" s="17"/>
      <c r="BJ189" s="17">
        <v>3.8055163174248598E-2</v>
      </c>
      <c r="BK189" s="17">
        <v>6.2601803909528006E-2</v>
      </c>
      <c r="BL189" s="17">
        <v>7.5444406243515602E-2</v>
      </c>
      <c r="BM189" s="17">
        <v>6.4991715034477093E-2</v>
      </c>
      <c r="BN189" s="17">
        <v>1.9091012380393301E-2</v>
      </c>
      <c r="BO189" s="17">
        <v>4.1480617606702602E-2</v>
      </c>
      <c r="BP189" s="17"/>
      <c r="BQ189" s="17">
        <v>6.9163527634487104E-2</v>
      </c>
      <c r="BR189" s="17">
        <v>1.7001078087287201E-2</v>
      </c>
      <c r="BS189" s="17"/>
      <c r="BT189" s="17">
        <v>6.4147446006967701E-2</v>
      </c>
      <c r="BU189" s="17">
        <v>4.45811816427817E-2</v>
      </c>
      <c r="BV189" s="17"/>
      <c r="BW189" s="17">
        <v>3.4055860596851097E-2</v>
      </c>
      <c r="BX189" s="17">
        <v>6.8229801840430898E-2</v>
      </c>
    </row>
    <row r="190" spans="2:76" x14ac:dyDescent="0.35">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row>
    <row r="191" spans="2:76" x14ac:dyDescent="0.35">
      <c r="B191" s="6" t="s">
        <v>221</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row>
    <row r="192" spans="2:76" x14ac:dyDescent="0.35">
      <c r="B192" s="24" t="s">
        <v>138</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row>
    <row r="193" spans="2:76" x14ac:dyDescent="0.35">
      <c r="B193" t="s">
        <v>216</v>
      </c>
      <c r="C193" s="17">
        <v>0.70432453384163796</v>
      </c>
      <c r="D193" s="17">
        <v>0.68339054909686103</v>
      </c>
      <c r="E193" s="17">
        <v>0.73404748702579503</v>
      </c>
      <c r="F193" s="17"/>
      <c r="G193" s="17">
        <v>0.63068122323694897</v>
      </c>
      <c r="H193" s="17">
        <v>0.72978288558979199</v>
      </c>
      <c r="I193" s="17">
        <v>0.75699821869706396</v>
      </c>
      <c r="J193" s="17"/>
      <c r="K193" s="17">
        <v>0.74208850952999095</v>
      </c>
      <c r="L193" s="17">
        <v>0.68389063376527903</v>
      </c>
      <c r="M193" s="17">
        <v>1</v>
      </c>
      <c r="N193" s="17">
        <v>1</v>
      </c>
      <c r="O193" s="17">
        <v>0.33741418303588999</v>
      </c>
      <c r="P193" s="17">
        <v>0.78022434340888802</v>
      </c>
      <c r="Q193" s="17">
        <v>0.71773932720085298</v>
      </c>
      <c r="R193" s="17">
        <v>0.67973732729628999</v>
      </c>
      <c r="S193" s="17">
        <v>0.74700481668668295</v>
      </c>
      <c r="T193" s="17">
        <v>0.67727218731774097</v>
      </c>
      <c r="U193" s="17">
        <v>0.66643367769147499</v>
      </c>
      <c r="V193" s="17" t="s">
        <v>136</v>
      </c>
      <c r="W193" s="17">
        <v>0.69124824207253099</v>
      </c>
      <c r="X193" s="17">
        <v>0.72668388537803796</v>
      </c>
      <c r="Y193" s="17">
        <v>0.69763629441412101</v>
      </c>
      <c r="Z193" s="17">
        <v>0.4988551296773</v>
      </c>
      <c r="AA193" s="17"/>
      <c r="AB193" s="17">
        <v>0.68665074095652801</v>
      </c>
      <c r="AC193" s="17">
        <v>0.71996775191838702</v>
      </c>
      <c r="AD193" s="17">
        <v>0.73680615553269502</v>
      </c>
      <c r="AE193" s="17">
        <v>0.68914035927969397</v>
      </c>
      <c r="AF193" s="17"/>
      <c r="AG193" s="17">
        <v>0.70694297190241095</v>
      </c>
      <c r="AH193" s="17">
        <v>0.68733202792789505</v>
      </c>
      <c r="AI193" s="17">
        <v>0.72837425097705599</v>
      </c>
      <c r="AJ193" s="17">
        <v>0.66301160430777295</v>
      </c>
      <c r="AK193" s="17"/>
      <c r="AL193" s="17">
        <v>0.73686541508384695</v>
      </c>
      <c r="AM193" s="17">
        <v>0.73214473149734005</v>
      </c>
      <c r="AN193" s="17">
        <v>0.63178057104666596</v>
      </c>
      <c r="AO193" s="17">
        <v>0.79775350816208201</v>
      </c>
      <c r="AP193" s="17">
        <v>0.82570187416699103</v>
      </c>
      <c r="AQ193" s="17">
        <v>0.70612341054699801</v>
      </c>
      <c r="AR193" s="17"/>
      <c r="AS193" s="17" t="s">
        <v>136</v>
      </c>
      <c r="AT193" s="17" t="s">
        <v>136</v>
      </c>
      <c r="AU193" s="17" t="s">
        <v>136</v>
      </c>
      <c r="AV193" s="17">
        <v>0.70110505779291599</v>
      </c>
      <c r="AW193" s="17">
        <v>0.71126777531950802</v>
      </c>
      <c r="AX193" s="17" t="s">
        <v>136</v>
      </c>
      <c r="AY193" s="17" t="s">
        <v>136</v>
      </c>
      <c r="AZ193" s="17" t="s">
        <v>136</v>
      </c>
      <c r="BA193" s="17" t="s">
        <v>136</v>
      </c>
      <c r="BB193" s="17"/>
      <c r="BC193" s="17">
        <v>0.68994996716951995</v>
      </c>
      <c r="BD193" s="17">
        <v>0.59124236186579404</v>
      </c>
      <c r="BE193" s="17">
        <v>1</v>
      </c>
      <c r="BF193" s="17">
        <v>0.659921989694086</v>
      </c>
      <c r="BG193" s="17">
        <v>0.76015184621709397</v>
      </c>
      <c r="BH193" s="17">
        <v>0.67932758699863505</v>
      </c>
      <c r="BI193" s="17"/>
      <c r="BJ193" s="17">
        <v>0.79295390598191895</v>
      </c>
      <c r="BK193" s="17">
        <v>0.63163669236066</v>
      </c>
      <c r="BL193" s="17">
        <v>0.733827591641806</v>
      </c>
      <c r="BM193" s="17">
        <v>0.74967615613551997</v>
      </c>
      <c r="BN193" s="17">
        <v>0.61280979764056398</v>
      </c>
      <c r="BO193" s="17">
        <v>0.76048234352249899</v>
      </c>
      <c r="BP193" s="17"/>
      <c r="BQ193" s="17">
        <v>0.75186853052404001</v>
      </c>
      <c r="BR193" s="17">
        <v>0.61145275234803298</v>
      </c>
      <c r="BS193" s="17"/>
      <c r="BT193" s="17">
        <v>0.80119300306369601</v>
      </c>
      <c r="BU193" s="17">
        <v>0.647523939838897</v>
      </c>
      <c r="BV193" s="17"/>
      <c r="BW193" s="17">
        <v>0.66254663589063101</v>
      </c>
      <c r="BX193" s="17">
        <v>0.751957068507355</v>
      </c>
    </row>
    <row r="194" spans="2:76" x14ac:dyDescent="0.35">
      <c r="B194" t="s">
        <v>217</v>
      </c>
      <c r="C194" s="17">
        <v>0.22255424894364001</v>
      </c>
      <c r="D194" s="17">
        <v>0.24790122828441299</v>
      </c>
      <c r="E194" s="17">
        <v>0.18656554017697299</v>
      </c>
      <c r="F194" s="17"/>
      <c r="G194" s="17">
        <v>0.26571789680033697</v>
      </c>
      <c r="H194" s="17">
        <v>0.219275365453305</v>
      </c>
      <c r="I194" s="17">
        <v>0.16255458911246401</v>
      </c>
      <c r="J194" s="17"/>
      <c r="K194" s="17">
        <v>0.21224680190485001</v>
      </c>
      <c r="L194" s="17">
        <v>0.29444687247776002</v>
      </c>
      <c r="M194" s="17">
        <v>0</v>
      </c>
      <c r="N194" s="17">
        <v>0</v>
      </c>
      <c r="O194" s="17">
        <v>0.66258581696411001</v>
      </c>
      <c r="P194" s="17">
        <v>0.108228516545955</v>
      </c>
      <c r="Q194" s="17">
        <v>0.20489079930731</v>
      </c>
      <c r="R194" s="17">
        <v>0.104876388011927</v>
      </c>
      <c r="S194" s="17">
        <v>0.252995183313317</v>
      </c>
      <c r="T194" s="17">
        <v>0.27538707642469201</v>
      </c>
      <c r="U194" s="17">
        <v>0.14181256228998601</v>
      </c>
      <c r="V194" s="17" t="s">
        <v>136</v>
      </c>
      <c r="W194" s="17">
        <v>0.101380728856623</v>
      </c>
      <c r="X194" s="17">
        <v>0.27331611462196198</v>
      </c>
      <c r="Y194" s="17">
        <v>0.20286440645401399</v>
      </c>
      <c r="Z194" s="17">
        <v>0.50114487032270005</v>
      </c>
      <c r="AA194" s="17"/>
      <c r="AB194" s="17">
        <v>0.195935697135773</v>
      </c>
      <c r="AC194" s="17">
        <v>0.220482239741352</v>
      </c>
      <c r="AD194" s="17">
        <v>0.21253362239950199</v>
      </c>
      <c r="AE194" s="17">
        <v>0.22651757780090001</v>
      </c>
      <c r="AF194" s="17"/>
      <c r="AG194" s="17">
        <v>0.215050704974655</v>
      </c>
      <c r="AH194" s="17">
        <v>0.28331456701341101</v>
      </c>
      <c r="AI194" s="17">
        <v>0.23712050396154499</v>
      </c>
      <c r="AJ194" s="17">
        <v>0.10847266475122699</v>
      </c>
      <c r="AK194" s="17"/>
      <c r="AL194" s="17">
        <v>0.212306192288681</v>
      </c>
      <c r="AM194" s="17">
        <v>0.23863145479595499</v>
      </c>
      <c r="AN194" s="17">
        <v>0.30216076820271398</v>
      </c>
      <c r="AO194" s="17">
        <v>0.20224649183791801</v>
      </c>
      <c r="AP194" s="17">
        <v>5.3864056724926397E-2</v>
      </c>
      <c r="AQ194" s="17">
        <v>0.22352013892160399</v>
      </c>
      <c r="AR194" s="17"/>
      <c r="AS194" s="17" t="s">
        <v>136</v>
      </c>
      <c r="AT194" s="17" t="s">
        <v>136</v>
      </c>
      <c r="AU194" s="17" t="s">
        <v>136</v>
      </c>
      <c r="AV194" s="17">
        <v>0.22183363518220101</v>
      </c>
      <c r="AW194" s="17">
        <v>0.22410835131378501</v>
      </c>
      <c r="AX194" s="17" t="s">
        <v>136</v>
      </c>
      <c r="AY194" s="17" t="s">
        <v>136</v>
      </c>
      <c r="AZ194" s="17" t="s">
        <v>136</v>
      </c>
      <c r="BA194" s="17" t="s">
        <v>136</v>
      </c>
      <c r="BB194" s="17"/>
      <c r="BC194" s="17">
        <v>0.26225406949622798</v>
      </c>
      <c r="BD194" s="17">
        <v>0.27130585332714802</v>
      </c>
      <c r="BE194" s="17">
        <v>0</v>
      </c>
      <c r="BF194" s="17">
        <v>0.24699792965133199</v>
      </c>
      <c r="BG194" s="17">
        <v>0.17365167399644499</v>
      </c>
      <c r="BH194" s="17">
        <v>0</v>
      </c>
      <c r="BI194" s="17"/>
      <c r="BJ194" s="17">
        <v>0.17771008542720301</v>
      </c>
      <c r="BK194" s="17">
        <v>0.22779498936642401</v>
      </c>
      <c r="BL194" s="17">
        <v>0.22939332869456899</v>
      </c>
      <c r="BM194" s="17">
        <v>0.21254289511062599</v>
      </c>
      <c r="BN194" s="17">
        <v>0.312135428731659</v>
      </c>
      <c r="BO194" s="17">
        <v>0.153623706311453</v>
      </c>
      <c r="BP194" s="17"/>
      <c r="BQ194" s="17">
        <v>0.17838049919739499</v>
      </c>
      <c r="BR194" s="17">
        <v>0.30884263697275899</v>
      </c>
      <c r="BS194" s="17"/>
      <c r="BT194" s="17">
        <v>0.169419086373049</v>
      </c>
      <c r="BU194" s="17">
        <v>0.25404245769537198</v>
      </c>
      <c r="BV194" s="17"/>
      <c r="BW194" s="17">
        <v>0.26809027942234098</v>
      </c>
      <c r="BX194" s="17">
        <v>0.18252752306362499</v>
      </c>
    </row>
    <row r="195" spans="2:76" x14ac:dyDescent="0.35">
      <c r="B195" t="s">
        <v>97</v>
      </c>
      <c r="C195" s="17">
        <v>7.3121217214722894E-2</v>
      </c>
      <c r="D195" s="17">
        <v>6.8708222618726403E-2</v>
      </c>
      <c r="E195" s="17">
        <v>7.9386972797232003E-2</v>
      </c>
      <c r="F195" s="17"/>
      <c r="G195" s="17">
        <v>0.103600879962714</v>
      </c>
      <c r="H195" s="17">
        <v>5.09417489569024E-2</v>
      </c>
      <c r="I195" s="17">
        <v>8.0447192190472597E-2</v>
      </c>
      <c r="J195" s="17"/>
      <c r="K195" s="17">
        <v>4.5664688565159199E-2</v>
      </c>
      <c r="L195" s="17">
        <v>2.16624937569607E-2</v>
      </c>
      <c r="M195" s="17">
        <v>0</v>
      </c>
      <c r="N195" s="17">
        <v>0</v>
      </c>
      <c r="O195" s="17">
        <v>0</v>
      </c>
      <c r="P195" s="17">
        <v>0.11154714004515801</v>
      </c>
      <c r="Q195" s="17">
        <v>7.7369873491836993E-2</v>
      </c>
      <c r="R195" s="17">
        <v>0.215386284691783</v>
      </c>
      <c r="S195" s="17">
        <v>0</v>
      </c>
      <c r="T195" s="17">
        <v>4.7340736257566199E-2</v>
      </c>
      <c r="U195" s="17">
        <v>0.191753760018539</v>
      </c>
      <c r="V195" s="17" t="s">
        <v>136</v>
      </c>
      <c r="W195" s="17">
        <v>0.20737102907084601</v>
      </c>
      <c r="X195" s="17">
        <v>0</v>
      </c>
      <c r="Y195" s="17">
        <v>9.9499299131865199E-2</v>
      </c>
      <c r="Z195" s="17">
        <v>0</v>
      </c>
      <c r="AA195" s="17"/>
      <c r="AB195" s="17">
        <v>0.117413561907699</v>
      </c>
      <c r="AC195" s="17">
        <v>5.9550008340260599E-2</v>
      </c>
      <c r="AD195" s="17">
        <v>5.06602220678034E-2</v>
      </c>
      <c r="AE195" s="17">
        <v>8.4342062919405603E-2</v>
      </c>
      <c r="AF195" s="17"/>
      <c r="AG195" s="17">
        <v>7.8006323122934595E-2</v>
      </c>
      <c r="AH195" s="17">
        <v>2.9353405058694399E-2</v>
      </c>
      <c r="AI195" s="17">
        <v>3.45052450613988E-2</v>
      </c>
      <c r="AJ195" s="17">
        <v>0.228515730941</v>
      </c>
      <c r="AK195" s="17"/>
      <c r="AL195" s="17">
        <v>5.0828392627472602E-2</v>
      </c>
      <c r="AM195" s="17">
        <v>2.92238137067048E-2</v>
      </c>
      <c r="AN195" s="17">
        <v>6.6058660750620501E-2</v>
      </c>
      <c r="AO195" s="17">
        <v>0</v>
      </c>
      <c r="AP195" s="17">
        <v>0.12043406910808301</v>
      </c>
      <c r="AQ195" s="17">
        <v>7.0356450531398607E-2</v>
      </c>
      <c r="AR195" s="17"/>
      <c r="AS195" s="17" t="s">
        <v>136</v>
      </c>
      <c r="AT195" s="17" t="s">
        <v>136</v>
      </c>
      <c r="AU195" s="17" t="s">
        <v>136</v>
      </c>
      <c r="AV195" s="17">
        <v>7.7061307024883202E-2</v>
      </c>
      <c r="AW195" s="17">
        <v>6.4623873366706705E-2</v>
      </c>
      <c r="AX195" s="17" t="s">
        <v>136</v>
      </c>
      <c r="AY195" s="17" t="s">
        <v>136</v>
      </c>
      <c r="AZ195" s="17" t="s">
        <v>136</v>
      </c>
      <c r="BA195" s="17" t="s">
        <v>136</v>
      </c>
      <c r="BB195" s="17"/>
      <c r="BC195" s="17">
        <v>4.7795963334251998E-2</v>
      </c>
      <c r="BD195" s="17">
        <v>0.137451784807058</v>
      </c>
      <c r="BE195" s="17">
        <v>0</v>
      </c>
      <c r="BF195" s="17">
        <v>9.3080080654580996E-2</v>
      </c>
      <c r="BG195" s="17">
        <v>6.6196479786461093E-2</v>
      </c>
      <c r="BH195" s="17">
        <v>0.32067241300136501</v>
      </c>
      <c r="BI195" s="17"/>
      <c r="BJ195" s="17">
        <v>2.9336008590877601E-2</v>
      </c>
      <c r="BK195" s="17">
        <v>0.14056831827291599</v>
      </c>
      <c r="BL195" s="17">
        <v>3.6779079663624398E-2</v>
      </c>
      <c r="BM195" s="17">
        <v>3.7780948753853898E-2</v>
      </c>
      <c r="BN195" s="17">
        <v>7.5054773627777294E-2</v>
      </c>
      <c r="BO195" s="17">
        <v>8.5893950166048297E-2</v>
      </c>
      <c r="BP195" s="17"/>
      <c r="BQ195" s="17">
        <v>6.9750970278564195E-2</v>
      </c>
      <c r="BR195" s="17">
        <v>7.9704610679207699E-2</v>
      </c>
      <c r="BS195" s="17"/>
      <c r="BT195" s="17">
        <v>2.9387910563255501E-2</v>
      </c>
      <c r="BU195" s="17">
        <v>9.8433602465731504E-2</v>
      </c>
      <c r="BV195" s="17"/>
      <c r="BW195" s="17">
        <v>6.9363084687028301E-2</v>
      </c>
      <c r="BX195" s="17">
        <v>6.5515408429019401E-2</v>
      </c>
    </row>
    <row r="196" spans="2:76" x14ac:dyDescent="0.35">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row>
    <row r="197" spans="2:76" x14ac:dyDescent="0.35">
      <c r="B197" s="6" t="s">
        <v>222</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row>
    <row r="198" spans="2:76" x14ac:dyDescent="0.35">
      <c r="B198" s="24" t="s">
        <v>138</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row>
    <row r="199" spans="2:76" x14ac:dyDescent="0.35">
      <c r="B199" t="s">
        <v>216</v>
      </c>
      <c r="C199" s="17">
        <v>0.218784522330985</v>
      </c>
      <c r="D199" s="17">
        <v>0.20357268156321201</v>
      </c>
      <c r="E199" s="17">
        <v>0.24038293450610601</v>
      </c>
      <c r="F199" s="17"/>
      <c r="G199" s="17">
        <v>0.27754145400452401</v>
      </c>
      <c r="H199" s="17">
        <v>0.18049350920361501</v>
      </c>
      <c r="I199" s="17">
        <v>0.22173626745334399</v>
      </c>
      <c r="J199" s="17"/>
      <c r="K199" s="17">
        <v>0.211330466696837</v>
      </c>
      <c r="L199" s="17">
        <v>0.244346957232489</v>
      </c>
      <c r="M199" s="17">
        <v>0.21981091710252201</v>
      </c>
      <c r="N199" s="17">
        <v>0.28783467390977902</v>
      </c>
      <c r="O199" s="17">
        <v>0.32787361157796202</v>
      </c>
      <c r="P199" s="17">
        <v>0.108228516545955</v>
      </c>
      <c r="Q199" s="17">
        <v>0.290076987082376</v>
      </c>
      <c r="R199" s="17">
        <v>0.11226673605177601</v>
      </c>
      <c r="S199" s="17">
        <v>0.50372978518998501</v>
      </c>
      <c r="T199" s="17">
        <v>0.19150561085387599</v>
      </c>
      <c r="U199" s="17">
        <v>0.23551108973457499</v>
      </c>
      <c r="V199" s="17" t="s">
        <v>136</v>
      </c>
      <c r="W199" s="17">
        <v>0.15739048242623399</v>
      </c>
      <c r="X199" s="17">
        <v>0.182295994004054</v>
      </c>
      <c r="Y199" s="17">
        <v>0.49995349079305301</v>
      </c>
      <c r="Z199" s="17">
        <v>0.248808032226677</v>
      </c>
      <c r="AA199" s="17"/>
      <c r="AB199" s="17">
        <v>0.22085420394058999</v>
      </c>
      <c r="AC199" s="17">
        <v>0.270260006464699</v>
      </c>
      <c r="AD199" s="17">
        <v>0.27364852254884098</v>
      </c>
      <c r="AE199" s="17">
        <v>0.14085184308278401</v>
      </c>
      <c r="AF199" s="17"/>
      <c r="AG199" s="17">
        <v>0.25463135454336799</v>
      </c>
      <c r="AH199" s="17">
        <v>0.12583399237042101</v>
      </c>
      <c r="AI199" s="17">
        <v>0.161733926045559</v>
      </c>
      <c r="AJ199" s="17">
        <v>0.13264446171695499</v>
      </c>
      <c r="AK199" s="17"/>
      <c r="AL199" s="17">
        <v>0.18323093510558</v>
      </c>
      <c r="AM199" s="17">
        <v>0.19417315777959901</v>
      </c>
      <c r="AN199" s="17">
        <v>0.32112719379724802</v>
      </c>
      <c r="AO199" s="17">
        <v>0.135090299310066</v>
      </c>
      <c r="AP199" s="17">
        <v>0.33370924011606101</v>
      </c>
      <c r="AQ199" s="17">
        <v>0.34974666506504798</v>
      </c>
      <c r="AR199" s="17"/>
      <c r="AS199" s="17" t="s">
        <v>136</v>
      </c>
      <c r="AT199" s="17" t="s">
        <v>136</v>
      </c>
      <c r="AU199" s="17" t="s">
        <v>136</v>
      </c>
      <c r="AV199" s="17">
        <v>0.24582072415499401</v>
      </c>
      <c r="AW199" s="17">
        <v>0.16047724652966799</v>
      </c>
      <c r="AX199" s="17" t="s">
        <v>136</v>
      </c>
      <c r="AY199" s="17" t="s">
        <v>136</v>
      </c>
      <c r="AZ199" s="17" t="s">
        <v>136</v>
      </c>
      <c r="BA199" s="17" t="s">
        <v>136</v>
      </c>
      <c r="BB199" s="17"/>
      <c r="BC199" s="17">
        <v>0.18355781601135401</v>
      </c>
      <c r="BD199" s="17">
        <v>0.29517851787154997</v>
      </c>
      <c r="BE199" s="17">
        <v>0.36445652510633902</v>
      </c>
      <c r="BF199" s="17">
        <v>0.30173092971829302</v>
      </c>
      <c r="BG199" s="17">
        <v>0.190313922212242</v>
      </c>
      <c r="BH199" s="17">
        <v>0.33191579456530002</v>
      </c>
      <c r="BI199" s="17"/>
      <c r="BJ199" s="17">
        <v>0.173684325117758</v>
      </c>
      <c r="BK199" s="17">
        <v>0.177173056211028</v>
      </c>
      <c r="BL199" s="17">
        <v>0.23727013688422699</v>
      </c>
      <c r="BM199" s="17">
        <v>0.23548302995817799</v>
      </c>
      <c r="BN199" s="17">
        <v>0.35559494467490299</v>
      </c>
      <c r="BO199" s="17">
        <v>0.12843588937950801</v>
      </c>
      <c r="BP199" s="17"/>
      <c r="BQ199" s="17">
        <v>0.23224080777324499</v>
      </c>
      <c r="BR199" s="17">
        <v>0.192499201606744</v>
      </c>
      <c r="BS199" s="17"/>
      <c r="BT199" s="17">
        <v>0.25741769218015798</v>
      </c>
      <c r="BU199" s="17">
        <v>0.192489573909437</v>
      </c>
      <c r="BV199" s="17"/>
      <c r="BW199" s="17">
        <v>0.26258703872386802</v>
      </c>
      <c r="BX199" s="17">
        <v>0.159992872371268</v>
      </c>
    </row>
    <row r="200" spans="2:76" x14ac:dyDescent="0.35">
      <c r="B200" t="s">
        <v>217</v>
      </c>
      <c r="C200" s="17">
        <v>0.70774107570682199</v>
      </c>
      <c r="D200" s="17">
        <v>0.72566600672279302</v>
      </c>
      <c r="E200" s="17">
        <v>0.68229050373437805</v>
      </c>
      <c r="F200" s="17"/>
      <c r="G200" s="17">
        <v>0.63138391106583103</v>
      </c>
      <c r="H200" s="17">
        <v>0.73852885126612</v>
      </c>
      <c r="I200" s="17">
        <v>0.75137022127043696</v>
      </c>
      <c r="J200" s="17"/>
      <c r="K200" s="17">
        <v>0.78866953330316303</v>
      </c>
      <c r="L200" s="17">
        <v>0.68246711795127502</v>
      </c>
      <c r="M200" s="17">
        <v>0.66852127647324699</v>
      </c>
      <c r="N200" s="17">
        <v>0.56769218974800595</v>
      </c>
      <c r="O200" s="17">
        <v>0.67212638842203798</v>
      </c>
      <c r="P200" s="17">
        <v>0.78022434340888802</v>
      </c>
      <c r="Q200" s="17">
        <v>0.55427087926461605</v>
      </c>
      <c r="R200" s="17">
        <v>0.78389411696298195</v>
      </c>
      <c r="S200" s="17">
        <v>0.49627021481001499</v>
      </c>
      <c r="T200" s="17">
        <v>0.74976786301995602</v>
      </c>
      <c r="U200" s="17">
        <v>0.67000467853864198</v>
      </c>
      <c r="V200" s="17" t="s">
        <v>136</v>
      </c>
      <c r="W200" s="17">
        <v>0.79014602343168705</v>
      </c>
      <c r="X200" s="17">
        <v>0.728376523316838</v>
      </c>
      <c r="Y200" s="17">
        <v>0.40054721007508198</v>
      </c>
      <c r="Z200" s="17">
        <v>0.50056132771698403</v>
      </c>
      <c r="AA200" s="17"/>
      <c r="AB200" s="17">
        <v>0.70638314463229002</v>
      </c>
      <c r="AC200" s="17">
        <v>0.69798804830628502</v>
      </c>
      <c r="AD200" s="17">
        <v>0.67997487828659797</v>
      </c>
      <c r="AE200" s="17">
        <v>0.73586517602092905</v>
      </c>
      <c r="AF200" s="17"/>
      <c r="AG200" s="17">
        <v>0.68219153305048597</v>
      </c>
      <c r="AH200" s="17">
        <v>0.76166562858446596</v>
      </c>
      <c r="AI200" s="17">
        <v>0.74887594964262205</v>
      </c>
      <c r="AJ200" s="17">
        <v>0.86735553828304501</v>
      </c>
      <c r="AK200" s="17"/>
      <c r="AL200" s="17">
        <v>0.76754327029501601</v>
      </c>
      <c r="AM200" s="17">
        <v>0.75504552828784799</v>
      </c>
      <c r="AN200" s="17">
        <v>0.64850219973624001</v>
      </c>
      <c r="AO200" s="17">
        <v>0.78905331389889599</v>
      </c>
      <c r="AP200" s="17">
        <v>0.48191769153276098</v>
      </c>
      <c r="AQ200" s="17">
        <v>0.55814180466298202</v>
      </c>
      <c r="AR200" s="17"/>
      <c r="AS200" s="17" t="s">
        <v>136</v>
      </c>
      <c r="AT200" s="17" t="s">
        <v>136</v>
      </c>
      <c r="AU200" s="17" t="s">
        <v>136</v>
      </c>
      <c r="AV200" s="17">
        <v>0.67182928402028796</v>
      </c>
      <c r="AW200" s="17">
        <v>0.78518977785871402</v>
      </c>
      <c r="AX200" s="17" t="s">
        <v>136</v>
      </c>
      <c r="AY200" s="17" t="s">
        <v>136</v>
      </c>
      <c r="AZ200" s="17" t="s">
        <v>136</v>
      </c>
      <c r="BA200" s="17" t="s">
        <v>136</v>
      </c>
      <c r="BB200" s="17"/>
      <c r="BC200" s="17">
        <v>0.73859046264527295</v>
      </c>
      <c r="BD200" s="17">
        <v>0.64121923851885798</v>
      </c>
      <c r="BE200" s="17">
        <v>0.63554347489366103</v>
      </c>
      <c r="BF200" s="17">
        <v>0.59833347182840302</v>
      </c>
      <c r="BG200" s="17">
        <v>0.75558610354045097</v>
      </c>
      <c r="BH200" s="17">
        <v>0</v>
      </c>
      <c r="BI200" s="17"/>
      <c r="BJ200" s="17">
        <v>0.70625096053160497</v>
      </c>
      <c r="BK200" s="17">
        <v>0.73206505030117797</v>
      </c>
      <c r="BL200" s="17">
        <v>0.76272986311577295</v>
      </c>
      <c r="BM200" s="17">
        <v>0.71710616530975202</v>
      </c>
      <c r="BN200" s="17">
        <v>0.62461981098354002</v>
      </c>
      <c r="BO200" s="17">
        <v>0.70006812032093801</v>
      </c>
      <c r="BP200" s="17"/>
      <c r="BQ200" s="17">
        <v>0.686930400868622</v>
      </c>
      <c r="BR200" s="17">
        <v>0.748392358332859</v>
      </c>
      <c r="BS200" s="17"/>
      <c r="BT200" s="17">
        <v>0.66434942726030199</v>
      </c>
      <c r="BU200" s="17">
        <v>0.73634310427316196</v>
      </c>
      <c r="BV200" s="17"/>
      <c r="BW200" s="17">
        <v>0.67670067274090595</v>
      </c>
      <c r="BX200" s="17">
        <v>0.76422652374308098</v>
      </c>
    </row>
    <row r="201" spans="2:76" x14ac:dyDescent="0.35">
      <c r="B201" t="s">
        <v>97</v>
      </c>
      <c r="C201" s="17">
        <v>7.3474401962193597E-2</v>
      </c>
      <c r="D201" s="17">
        <v>7.0761311713995398E-2</v>
      </c>
      <c r="E201" s="17">
        <v>7.7326561759515994E-2</v>
      </c>
      <c r="F201" s="17"/>
      <c r="G201" s="17">
        <v>9.1074634929644904E-2</v>
      </c>
      <c r="H201" s="17">
        <v>8.0977639530264295E-2</v>
      </c>
      <c r="I201" s="17">
        <v>2.6893511276218501E-2</v>
      </c>
      <c r="J201" s="17"/>
      <c r="K201" s="17">
        <v>0</v>
      </c>
      <c r="L201" s="17">
        <v>7.3185924816235398E-2</v>
      </c>
      <c r="M201" s="17">
        <v>0.11166780642423101</v>
      </c>
      <c r="N201" s="17">
        <v>0.14447313634221501</v>
      </c>
      <c r="O201" s="17">
        <v>0</v>
      </c>
      <c r="P201" s="17">
        <v>0.11154714004515801</v>
      </c>
      <c r="Q201" s="17">
        <v>0.15565213365300701</v>
      </c>
      <c r="R201" s="17">
        <v>0.10383914698524201</v>
      </c>
      <c r="S201" s="17">
        <v>0</v>
      </c>
      <c r="T201" s="17">
        <v>5.8726526126168799E-2</v>
      </c>
      <c r="U201" s="17">
        <v>9.4484231726783205E-2</v>
      </c>
      <c r="V201" s="17" t="s">
        <v>136</v>
      </c>
      <c r="W201" s="17">
        <v>5.2463494142078099E-2</v>
      </c>
      <c r="X201" s="17">
        <v>8.9327482679108505E-2</v>
      </c>
      <c r="Y201" s="17">
        <v>9.9499299131865199E-2</v>
      </c>
      <c r="Z201" s="17">
        <v>0.250630640056339</v>
      </c>
      <c r="AA201" s="17"/>
      <c r="AB201" s="17">
        <v>7.2762651427120101E-2</v>
      </c>
      <c r="AC201" s="17">
        <v>3.1751945229015997E-2</v>
      </c>
      <c r="AD201" s="17">
        <v>4.6376599164561001E-2</v>
      </c>
      <c r="AE201" s="17">
        <v>0.123282980896287</v>
      </c>
      <c r="AF201" s="17"/>
      <c r="AG201" s="17">
        <v>6.3177112406146693E-2</v>
      </c>
      <c r="AH201" s="17">
        <v>0.11250037904511299</v>
      </c>
      <c r="AI201" s="17">
        <v>8.9390124311819405E-2</v>
      </c>
      <c r="AJ201" s="17">
        <v>0</v>
      </c>
      <c r="AK201" s="17"/>
      <c r="AL201" s="17">
        <v>4.9225794599404203E-2</v>
      </c>
      <c r="AM201" s="17">
        <v>5.07813139325528E-2</v>
      </c>
      <c r="AN201" s="17">
        <v>3.0370606466511699E-2</v>
      </c>
      <c r="AO201" s="17">
        <v>7.5856386791038094E-2</v>
      </c>
      <c r="AP201" s="17">
        <v>0.184373068351178</v>
      </c>
      <c r="AQ201" s="17">
        <v>9.2111530271969597E-2</v>
      </c>
      <c r="AR201" s="17"/>
      <c r="AS201" s="17" t="s">
        <v>136</v>
      </c>
      <c r="AT201" s="17" t="s">
        <v>136</v>
      </c>
      <c r="AU201" s="17" t="s">
        <v>136</v>
      </c>
      <c r="AV201" s="17">
        <v>8.2349991824717694E-2</v>
      </c>
      <c r="AW201" s="17">
        <v>5.4332975611618498E-2</v>
      </c>
      <c r="AX201" s="17" t="s">
        <v>136</v>
      </c>
      <c r="AY201" s="17" t="s">
        <v>136</v>
      </c>
      <c r="AZ201" s="17" t="s">
        <v>136</v>
      </c>
      <c r="BA201" s="17" t="s">
        <v>136</v>
      </c>
      <c r="BB201" s="17"/>
      <c r="BC201" s="17">
        <v>7.7851721343373495E-2</v>
      </c>
      <c r="BD201" s="17">
        <v>6.3602243609592393E-2</v>
      </c>
      <c r="BE201" s="17">
        <v>0</v>
      </c>
      <c r="BF201" s="17">
        <v>9.9935598453303104E-2</v>
      </c>
      <c r="BG201" s="17">
        <v>5.4099974247306601E-2</v>
      </c>
      <c r="BH201" s="17">
        <v>0.66808420543470004</v>
      </c>
      <c r="BI201" s="17"/>
      <c r="BJ201" s="17">
        <v>0.12006471435063699</v>
      </c>
      <c r="BK201" s="17">
        <v>9.0761893487794398E-2</v>
      </c>
      <c r="BL201" s="17">
        <v>0</v>
      </c>
      <c r="BM201" s="17">
        <v>4.74108047320696E-2</v>
      </c>
      <c r="BN201" s="17">
        <v>1.9785244341556998E-2</v>
      </c>
      <c r="BO201" s="17">
        <v>0.17149599029955401</v>
      </c>
      <c r="BP201" s="17"/>
      <c r="BQ201" s="17">
        <v>8.0828791358132895E-2</v>
      </c>
      <c r="BR201" s="17">
        <v>5.9108440060396603E-2</v>
      </c>
      <c r="BS201" s="17"/>
      <c r="BT201" s="17">
        <v>7.8232880559540696E-2</v>
      </c>
      <c r="BU201" s="17">
        <v>7.1167321817400597E-2</v>
      </c>
      <c r="BV201" s="17"/>
      <c r="BW201" s="17">
        <v>6.0712288535225999E-2</v>
      </c>
      <c r="BX201" s="17">
        <v>7.5780603885650999E-2</v>
      </c>
    </row>
    <row r="202" spans="2:76" x14ac:dyDescent="0.35">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row>
    <row r="203" spans="2:76" x14ac:dyDescent="0.35">
      <c r="B203" s="6" t="s">
        <v>223</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row>
    <row r="204" spans="2:76" x14ac:dyDescent="0.35">
      <c r="B204" s="24" t="s">
        <v>138</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row>
    <row r="205" spans="2:76" x14ac:dyDescent="0.35">
      <c r="B205" t="s">
        <v>216</v>
      </c>
      <c r="C205" s="17">
        <v>0.19144742077958299</v>
      </c>
      <c r="D205" s="17">
        <v>0.191703951919068</v>
      </c>
      <c r="E205" s="17">
        <v>0.19108318706382699</v>
      </c>
      <c r="F205" s="17"/>
      <c r="G205" s="17">
        <v>0.257271020801841</v>
      </c>
      <c r="H205" s="17">
        <v>0.17680014199927599</v>
      </c>
      <c r="I205" s="17">
        <v>0.124083414429404</v>
      </c>
      <c r="J205" s="17"/>
      <c r="K205" s="17">
        <v>0.28148079664868703</v>
      </c>
      <c r="L205" s="17">
        <v>0.148428396584984</v>
      </c>
      <c r="M205" s="17">
        <v>0.22333561284846201</v>
      </c>
      <c r="N205" s="17">
        <v>0.14618087934238699</v>
      </c>
      <c r="O205" s="17">
        <v>0</v>
      </c>
      <c r="P205" s="17">
        <v>0.108228516545955</v>
      </c>
      <c r="Q205" s="17">
        <v>0.20404219003245899</v>
      </c>
      <c r="R205" s="17">
        <v>0.217109897604398</v>
      </c>
      <c r="S205" s="17">
        <v>0.50372978518998501</v>
      </c>
      <c r="T205" s="17">
        <v>0.11893960517086501</v>
      </c>
      <c r="U205" s="17">
        <v>0.18770748280514701</v>
      </c>
      <c r="V205" s="17" t="s">
        <v>136</v>
      </c>
      <c r="W205" s="17">
        <v>0.25877121128285702</v>
      </c>
      <c r="X205" s="17">
        <v>0.271623476683162</v>
      </c>
      <c r="Y205" s="17">
        <v>0.20286440645401399</v>
      </c>
      <c r="Z205" s="17">
        <v>0.248808032226677</v>
      </c>
      <c r="AA205" s="17"/>
      <c r="AB205" s="17">
        <v>8.9384808914980102E-2</v>
      </c>
      <c r="AC205" s="17">
        <v>0.24211140799282899</v>
      </c>
      <c r="AD205" s="17">
        <v>0.24246739199773801</v>
      </c>
      <c r="AE205" s="17">
        <v>0.15516409804460299</v>
      </c>
      <c r="AF205" s="17"/>
      <c r="AG205" s="17">
        <v>0.222940995861557</v>
      </c>
      <c r="AH205" s="17">
        <v>0.17040874683489601</v>
      </c>
      <c r="AI205" s="17">
        <v>0.15737260367058201</v>
      </c>
      <c r="AJ205" s="17">
        <v>0.13264446171695499</v>
      </c>
      <c r="AK205" s="17"/>
      <c r="AL205" s="17">
        <v>0.15701451116170301</v>
      </c>
      <c r="AM205" s="17">
        <v>0.193805020071287</v>
      </c>
      <c r="AN205" s="17">
        <v>0.26432119977288798</v>
      </c>
      <c r="AO205" s="17">
        <v>9.21143050466465E-2</v>
      </c>
      <c r="AP205" s="17">
        <v>0.14192572713516</v>
      </c>
      <c r="AQ205" s="17">
        <v>0.29346487977890301</v>
      </c>
      <c r="AR205" s="17"/>
      <c r="AS205" s="17" t="s">
        <v>136</v>
      </c>
      <c r="AT205" s="17" t="s">
        <v>136</v>
      </c>
      <c r="AU205" s="17" t="s">
        <v>136</v>
      </c>
      <c r="AV205" s="17">
        <v>0.23584659379935799</v>
      </c>
      <c r="AW205" s="17">
        <v>9.5694517192534995E-2</v>
      </c>
      <c r="AX205" s="17" t="s">
        <v>136</v>
      </c>
      <c r="AY205" s="17" t="s">
        <v>136</v>
      </c>
      <c r="AZ205" s="17" t="s">
        <v>136</v>
      </c>
      <c r="BA205" s="17" t="s">
        <v>136</v>
      </c>
      <c r="BB205" s="17"/>
      <c r="BC205" s="17">
        <v>0.17971593245682199</v>
      </c>
      <c r="BD205" s="17">
        <v>0.30103892280420702</v>
      </c>
      <c r="BE205" s="17">
        <v>0</v>
      </c>
      <c r="BF205" s="17">
        <v>0.26863004488825298</v>
      </c>
      <c r="BG205" s="17">
        <v>0.15280528767627399</v>
      </c>
      <c r="BH205" s="17">
        <v>0</v>
      </c>
      <c r="BI205" s="17"/>
      <c r="BJ205" s="17">
        <v>0.203188649651524</v>
      </c>
      <c r="BK205" s="17">
        <v>0.17351585573480299</v>
      </c>
      <c r="BL205" s="17">
        <v>0.16228110239923901</v>
      </c>
      <c r="BM205" s="17">
        <v>0.172230808967821</v>
      </c>
      <c r="BN205" s="17">
        <v>0.27602923851660199</v>
      </c>
      <c r="BO205" s="17">
        <v>0.14252093645299399</v>
      </c>
      <c r="BP205" s="17"/>
      <c r="BQ205" s="17">
        <v>0.18887992241818</v>
      </c>
      <c r="BR205" s="17">
        <v>0.19646273634925099</v>
      </c>
      <c r="BS205" s="17"/>
      <c r="BT205" s="17">
        <v>0.19780639127577199</v>
      </c>
      <c r="BU205" s="17">
        <v>0.18887639209235299</v>
      </c>
      <c r="BV205" s="17"/>
      <c r="BW205" s="17">
        <v>0.223427639158153</v>
      </c>
      <c r="BX205" s="17">
        <v>0.157088974746532</v>
      </c>
    </row>
    <row r="206" spans="2:76" x14ac:dyDescent="0.35">
      <c r="B206" t="s">
        <v>217</v>
      </c>
      <c r="C206" s="17">
        <v>0.75979050213834298</v>
      </c>
      <c r="D206" s="17">
        <v>0.75935092692493</v>
      </c>
      <c r="E206" s="17">
        <v>0.76041462953923999</v>
      </c>
      <c r="F206" s="17"/>
      <c r="G206" s="17">
        <v>0.67083931478216396</v>
      </c>
      <c r="H206" s="17">
        <v>0.78864062688352099</v>
      </c>
      <c r="I206" s="17">
        <v>0.82816678638527697</v>
      </c>
      <c r="J206" s="17"/>
      <c r="K206" s="17">
        <v>0.71851920335131303</v>
      </c>
      <c r="L206" s="17">
        <v>0.77480902413249797</v>
      </c>
      <c r="M206" s="17">
        <v>0.66852127647324699</v>
      </c>
      <c r="N206" s="17">
        <v>0.85381912065761301</v>
      </c>
      <c r="O206" s="17">
        <v>1</v>
      </c>
      <c r="P206" s="17">
        <v>0.891771483454045</v>
      </c>
      <c r="Q206" s="17">
        <v>0.75749395775101103</v>
      </c>
      <c r="R206" s="17">
        <v>0.74838589227200403</v>
      </c>
      <c r="S206" s="17">
        <v>0.252995183313317</v>
      </c>
      <c r="T206" s="17">
        <v>0.81009337860865904</v>
      </c>
      <c r="U206" s="17">
        <v>0.71780828546806896</v>
      </c>
      <c r="V206" s="17" t="s">
        <v>136</v>
      </c>
      <c r="W206" s="17">
        <v>0.68923407030196204</v>
      </c>
      <c r="X206" s="17">
        <v>0.728376523316838</v>
      </c>
      <c r="Y206" s="17">
        <v>0.79713559354598595</v>
      </c>
      <c r="Z206" s="17">
        <v>0.75119196777332298</v>
      </c>
      <c r="AA206" s="17"/>
      <c r="AB206" s="17">
        <v>0.83785253965789996</v>
      </c>
      <c r="AC206" s="17">
        <v>0.73098466391206296</v>
      </c>
      <c r="AD206" s="17">
        <v>0.72196328894275597</v>
      </c>
      <c r="AE206" s="17">
        <v>0.80195797312418504</v>
      </c>
      <c r="AF206" s="17"/>
      <c r="AG206" s="17">
        <v>0.714386979219098</v>
      </c>
      <c r="AH206" s="17">
        <v>0.79998285270802305</v>
      </c>
      <c r="AI206" s="17">
        <v>0.81978550938960704</v>
      </c>
      <c r="AJ206" s="17">
        <v>0.86735553828304501</v>
      </c>
      <c r="AK206" s="17"/>
      <c r="AL206" s="17">
        <v>0.80483706554435397</v>
      </c>
      <c r="AM206" s="17">
        <v>0.77765799647354095</v>
      </c>
      <c r="AN206" s="17">
        <v>0.70530819376060006</v>
      </c>
      <c r="AO206" s="17">
        <v>0.86649177650030695</v>
      </c>
      <c r="AP206" s="17">
        <v>0.79159499925690402</v>
      </c>
      <c r="AQ206" s="17">
        <v>0.70653512022109699</v>
      </c>
      <c r="AR206" s="17"/>
      <c r="AS206" s="17" t="s">
        <v>136</v>
      </c>
      <c r="AT206" s="17" t="s">
        <v>136</v>
      </c>
      <c r="AU206" s="17" t="s">
        <v>136</v>
      </c>
      <c r="AV206" s="17">
        <v>0.72638418506234104</v>
      </c>
      <c r="AW206" s="17">
        <v>0.83183580480089503</v>
      </c>
      <c r="AX206" s="17" t="s">
        <v>136</v>
      </c>
      <c r="AY206" s="17" t="s">
        <v>136</v>
      </c>
      <c r="AZ206" s="17" t="s">
        <v>136</v>
      </c>
      <c r="BA206" s="17" t="s">
        <v>136</v>
      </c>
      <c r="BB206" s="17"/>
      <c r="BC206" s="17">
        <v>0.76473307872031304</v>
      </c>
      <c r="BD206" s="17">
        <v>0.65626250008143305</v>
      </c>
      <c r="BE206" s="17">
        <v>1</v>
      </c>
      <c r="BF206" s="17">
        <v>0.73136995511174696</v>
      </c>
      <c r="BG206" s="17">
        <v>0.79194815450289102</v>
      </c>
      <c r="BH206" s="17">
        <v>0.67932758699863505</v>
      </c>
      <c r="BI206" s="17"/>
      <c r="BJ206" s="17">
        <v>0.78439606263634898</v>
      </c>
      <c r="BK206" s="17">
        <v>0.76457402258376095</v>
      </c>
      <c r="BL206" s="17">
        <v>0.79527535131537896</v>
      </c>
      <c r="BM206" s="17">
        <v>0.765689802321596</v>
      </c>
      <c r="BN206" s="17">
        <v>0.72397076148339801</v>
      </c>
      <c r="BO206" s="17">
        <v>0.685983073247452</v>
      </c>
      <c r="BP206" s="17"/>
      <c r="BQ206" s="17">
        <v>0.75486862178825598</v>
      </c>
      <c r="BR206" s="17">
        <v>0.76940483472094801</v>
      </c>
      <c r="BS206" s="17"/>
      <c r="BT206" s="17">
        <v>0.76341814166642996</v>
      </c>
      <c r="BU206" s="17">
        <v>0.761895642466066</v>
      </c>
      <c r="BV206" s="17"/>
      <c r="BW206" s="17">
        <v>0.73062229777586596</v>
      </c>
      <c r="BX206" s="17">
        <v>0.79470668432870295</v>
      </c>
    </row>
    <row r="207" spans="2:76" x14ac:dyDescent="0.35">
      <c r="B207" t="s">
        <v>97</v>
      </c>
      <c r="C207" s="17">
        <v>4.8762077082074098E-2</v>
      </c>
      <c r="D207" s="17">
        <v>4.8945121156002303E-2</v>
      </c>
      <c r="E207" s="17">
        <v>4.8502183396933102E-2</v>
      </c>
      <c r="F207" s="17"/>
      <c r="G207" s="17">
        <v>7.1889664415995105E-2</v>
      </c>
      <c r="H207" s="17">
        <v>3.4559231117202903E-2</v>
      </c>
      <c r="I207" s="17">
        <v>4.7749799185318201E-2</v>
      </c>
      <c r="J207" s="17"/>
      <c r="K207" s="17">
        <v>0</v>
      </c>
      <c r="L207" s="17">
        <v>7.6762579282518006E-2</v>
      </c>
      <c r="M207" s="17">
        <v>0.10814311067829099</v>
      </c>
      <c r="N207" s="17">
        <v>0</v>
      </c>
      <c r="O207" s="17">
        <v>0</v>
      </c>
      <c r="P207" s="17">
        <v>0</v>
      </c>
      <c r="Q207" s="17">
        <v>3.8463852216530599E-2</v>
      </c>
      <c r="R207" s="17">
        <v>3.4504210123598202E-2</v>
      </c>
      <c r="S207" s="17">
        <v>0.24327503149669799</v>
      </c>
      <c r="T207" s="17">
        <v>7.0967016220475396E-2</v>
      </c>
      <c r="U207" s="17">
        <v>9.4484231726783205E-2</v>
      </c>
      <c r="V207" s="17" t="s">
        <v>136</v>
      </c>
      <c r="W207" s="17">
        <v>5.1994718415180302E-2</v>
      </c>
      <c r="X207" s="17">
        <v>0</v>
      </c>
      <c r="Y207" s="17">
        <v>0</v>
      </c>
      <c r="Z207" s="17">
        <v>0</v>
      </c>
      <c r="AA207" s="17"/>
      <c r="AB207" s="17">
        <v>7.2762651427120101E-2</v>
      </c>
      <c r="AC207" s="17">
        <v>2.6903928095108401E-2</v>
      </c>
      <c r="AD207" s="17">
        <v>3.5569319059506499E-2</v>
      </c>
      <c r="AE207" s="17">
        <v>4.2877928831212102E-2</v>
      </c>
      <c r="AF207" s="17"/>
      <c r="AG207" s="17">
        <v>6.2672024919344704E-2</v>
      </c>
      <c r="AH207" s="17">
        <v>2.96084004570807E-2</v>
      </c>
      <c r="AI207" s="17">
        <v>2.2841886939810999E-2</v>
      </c>
      <c r="AJ207" s="17">
        <v>0</v>
      </c>
      <c r="AK207" s="17"/>
      <c r="AL207" s="17">
        <v>3.8148423293942697E-2</v>
      </c>
      <c r="AM207" s="17">
        <v>2.8536983455172499E-2</v>
      </c>
      <c r="AN207" s="17">
        <v>3.0370606466511699E-2</v>
      </c>
      <c r="AO207" s="17">
        <v>4.1393918453046699E-2</v>
      </c>
      <c r="AP207" s="17">
        <v>6.6479273607936401E-2</v>
      </c>
      <c r="AQ207" s="17">
        <v>0</v>
      </c>
      <c r="AR207" s="17"/>
      <c r="AS207" s="17" t="s">
        <v>136</v>
      </c>
      <c r="AT207" s="17" t="s">
        <v>136</v>
      </c>
      <c r="AU207" s="17" t="s">
        <v>136</v>
      </c>
      <c r="AV207" s="17">
        <v>3.77692211383003E-2</v>
      </c>
      <c r="AW207" s="17">
        <v>7.2469678006570407E-2</v>
      </c>
      <c r="AX207" s="17" t="s">
        <v>136</v>
      </c>
      <c r="AY207" s="17" t="s">
        <v>136</v>
      </c>
      <c r="AZ207" s="17" t="s">
        <v>136</v>
      </c>
      <c r="BA207" s="17" t="s">
        <v>136</v>
      </c>
      <c r="BB207" s="17"/>
      <c r="BC207" s="17">
        <v>5.55509888228655E-2</v>
      </c>
      <c r="BD207" s="17">
        <v>4.2698577114360099E-2</v>
      </c>
      <c r="BE207" s="17">
        <v>0</v>
      </c>
      <c r="BF207" s="17">
        <v>0</v>
      </c>
      <c r="BG207" s="17">
        <v>5.5246557820834701E-2</v>
      </c>
      <c r="BH207" s="17">
        <v>0.32067241300136501</v>
      </c>
      <c r="BI207" s="17"/>
      <c r="BJ207" s="17">
        <v>1.2415287712126801E-2</v>
      </c>
      <c r="BK207" s="17">
        <v>6.1910121681436003E-2</v>
      </c>
      <c r="BL207" s="17">
        <v>4.2443546285382397E-2</v>
      </c>
      <c r="BM207" s="17">
        <v>6.2079388710582599E-2</v>
      </c>
      <c r="BN207" s="17">
        <v>0</v>
      </c>
      <c r="BO207" s="17">
        <v>0.17149599029955401</v>
      </c>
      <c r="BP207" s="17"/>
      <c r="BQ207" s="17">
        <v>5.6251455793564401E-2</v>
      </c>
      <c r="BR207" s="17">
        <v>3.4132428929801201E-2</v>
      </c>
      <c r="BS207" s="17"/>
      <c r="BT207" s="17">
        <v>3.8775467057798899E-2</v>
      </c>
      <c r="BU207" s="17">
        <v>4.92279654415805E-2</v>
      </c>
      <c r="BV207" s="17"/>
      <c r="BW207" s="17">
        <v>4.5950063065980797E-2</v>
      </c>
      <c r="BX207" s="17">
        <v>4.8204340924764999E-2</v>
      </c>
    </row>
    <row r="208" spans="2:76"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row>
    <row r="209" spans="2:76" x14ac:dyDescent="0.35">
      <c r="B209" s="6" t="s">
        <v>224</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row>
    <row r="210" spans="2:76" x14ac:dyDescent="0.35">
      <c r="B210" s="24" t="s">
        <v>138</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row>
    <row r="211" spans="2:76" x14ac:dyDescent="0.35">
      <c r="B211" t="s">
        <v>216</v>
      </c>
      <c r="C211" s="17">
        <v>0.74927896848491304</v>
      </c>
      <c r="D211" s="17">
        <v>0.78592005322914404</v>
      </c>
      <c r="E211" s="17">
        <v>0.69725441321044401</v>
      </c>
      <c r="F211" s="17"/>
      <c r="G211" s="17">
        <v>0.75460330839115897</v>
      </c>
      <c r="H211" s="17">
        <v>0.74596233704650305</v>
      </c>
      <c r="I211" s="17">
        <v>0.74916327994514098</v>
      </c>
      <c r="J211" s="17"/>
      <c r="K211" s="17">
        <v>0.74383088471210801</v>
      </c>
      <c r="L211" s="17">
        <v>0.68436850696770601</v>
      </c>
      <c r="M211" s="17">
        <v>0.89185688932170903</v>
      </c>
      <c r="N211" s="17">
        <v>0.85847863260956003</v>
      </c>
      <c r="O211" s="17">
        <v>1</v>
      </c>
      <c r="P211" s="17">
        <v>1</v>
      </c>
      <c r="Q211" s="17">
        <v>0.74820040144306399</v>
      </c>
      <c r="R211" s="17">
        <v>0.71317189723256602</v>
      </c>
      <c r="S211" s="17">
        <v>0.74926539812333204</v>
      </c>
      <c r="T211" s="17">
        <v>0.78308725895539999</v>
      </c>
      <c r="U211" s="17">
        <v>0.57273515024688504</v>
      </c>
      <c r="V211" s="17" t="s">
        <v>136</v>
      </c>
      <c r="W211" s="17">
        <v>0.73963473914571798</v>
      </c>
      <c r="X211" s="17">
        <v>0.81956714578023804</v>
      </c>
      <c r="Y211" s="17">
        <v>0.70291091566096098</v>
      </c>
      <c r="Z211" s="17">
        <v>0.87559598388666204</v>
      </c>
      <c r="AA211" s="17"/>
      <c r="AB211" s="17">
        <v>0.54903059857234604</v>
      </c>
      <c r="AC211" s="17">
        <v>0.73165661304279905</v>
      </c>
      <c r="AD211" s="17">
        <v>0.80330485804799401</v>
      </c>
      <c r="AE211" s="17">
        <v>0.80726942869424201</v>
      </c>
      <c r="AF211" s="17"/>
      <c r="AG211" s="17">
        <v>0.71375786686184095</v>
      </c>
      <c r="AH211" s="17">
        <v>0.90902652920994098</v>
      </c>
      <c r="AI211" s="17">
        <v>0.80662065765402502</v>
      </c>
      <c r="AJ211" s="17">
        <v>0.86272797251214495</v>
      </c>
      <c r="AK211" s="17"/>
      <c r="AL211" s="17">
        <v>0.77987770978473603</v>
      </c>
      <c r="AM211" s="17">
        <v>0.75766216816888099</v>
      </c>
      <c r="AN211" s="17">
        <v>0.67420232544080205</v>
      </c>
      <c r="AO211" s="17">
        <v>0.73131761977931997</v>
      </c>
      <c r="AP211" s="17">
        <v>0.82093796693441701</v>
      </c>
      <c r="AQ211" s="17">
        <v>0.70649268354998995</v>
      </c>
      <c r="AR211" s="17"/>
      <c r="AS211" s="17" t="s">
        <v>136</v>
      </c>
      <c r="AT211" s="17" t="s">
        <v>136</v>
      </c>
      <c r="AU211" s="17" t="s">
        <v>136</v>
      </c>
      <c r="AV211" s="17">
        <v>0.79097194414441896</v>
      </c>
      <c r="AW211" s="17">
        <v>0.65936235051539105</v>
      </c>
      <c r="AX211" s="17" t="s">
        <v>136</v>
      </c>
      <c r="AY211" s="17" t="s">
        <v>136</v>
      </c>
      <c r="AZ211" s="17" t="s">
        <v>136</v>
      </c>
      <c r="BA211" s="17" t="s">
        <v>136</v>
      </c>
      <c r="BB211" s="17"/>
      <c r="BC211" s="17">
        <v>0.76432132604251002</v>
      </c>
      <c r="BD211" s="17">
        <v>0.70123309239245002</v>
      </c>
      <c r="BE211" s="17">
        <v>0.49216107758037397</v>
      </c>
      <c r="BF211" s="17">
        <v>0.68114827158362001</v>
      </c>
      <c r="BG211" s="17">
        <v>0.77966702771461704</v>
      </c>
      <c r="BH211" s="17">
        <v>1</v>
      </c>
      <c r="BI211" s="17"/>
      <c r="BJ211" s="17">
        <v>0.76996650310353099</v>
      </c>
      <c r="BK211" s="17">
        <v>0.67582866868130698</v>
      </c>
      <c r="BL211" s="17">
        <v>0.778743361892414</v>
      </c>
      <c r="BM211" s="17">
        <v>0.82041006974692698</v>
      </c>
      <c r="BN211" s="17">
        <v>0.76452646959344595</v>
      </c>
      <c r="BO211" s="17">
        <v>0.67209055379754101</v>
      </c>
      <c r="BP211" s="17"/>
      <c r="BQ211" s="17">
        <v>0.75183480054880503</v>
      </c>
      <c r="BR211" s="17">
        <v>0.74428644169845504</v>
      </c>
      <c r="BS211" s="17"/>
      <c r="BT211" s="17">
        <v>0.76952289104562599</v>
      </c>
      <c r="BU211" s="17">
        <v>0.74186159677932795</v>
      </c>
      <c r="BV211" s="17"/>
      <c r="BW211" s="17">
        <v>0.70877453553931402</v>
      </c>
      <c r="BX211" s="17">
        <v>0.79781714122679603</v>
      </c>
    </row>
    <row r="212" spans="2:76" x14ac:dyDescent="0.35">
      <c r="B212" t="s">
        <v>217</v>
      </c>
      <c r="C212" s="17">
        <v>0.19912605787645399</v>
      </c>
      <c r="D212" s="17">
        <v>0.16872435581049799</v>
      </c>
      <c r="E212" s="17">
        <v>0.24229167485009701</v>
      </c>
      <c r="F212" s="17"/>
      <c r="G212" s="17">
        <v>0.19620499132812599</v>
      </c>
      <c r="H212" s="17">
        <v>0.21127178415494999</v>
      </c>
      <c r="I212" s="17">
        <v>0.173356518727599</v>
      </c>
      <c r="J212" s="17"/>
      <c r="K212" s="17">
        <v>0.23379464803496899</v>
      </c>
      <c r="L212" s="17">
        <v>0.18707127503613899</v>
      </c>
      <c r="M212" s="17">
        <v>0.10814311067829099</v>
      </c>
      <c r="N212" s="17">
        <v>0.14152136739043999</v>
      </c>
      <c r="O212" s="17">
        <v>0</v>
      </c>
      <c r="P212" s="17">
        <v>0</v>
      </c>
      <c r="Q212" s="17">
        <v>0.212119229009431</v>
      </c>
      <c r="R212" s="17">
        <v>0.216815667952858</v>
      </c>
      <c r="S212" s="17">
        <v>0.25073460187666802</v>
      </c>
      <c r="T212" s="17">
        <v>0.16791495540814699</v>
      </c>
      <c r="U212" s="17">
        <v>0.378896180853112</v>
      </c>
      <c r="V212" s="17" t="s">
        <v>136</v>
      </c>
      <c r="W212" s="17">
        <v>0.26036526085428202</v>
      </c>
      <c r="X212" s="17">
        <v>9.1105371540653901E-2</v>
      </c>
      <c r="Y212" s="17">
        <v>0.29708908433903902</v>
      </c>
      <c r="Z212" s="17">
        <v>0.124404016113338</v>
      </c>
      <c r="AA212" s="17"/>
      <c r="AB212" s="17">
        <v>0.32606498408159801</v>
      </c>
      <c r="AC212" s="17">
        <v>0.20663947339696601</v>
      </c>
      <c r="AD212" s="17">
        <v>0.17169696650413099</v>
      </c>
      <c r="AE212" s="17">
        <v>0.14914368287315</v>
      </c>
      <c r="AF212" s="17"/>
      <c r="AG212" s="17">
        <v>0.23022581046355001</v>
      </c>
      <c r="AH212" s="17">
        <v>3.0820228770214599E-2</v>
      </c>
      <c r="AI212" s="17">
        <v>0.16883254799366701</v>
      </c>
      <c r="AJ212" s="17">
        <v>0.137272027487855</v>
      </c>
      <c r="AK212" s="17"/>
      <c r="AL212" s="17">
        <v>0.16773789681161499</v>
      </c>
      <c r="AM212" s="17">
        <v>0.21440964350858399</v>
      </c>
      <c r="AN212" s="17">
        <v>0.26312988621125299</v>
      </c>
      <c r="AO212" s="17">
        <v>0.184187570491118</v>
      </c>
      <c r="AP212" s="17">
        <v>0.117212229826548</v>
      </c>
      <c r="AQ212" s="17">
        <v>0.19859889644843101</v>
      </c>
      <c r="AR212" s="17"/>
      <c r="AS212" s="17" t="s">
        <v>136</v>
      </c>
      <c r="AT212" s="17" t="s">
        <v>136</v>
      </c>
      <c r="AU212" s="17" t="s">
        <v>136</v>
      </c>
      <c r="AV212" s="17">
        <v>0.17773723905571401</v>
      </c>
      <c r="AW212" s="17">
        <v>0.245253977994943</v>
      </c>
      <c r="AX212" s="17" t="s">
        <v>136</v>
      </c>
      <c r="AY212" s="17" t="s">
        <v>136</v>
      </c>
      <c r="AZ212" s="17" t="s">
        <v>136</v>
      </c>
      <c r="BA212" s="17" t="s">
        <v>136</v>
      </c>
      <c r="BB212" s="17"/>
      <c r="BC212" s="17">
        <v>0.18677087140138099</v>
      </c>
      <c r="BD212" s="17">
        <v>0.233521632647233</v>
      </c>
      <c r="BE212" s="17">
        <v>0.345674028918735</v>
      </c>
      <c r="BF212" s="17">
        <v>0.23080039375722999</v>
      </c>
      <c r="BG212" s="17">
        <v>0.18653037797673599</v>
      </c>
      <c r="BH212" s="17">
        <v>0</v>
      </c>
      <c r="BI212" s="17"/>
      <c r="BJ212" s="17">
        <v>0.147350431812411</v>
      </c>
      <c r="BK212" s="17">
        <v>0.24828088672510101</v>
      </c>
      <c r="BL212" s="17">
        <v>0.221256638107586</v>
      </c>
      <c r="BM212" s="17">
        <v>0.15443792252837399</v>
      </c>
      <c r="BN212" s="17">
        <v>0.17598634792323301</v>
      </c>
      <c r="BO212" s="17">
        <v>0.32790944620245899</v>
      </c>
      <c r="BP212" s="17"/>
      <c r="BQ212" s="17">
        <v>0.20575411314966499</v>
      </c>
      <c r="BR212" s="17">
        <v>0.18617890694227501</v>
      </c>
      <c r="BS212" s="17"/>
      <c r="BT212" s="17">
        <v>0.186660634689859</v>
      </c>
      <c r="BU212" s="17">
        <v>0.20182944673113201</v>
      </c>
      <c r="BV212" s="17"/>
      <c r="BW212" s="17">
        <v>0.245637408384829</v>
      </c>
      <c r="BX212" s="17">
        <v>0.15268929490347</v>
      </c>
    </row>
    <row r="213" spans="2:76" x14ac:dyDescent="0.35">
      <c r="B213" t="s">
        <v>97</v>
      </c>
      <c r="C213" s="17">
        <v>5.15949736386331E-2</v>
      </c>
      <c r="D213" s="17">
        <v>4.5355590960358003E-2</v>
      </c>
      <c r="E213" s="17">
        <v>6.0453911939459301E-2</v>
      </c>
      <c r="F213" s="17"/>
      <c r="G213" s="17">
        <v>4.9191700280714297E-2</v>
      </c>
      <c r="H213" s="17">
        <v>4.2765878798546798E-2</v>
      </c>
      <c r="I213" s="17">
        <v>7.7480201327260398E-2</v>
      </c>
      <c r="J213" s="17"/>
      <c r="K213" s="17">
        <v>2.23744672529224E-2</v>
      </c>
      <c r="L213" s="17">
        <v>0.128560217996156</v>
      </c>
      <c r="M213" s="17">
        <v>0</v>
      </c>
      <c r="N213" s="17">
        <v>0</v>
      </c>
      <c r="O213" s="17">
        <v>0</v>
      </c>
      <c r="P213" s="17">
        <v>0</v>
      </c>
      <c r="Q213" s="17">
        <v>3.9680369547505E-2</v>
      </c>
      <c r="R213" s="17">
        <v>7.0012434814575794E-2</v>
      </c>
      <c r="S213" s="17">
        <v>0</v>
      </c>
      <c r="T213" s="17">
        <v>4.8997785636453198E-2</v>
      </c>
      <c r="U213" s="17">
        <v>4.8368668900002999E-2</v>
      </c>
      <c r="V213" s="17" t="s">
        <v>136</v>
      </c>
      <c r="W213" s="17">
        <v>0</v>
      </c>
      <c r="X213" s="17">
        <v>8.9327482679108505E-2</v>
      </c>
      <c r="Y213" s="17">
        <v>0</v>
      </c>
      <c r="Z213" s="17">
        <v>0</v>
      </c>
      <c r="AA213" s="17"/>
      <c r="AB213" s="17">
        <v>0.12490441734605599</v>
      </c>
      <c r="AC213" s="17">
        <v>6.1703913560234899E-2</v>
      </c>
      <c r="AD213" s="17">
        <v>2.4998175447875502E-2</v>
      </c>
      <c r="AE213" s="17">
        <v>4.3586888432607697E-2</v>
      </c>
      <c r="AF213" s="17"/>
      <c r="AG213" s="17">
        <v>5.6016322674609098E-2</v>
      </c>
      <c r="AH213" s="17">
        <v>6.0153242019844101E-2</v>
      </c>
      <c r="AI213" s="17">
        <v>2.4546794352307898E-2</v>
      </c>
      <c r="AJ213" s="17">
        <v>0</v>
      </c>
      <c r="AK213" s="17"/>
      <c r="AL213" s="17">
        <v>5.2384393403649102E-2</v>
      </c>
      <c r="AM213" s="17">
        <v>2.7928188322534998E-2</v>
      </c>
      <c r="AN213" s="17">
        <v>6.2667788347944703E-2</v>
      </c>
      <c r="AO213" s="17">
        <v>8.4494809729561401E-2</v>
      </c>
      <c r="AP213" s="17">
        <v>6.1849803239034898E-2</v>
      </c>
      <c r="AQ213" s="17">
        <v>9.4908420001579105E-2</v>
      </c>
      <c r="AR213" s="17"/>
      <c r="AS213" s="17" t="s">
        <v>136</v>
      </c>
      <c r="AT213" s="17" t="s">
        <v>136</v>
      </c>
      <c r="AU213" s="17" t="s">
        <v>136</v>
      </c>
      <c r="AV213" s="17">
        <v>3.1290816799867199E-2</v>
      </c>
      <c r="AW213" s="17">
        <v>9.53836714896662E-2</v>
      </c>
      <c r="AX213" s="17" t="s">
        <v>136</v>
      </c>
      <c r="AY213" s="17" t="s">
        <v>136</v>
      </c>
      <c r="AZ213" s="17" t="s">
        <v>136</v>
      </c>
      <c r="BA213" s="17" t="s">
        <v>136</v>
      </c>
      <c r="BB213" s="17"/>
      <c r="BC213" s="17">
        <v>4.8907802556108902E-2</v>
      </c>
      <c r="BD213" s="17">
        <v>6.5245274960316693E-2</v>
      </c>
      <c r="BE213" s="17">
        <v>0.16216489350089</v>
      </c>
      <c r="BF213" s="17">
        <v>8.8051334659149605E-2</v>
      </c>
      <c r="BG213" s="17">
        <v>3.3802594308647203E-2</v>
      </c>
      <c r="BH213" s="17">
        <v>0</v>
      </c>
      <c r="BI213" s="17"/>
      <c r="BJ213" s="17">
        <v>8.2683065084057206E-2</v>
      </c>
      <c r="BK213" s="17">
        <v>7.5890444593592093E-2</v>
      </c>
      <c r="BL213" s="17">
        <v>0</v>
      </c>
      <c r="BM213" s="17">
        <v>2.5152007724698801E-2</v>
      </c>
      <c r="BN213" s="17">
        <v>5.9487182483320897E-2</v>
      </c>
      <c r="BO213" s="17">
        <v>0</v>
      </c>
      <c r="BP213" s="17"/>
      <c r="BQ213" s="17">
        <v>4.2411086301529802E-2</v>
      </c>
      <c r="BR213" s="17">
        <v>6.9534651359270006E-2</v>
      </c>
      <c r="BS213" s="17"/>
      <c r="BT213" s="17">
        <v>4.3816474264515098E-2</v>
      </c>
      <c r="BU213" s="17">
        <v>5.6308956489540297E-2</v>
      </c>
      <c r="BV213" s="17"/>
      <c r="BW213" s="17">
        <v>4.5588056075856601E-2</v>
      </c>
      <c r="BX213" s="17">
        <v>4.94935638697344E-2</v>
      </c>
    </row>
    <row r="214" spans="2:76" x14ac:dyDescent="0.35">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row>
    <row r="215" spans="2:76" x14ac:dyDescent="0.35">
      <c r="B215" s="6" t="s">
        <v>225</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row>
    <row r="216" spans="2:76" x14ac:dyDescent="0.35">
      <c r="B216" s="24" t="s">
        <v>138</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row>
    <row r="217" spans="2:76" x14ac:dyDescent="0.35">
      <c r="B217" t="s">
        <v>216</v>
      </c>
      <c r="C217" s="17">
        <v>0.77913904297683101</v>
      </c>
      <c r="D217" s="17">
        <v>0.80620446655974398</v>
      </c>
      <c r="E217" s="17">
        <v>0.74071041470217602</v>
      </c>
      <c r="F217" s="17"/>
      <c r="G217" s="17">
        <v>0.81056436779945995</v>
      </c>
      <c r="H217" s="17">
        <v>0.74396141290185802</v>
      </c>
      <c r="I217" s="17">
        <v>0.81748842205604599</v>
      </c>
      <c r="J217" s="17"/>
      <c r="K217" s="17">
        <v>0.77018942212737196</v>
      </c>
      <c r="L217" s="17">
        <v>0.75915543536240804</v>
      </c>
      <c r="M217" s="17">
        <v>0.88732541521975195</v>
      </c>
      <c r="N217" s="17">
        <v>0.85552686365778496</v>
      </c>
      <c r="O217" s="17">
        <v>1</v>
      </c>
      <c r="P217" s="17">
        <v>0.89052732046630201</v>
      </c>
      <c r="Q217" s="17">
        <v>0.83643737559250497</v>
      </c>
      <c r="R217" s="17">
        <v>0.75610238998320201</v>
      </c>
      <c r="S217" s="17">
        <v>0.74926539812333204</v>
      </c>
      <c r="T217" s="17">
        <v>0.74807394066834199</v>
      </c>
      <c r="U217" s="17">
        <v>0.57131565142765095</v>
      </c>
      <c r="V217" s="17" t="s">
        <v>136</v>
      </c>
      <c r="W217" s="17">
        <v>0.89713583701416699</v>
      </c>
      <c r="X217" s="17">
        <v>1</v>
      </c>
      <c r="Y217" s="17">
        <v>0.69980267021881204</v>
      </c>
      <c r="Z217" s="17">
        <v>0.87559598388666204</v>
      </c>
      <c r="AA217" s="17"/>
      <c r="AB217" s="17">
        <v>0.69575216225292702</v>
      </c>
      <c r="AC217" s="17">
        <v>0.740096743286351</v>
      </c>
      <c r="AD217" s="17">
        <v>0.88524172704251802</v>
      </c>
      <c r="AE217" s="17">
        <v>0.80771247482720299</v>
      </c>
      <c r="AF217" s="17"/>
      <c r="AG217" s="17">
        <v>0.73780876705445098</v>
      </c>
      <c r="AH217" s="17">
        <v>0.88131482022923702</v>
      </c>
      <c r="AI217" s="17">
        <v>0.85541665980187098</v>
      </c>
      <c r="AJ217" s="17">
        <v>0.89152733524877303</v>
      </c>
      <c r="AK217" s="17"/>
      <c r="AL217" s="17">
        <v>0.82898341582521196</v>
      </c>
      <c r="AM217" s="17">
        <v>0.82991775898907105</v>
      </c>
      <c r="AN217" s="17">
        <v>0.73169392571157499</v>
      </c>
      <c r="AO217" s="17">
        <v>0.91672427300418502</v>
      </c>
      <c r="AP217" s="17">
        <v>0.82013110982276505</v>
      </c>
      <c r="AQ217" s="17">
        <v>0.75555589282198898</v>
      </c>
      <c r="AR217" s="17"/>
      <c r="AS217" s="17" t="s">
        <v>136</v>
      </c>
      <c r="AT217" s="17" t="s">
        <v>136</v>
      </c>
      <c r="AU217" s="17" t="s">
        <v>136</v>
      </c>
      <c r="AV217" s="17">
        <v>0.80468962877760997</v>
      </c>
      <c r="AW217" s="17">
        <v>0.72403570180232402</v>
      </c>
      <c r="AX217" s="17" t="s">
        <v>136</v>
      </c>
      <c r="AY217" s="17" t="s">
        <v>136</v>
      </c>
      <c r="AZ217" s="17" t="s">
        <v>136</v>
      </c>
      <c r="BA217" s="17" t="s">
        <v>136</v>
      </c>
      <c r="BB217" s="17"/>
      <c r="BC217" s="17">
        <v>0.79107803376612296</v>
      </c>
      <c r="BD217" s="17">
        <v>0.797922409228629</v>
      </c>
      <c r="BE217" s="17">
        <v>0.79722298156055305</v>
      </c>
      <c r="BF217" s="17">
        <v>0.87616159878348299</v>
      </c>
      <c r="BG217" s="17">
        <v>0.74005960324898601</v>
      </c>
      <c r="BH217" s="17">
        <v>0.33191579456530002</v>
      </c>
      <c r="BI217" s="17"/>
      <c r="BJ217" s="17">
        <v>0.83510413795084404</v>
      </c>
      <c r="BK217" s="17">
        <v>0.777370996885559</v>
      </c>
      <c r="BL217" s="17">
        <v>0.88926641686211805</v>
      </c>
      <c r="BM217" s="17">
        <v>0.74838295765700502</v>
      </c>
      <c r="BN217" s="17">
        <v>0.67707216727626995</v>
      </c>
      <c r="BO217" s="17">
        <v>0.82852818428824704</v>
      </c>
      <c r="BP217" s="17"/>
      <c r="BQ217" s="17">
        <v>0.82630414970590305</v>
      </c>
      <c r="BR217" s="17">
        <v>0.68700737984540305</v>
      </c>
      <c r="BS217" s="17"/>
      <c r="BT217" s="17">
        <v>0.86930620644619405</v>
      </c>
      <c r="BU217" s="17">
        <v>0.73205663675708699</v>
      </c>
      <c r="BV217" s="17"/>
      <c r="BW217" s="17">
        <v>0.71263689154249299</v>
      </c>
      <c r="BX217" s="17">
        <v>0.85657919824698203</v>
      </c>
    </row>
    <row r="218" spans="2:76" x14ac:dyDescent="0.35">
      <c r="B218" t="s">
        <v>217</v>
      </c>
      <c r="C218" s="17">
        <v>0.15933671354607501</v>
      </c>
      <c r="D218" s="17">
        <v>0.15518322049262301</v>
      </c>
      <c r="E218" s="17">
        <v>0.16523401790946299</v>
      </c>
      <c r="F218" s="17"/>
      <c r="G218" s="17">
        <v>0.106399212883691</v>
      </c>
      <c r="H218" s="17">
        <v>0.20826065066579499</v>
      </c>
      <c r="I218" s="17">
        <v>0.120589243899051</v>
      </c>
      <c r="J218" s="17"/>
      <c r="K218" s="17">
        <v>0.18480443311467001</v>
      </c>
      <c r="L218" s="17">
        <v>0.16801923245033101</v>
      </c>
      <c r="M218" s="17">
        <v>0</v>
      </c>
      <c r="N218" s="17">
        <v>0.14447313634221501</v>
      </c>
      <c r="O218" s="17">
        <v>0</v>
      </c>
      <c r="P218" s="17">
        <v>0</v>
      </c>
      <c r="Q218" s="17">
        <v>0.12509877219096399</v>
      </c>
      <c r="R218" s="17">
        <v>0.14074483491748599</v>
      </c>
      <c r="S218" s="17">
        <v>0</v>
      </c>
      <c r="T218" s="17">
        <v>0.21481431538367901</v>
      </c>
      <c r="U218" s="17">
        <v>0.236930588553809</v>
      </c>
      <c r="V218" s="17" t="s">
        <v>136</v>
      </c>
      <c r="W218" s="17">
        <v>5.0400668843755103E-2</v>
      </c>
      <c r="X218" s="17">
        <v>0</v>
      </c>
      <c r="Y218" s="17">
        <v>0.30019732978118802</v>
      </c>
      <c r="Z218" s="17">
        <v>0.124404016113338</v>
      </c>
      <c r="AA218" s="17"/>
      <c r="AB218" s="17">
        <v>0.15140044027815699</v>
      </c>
      <c r="AC218" s="17">
        <v>0.18889469730028299</v>
      </c>
      <c r="AD218" s="17">
        <v>0.10398558532391</v>
      </c>
      <c r="AE218" s="17">
        <v>0.132752653829809</v>
      </c>
      <c r="AF218" s="17"/>
      <c r="AG218" s="17">
        <v>0.197690668005402</v>
      </c>
      <c r="AH218" s="17">
        <v>5.82565505434674E-2</v>
      </c>
      <c r="AI218" s="17">
        <v>0.100664955564833</v>
      </c>
      <c r="AJ218" s="17">
        <v>0.10847266475122699</v>
      </c>
      <c r="AK218" s="17"/>
      <c r="AL218" s="17">
        <v>0.10708697629679501</v>
      </c>
      <c r="AM218" s="17">
        <v>0.15715293014853601</v>
      </c>
      <c r="AN218" s="17">
        <v>0.26830607428842501</v>
      </c>
      <c r="AO218" s="17">
        <v>8.3275726995814703E-2</v>
      </c>
      <c r="AP218" s="17">
        <v>0.11550864178878301</v>
      </c>
      <c r="AQ218" s="17">
        <v>3.9789372870710098E-2</v>
      </c>
      <c r="AR218" s="17"/>
      <c r="AS218" s="17" t="s">
        <v>136</v>
      </c>
      <c r="AT218" s="17" t="s">
        <v>136</v>
      </c>
      <c r="AU218" s="17" t="s">
        <v>136</v>
      </c>
      <c r="AV218" s="17">
        <v>0.14932159468686099</v>
      </c>
      <c r="AW218" s="17">
        <v>0.18093569040341501</v>
      </c>
      <c r="AX218" s="17" t="s">
        <v>136</v>
      </c>
      <c r="AY218" s="17" t="s">
        <v>136</v>
      </c>
      <c r="AZ218" s="17" t="s">
        <v>136</v>
      </c>
      <c r="BA218" s="17" t="s">
        <v>136</v>
      </c>
      <c r="BB218" s="17"/>
      <c r="BC218" s="17">
        <v>0.12718966006199101</v>
      </c>
      <c r="BD218" s="17">
        <v>0.1359059669803</v>
      </c>
      <c r="BE218" s="17">
        <v>0.20277701843944701</v>
      </c>
      <c r="BF218" s="17">
        <v>0.123838401216517</v>
      </c>
      <c r="BG218" s="17">
        <v>0.204371310135194</v>
      </c>
      <c r="BH218" s="17">
        <v>0.34741179243333598</v>
      </c>
      <c r="BI218" s="17"/>
      <c r="BJ218" s="17">
        <v>0.13857897516261999</v>
      </c>
      <c r="BK218" s="17">
        <v>0.13461011926395899</v>
      </c>
      <c r="BL218" s="17">
        <v>0.11073358313788199</v>
      </c>
      <c r="BM218" s="17">
        <v>0.19941013001996</v>
      </c>
      <c r="BN218" s="17">
        <v>0.26533487720712301</v>
      </c>
      <c r="BO218" s="17">
        <v>0</v>
      </c>
      <c r="BP218" s="17"/>
      <c r="BQ218" s="17">
        <v>0.121956541494792</v>
      </c>
      <c r="BR218" s="17">
        <v>0.232354621445791</v>
      </c>
      <c r="BS218" s="17"/>
      <c r="BT218" s="17">
        <v>0.11582796830629299</v>
      </c>
      <c r="BU218" s="17">
        <v>0.17950423268603599</v>
      </c>
      <c r="BV218" s="17"/>
      <c r="BW218" s="17">
        <v>0.20844595573713401</v>
      </c>
      <c r="BX218" s="17">
        <v>9.4725006489746993E-2</v>
      </c>
    </row>
    <row r="219" spans="2:76" x14ac:dyDescent="0.35">
      <c r="B219" t="s">
        <v>97</v>
      </c>
      <c r="C219" s="17">
        <v>6.15242434770936E-2</v>
      </c>
      <c r="D219" s="17">
        <v>3.8612312947632302E-2</v>
      </c>
      <c r="E219" s="17">
        <v>9.4055567388360503E-2</v>
      </c>
      <c r="F219" s="17"/>
      <c r="G219" s="17">
        <v>8.3036419316848506E-2</v>
      </c>
      <c r="H219" s="17">
        <v>4.77779364323472E-2</v>
      </c>
      <c r="I219" s="17">
        <v>6.1922334044902001E-2</v>
      </c>
      <c r="J219" s="17"/>
      <c r="K219" s="17">
        <v>4.5006144757957403E-2</v>
      </c>
      <c r="L219" s="17">
        <v>7.2825332187261005E-2</v>
      </c>
      <c r="M219" s="17">
        <v>0.112674584780248</v>
      </c>
      <c r="N219" s="17">
        <v>0</v>
      </c>
      <c r="O219" s="17">
        <v>0</v>
      </c>
      <c r="P219" s="17">
        <v>0.10947267953369801</v>
      </c>
      <c r="Q219" s="17">
        <v>3.8463852216530599E-2</v>
      </c>
      <c r="R219" s="17">
        <v>0.10315277509931201</v>
      </c>
      <c r="S219" s="17">
        <v>0.25073460187666802</v>
      </c>
      <c r="T219" s="17">
        <v>3.7111743947978802E-2</v>
      </c>
      <c r="U219" s="17">
        <v>0.191753760018539</v>
      </c>
      <c r="V219" s="17" t="s">
        <v>136</v>
      </c>
      <c r="W219" s="17">
        <v>5.2463494142078099E-2</v>
      </c>
      <c r="X219" s="17">
        <v>0</v>
      </c>
      <c r="Y219" s="17">
        <v>0</v>
      </c>
      <c r="Z219" s="17">
        <v>0</v>
      </c>
      <c r="AA219" s="17"/>
      <c r="AB219" s="17">
        <v>0.15284739746891701</v>
      </c>
      <c r="AC219" s="17">
        <v>7.1008559413366396E-2</v>
      </c>
      <c r="AD219" s="17">
        <v>1.0772687633572401E-2</v>
      </c>
      <c r="AE219" s="17">
        <v>5.9534871342987503E-2</v>
      </c>
      <c r="AF219" s="17"/>
      <c r="AG219" s="17">
        <v>6.4500564940146499E-2</v>
      </c>
      <c r="AH219" s="17">
        <v>6.0428629227295201E-2</v>
      </c>
      <c r="AI219" s="17">
        <v>4.3918384633295802E-2</v>
      </c>
      <c r="AJ219" s="17">
        <v>0</v>
      </c>
      <c r="AK219" s="17"/>
      <c r="AL219" s="17">
        <v>6.3929607877992997E-2</v>
      </c>
      <c r="AM219" s="17">
        <v>1.2929310862393399E-2</v>
      </c>
      <c r="AN219" s="17">
        <v>0</v>
      </c>
      <c r="AO219" s="17">
        <v>0</v>
      </c>
      <c r="AP219" s="17">
        <v>6.4360248388452099E-2</v>
      </c>
      <c r="AQ219" s="17">
        <v>0.204654734307301</v>
      </c>
      <c r="AR219" s="17"/>
      <c r="AS219" s="17" t="s">
        <v>136</v>
      </c>
      <c r="AT219" s="17" t="s">
        <v>136</v>
      </c>
      <c r="AU219" s="17" t="s">
        <v>136</v>
      </c>
      <c r="AV219" s="17">
        <v>4.5988776535528499E-2</v>
      </c>
      <c r="AW219" s="17">
        <v>9.5028607794260603E-2</v>
      </c>
      <c r="AX219" s="17" t="s">
        <v>136</v>
      </c>
      <c r="AY219" s="17" t="s">
        <v>136</v>
      </c>
      <c r="AZ219" s="17" t="s">
        <v>136</v>
      </c>
      <c r="BA219" s="17" t="s">
        <v>136</v>
      </c>
      <c r="BB219" s="17"/>
      <c r="BC219" s="17">
        <v>8.1732306171886607E-2</v>
      </c>
      <c r="BD219" s="17">
        <v>6.6171623791070597E-2</v>
      </c>
      <c r="BE219" s="17">
        <v>0</v>
      </c>
      <c r="BF219" s="17">
        <v>0</v>
      </c>
      <c r="BG219" s="17">
        <v>5.55690866158196E-2</v>
      </c>
      <c r="BH219" s="17">
        <v>0.32067241300136501</v>
      </c>
      <c r="BI219" s="17"/>
      <c r="BJ219" s="17">
        <v>2.6316886886535999E-2</v>
      </c>
      <c r="BK219" s="17">
        <v>8.8018883850481802E-2</v>
      </c>
      <c r="BL219" s="17">
        <v>0</v>
      </c>
      <c r="BM219" s="17">
        <v>5.22069123230346E-2</v>
      </c>
      <c r="BN219" s="17">
        <v>5.7592955516607203E-2</v>
      </c>
      <c r="BO219" s="17">
        <v>0.17147181571175299</v>
      </c>
      <c r="BP219" s="17"/>
      <c r="BQ219" s="17">
        <v>5.1739308799304697E-2</v>
      </c>
      <c r="BR219" s="17">
        <v>8.0637998708806197E-2</v>
      </c>
      <c r="BS219" s="17"/>
      <c r="BT219" s="17">
        <v>1.4865825247513001E-2</v>
      </c>
      <c r="BU219" s="17">
        <v>8.8439130556876897E-2</v>
      </c>
      <c r="BV219" s="17"/>
      <c r="BW219" s="17">
        <v>7.8917152720373598E-2</v>
      </c>
      <c r="BX219" s="17">
        <v>4.86957952632706E-2</v>
      </c>
    </row>
    <row r="220" spans="2:76"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row>
    <row r="221" spans="2:76" x14ac:dyDescent="0.35">
      <c r="B221" s="6" t="s">
        <v>226</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row>
    <row r="222" spans="2:76" x14ac:dyDescent="0.35">
      <c r="B222" s="24" t="s">
        <v>138</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row>
    <row r="223" spans="2:76" x14ac:dyDescent="0.35">
      <c r="B223" t="s">
        <v>216</v>
      </c>
      <c r="C223" s="17">
        <v>0.38124001880186398</v>
      </c>
      <c r="D223" s="17">
        <v>0.39597529727793201</v>
      </c>
      <c r="E223" s="17">
        <v>0.36031824983912702</v>
      </c>
      <c r="F223" s="17"/>
      <c r="G223" s="17">
        <v>0.403608280634703</v>
      </c>
      <c r="H223" s="17">
        <v>0.39418376354018098</v>
      </c>
      <c r="I223" s="17">
        <v>0.313514637185421</v>
      </c>
      <c r="J223" s="17"/>
      <c r="K223" s="17">
        <v>0.44125583884952402</v>
      </c>
      <c r="L223" s="17">
        <v>0.42399765470519402</v>
      </c>
      <c r="M223" s="17">
        <v>0.44304213562532402</v>
      </c>
      <c r="N223" s="17">
        <v>0.427878565357737</v>
      </c>
      <c r="O223" s="17">
        <v>0</v>
      </c>
      <c r="P223" s="17">
        <v>0.33347030789371601</v>
      </c>
      <c r="Q223" s="17">
        <v>0.43291506367490701</v>
      </c>
      <c r="R223" s="17">
        <v>0.35417988564455599</v>
      </c>
      <c r="S223" s="17">
        <v>0.24327503149669799</v>
      </c>
      <c r="T223" s="17">
        <v>0.33661691920476</v>
      </c>
      <c r="U223" s="17">
        <v>0.33149238167918399</v>
      </c>
      <c r="V223" s="17" t="s">
        <v>136</v>
      </c>
      <c r="W223" s="17">
        <v>0.36301627468243802</v>
      </c>
      <c r="X223" s="17">
        <v>0.454826112475611</v>
      </c>
      <c r="Y223" s="17">
        <v>0.39743896463293299</v>
      </c>
      <c r="Z223" s="17">
        <v>0.25004709745062298</v>
      </c>
      <c r="AA223" s="17"/>
      <c r="AB223" s="17">
        <v>0.156023752354569</v>
      </c>
      <c r="AC223" s="17">
        <v>0.25581760519479801</v>
      </c>
      <c r="AD223" s="17">
        <v>0.44112398556750199</v>
      </c>
      <c r="AE223" s="17">
        <v>0.50775476580776402</v>
      </c>
      <c r="AF223" s="17"/>
      <c r="AG223" s="17">
        <v>0.37058630158400002</v>
      </c>
      <c r="AH223" s="17">
        <v>0.37243969220960299</v>
      </c>
      <c r="AI223" s="17">
        <v>0.46085505041430302</v>
      </c>
      <c r="AJ223" s="17">
        <v>0.31360750653511199</v>
      </c>
      <c r="AK223" s="17"/>
      <c r="AL223" s="17">
        <v>0.36344302897056202</v>
      </c>
      <c r="AM223" s="17">
        <v>0.46320410267909501</v>
      </c>
      <c r="AN223" s="17">
        <v>0.41536792825299201</v>
      </c>
      <c r="AO223" s="17">
        <v>0.58043415295806999</v>
      </c>
      <c r="AP223" s="17">
        <v>0.37677814894390199</v>
      </c>
      <c r="AQ223" s="17">
        <v>0.28216524984212599</v>
      </c>
      <c r="AR223" s="17"/>
      <c r="AS223" s="17" t="s">
        <v>136</v>
      </c>
      <c r="AT223" s="17" t="s">
        <v>136</v>
      </c>
      <c r="AU223" s="17" t="s">
        <v>136</v>
      </c>
      <c r="AV223" s="17">
        <v>0.42287918137342601</v>
      </c>
      <c r="AW223" s="17">
        <v>0.29143945613407801</v>
      </c>
      <c r="AX223" s="17" t="s">
        <v>136</v>
      </c>
      <c r="AY223" s="17" t="s">
        <v>136</v>
      </c>
      <c r="AZ223" s="17" t="s">
        <v>136</v>
      </c>
      <c r="BA223" s="17" t="s">
        <v>136</v>
      </c>
      <c r="BB223" s="17"/>
      <c r="BC223" s="17">
        <v>0.44119618481380002</v>
      </c>
      <c r="BD223" s="17">
        <v>0.44830332767057002</v>
      </c>
      <c r="BE223" s="17">
        <v>0.69542348285382005</v>
      </c>
      <c r="BF223" s="17">
        <v>0.22999807540078901</v>
      </c>
      <c r="BG223" s="17">
        <v>0.33723088240868698</v>
      </c>
      <c r="BH223" s="17">
        <v>0</v>
      </c>
      <c r="BI223" s="17"/>
      <c r="BJ223" s="17">
        <v>0.39668193447225703</v>
      </c>
      <c r="BK223" s="17">
        <v>0.34628731724240303</v>
      </c>
      <c r="BL223" s="17">
        <v>0.33230911996177298</v>
      </c>
      <c r="BM223" s="17">
        <v>0.47513737372499298</v>
      </c>
      <c r="BN223" s="17">
        <v>0.303721360438441</v>
      </c>
      <c r="BO223" s="17">
        <v>0.38827981341474299</v>
      </c>
      <c r="BP223" s="17"/>
      <c r="BQ223" s="17">
        <v>0.412429600874963</v>
      </c>
      <c r="BR223" s="17">
        <v>0.32031472321682097</v>
      </c>
      <c r="BS223" s="17"/>
      <c r="BT223" s="17">
        <v>0.35750826221079002</v>
      </c>
      <c r="BU223" s="17">
        <v>0.39685098720617801</v>
      </c>
      <c r="BV223" s="17"/>
      <c r="BW223" s="17">
        <v>0.30159371449653299</v>
      </c>
      <c r="BX223" s="17">
        <v>0.455326860679371</v>
      </c>
    </row>
    <row r="224" spans="2:76" x14ac:dyDescent="0.35">
      <c r="B224" t="s">
        <v>217</v>
      </c>
      <c r="C224" s="17">
        <v>0.56172257026863104</v>
      </c>
      <c r="D224" s="17">
        <v>0.58044111855810199</v>
      </c>
      <c r="E224" s="17">
        <v>0.53514518706775105</v>
      </c>
      <c r="F224" s="17"/>
      <c r="G224" s="17">
        <v>0.51287753078660803</v>
      </c>
      <c r="H224" s="17">
        <v>0.56169855053963902</v>
      </c>
      <c r="I224" s="17">
        <v>0.638962251069502</v>
      </c>
      <c r="J224" s="17"/>
      <c r="K224" s="17">
        <v>0.53636969389755396</v>
      </c>
      <c r="L224" s="17">
        <v>0.53643178758787202</v>
      </c>
      <c r="M224" s="17">
        <v>0.44746921540161999</v>
      </c>
      <c r="N224" s="17">
        <v>0.57212143464226295</v>
      </c>
      <c r="O224" s="17">
        <v>1</v>
      </c>
      <c r="P224" s="17">
        <v>0.66652969210628399</v>
      </c>
      <c r="Q224" s="17">
        <v>0.56708493632509305</v>
      </c>
      <c r="R224" s="17">
        <v>0.47444357042081597</v>
      </c>
      <c r="S224" s="17">
        <v>0.75672496850330195</v>
      </c>
      <c r="T224" s="17">
        <v>0.60523910473109499</v>
      </c>
      <c r="U224" s="17">
        <v>0.57331203065840097</v>
      </c>
      <c r="V224" s="17" t="s">
        <v>136</v>
      </c>
      <c r="W224" s="17">
        <v>0.58658305647380704</v>
      </c>
      <c r="X224" s="17">
        <v>0.545173887524389</v>
      </c>
      <c r="Y224" s="17">
        <v>0.40167696788995699</v>
      </c>
      <c r="Z224" s="17">
        <v>0.62554888643603801</v>
      </c>
      <c r="AA224" s="17"/>
      <c r="AB224" s="17">
        <v>0.72641210002743895</v>
      </c>
      <c r="AC224" s="17">
        <v>0.698865472904593</v>
      </c>
      <c r="AD224" s="17">
        <v>0.53711911510180999</v>
      </c>
      <c r="AE224" s="17">
        <v>0.44175749180938001</v>
      </c>
      <c r="AF224" s="17"/>
      <c r="AG224" s="17">
        <v>0.562410582447887</v>
      </c>
      <c r="AH224" s="17">
        <v>0.59795190733331605</v>
      </c>
      <c r="AI224" s="17">
        <v>0.49527780376208103</v>
      </c>
      <c r="AJ224" s="17">
        <v>0.68639249346488795</v>
      </c>
      <c r="AK224" s="17"/>
      <c r="AL224" s="17">
        <v>0.58416944903560197</v>
      </c>
      <c r="AM224" s="17">
        <v>0.48451005727594798</v>
      </c>
      <c r="AN224" s="17">
        <v>0.58463207174700804</v>
      </c>
      <c r="AO224" s="17">
        <v>0.41956584704193001</v>
      </c>
      <c r="AP224" s="17">
        <v>0.44267904412028902</v>
      </c>
      <c r="AQ224" s="17">
        <v>0.644191626588411</v>
      </c>
      <c r="AR224" s="17"/>
      <c r="AS224" s="17" t="s">
        <v>136</v>
      </c>
      <c r="AT224" s="17" t="s">
        <v>136</v>
      </c>
      <c r="AU224" s="17" t="s">
        <v>136</v>
      </c>
      <c r="AV224" s="17">
        <v>0.54120323672920601</v>
      </c>
      <c r="AW224" s="17">
        <v>0.60597532617460304</v>
      </c>
      <c r="AX224" s="17" t="s">
        <v>136</v>
      </c>
      <c r="AY224" s="17" t="s">
        <v>136</v>
      </c>
      <c r="AZ224" s="17" t="s">
        <v>136</v>
      </c>
      <c r="BA224" s="17" t="s">
        <v>136</v>
      </c>
      <c r="BB224" s="17"/>
      <c r="BC224" s="17">
        <v>0.51465532557709004</v>
      </c>
      <c r="BD224" s="17">
        <v>0.48702630032125999</v>
      </c>
      <c r="BE224" s="17">
        <v>0.30457651714618</v>
      </c>
      <c r="BF224" s="17">
        <v>0.74829655126413497</v>
      </c>
      <c r="BG224" s="17">
        <v>0.58065973243429803</v>
      </c>
      <c r="BH224" s="17">
        <v>1</v>
      </c>
      <c r="BI224" s="17"/>
      <c r="BJ224" s="17">
        <v>0.56064973533277696</v>
      </c>
      <c r="BK224" s="17">
        <v>0.55808553928244098</v>
      </c>
      <c r="BL224" s="17">
        <v>0.62524733375284403</v>
      </c>
      <c r="BM224" s="17">
        <v>0.501948308799128</v>
      </c>
      <c r="BN224" s="17">
        <v>0.62098804937421603</v>
      </c>
      <c r="BO224" s="17">
        <v>0.57614038738573703</v>
      </c>
      <c r="BP224" s="17"/>
      <c r="BQ224" s="17">
        <v>0.51426763406502296</v>
      </c>
      <c r="BR224" s="17">
        <v>0.65442038226233101</v>
      </c>
      <c r="BS224" s="17"/>
      <c r="BT224" s="17">
        <v>0.60648989856187197</v>
      </c>
      <c r="BU224" s="17">
        <v>0.53930668065237397</v>
      </c>
      <c r="BV224" s="17"/>
      <c r="BW224" s="17">
        <v>0.65080040424859598</v>
      </c>
      <c r="BX224" s="17">
        <v>0.48637775628663499</v>
      </c>
    </row>
    <row r="225" spans="2:76" x14ac:dyDescent="0.35">
      <c r="B225" t="s">
        <v>97</v>
      </c>
      <c r="C225" s="17">
        <v>5.7037410929504401E-2</v>
      </c>
      <c r="D225" s="17">
        <v>2.35835841639669E-2</v>
      </c>
      <c r="E225" s="17">
        <v>0.104536563093122</v>
      </c>
      <c r="F225" s="17"/>
      <c r="G225" s="17">
        <v>8.3514188578688198E-2</v>
      </c>
      <c r="H225" s="17">
        <v>4.4117685920179901E-2</v>
      </c>
      <c r="I225" s="17">
        <v>4.7523111745076903E-2</v>
      </c>
      <c r="J225" s="17"/>
      <c r="K225" s="17">
        <v>2.23744672529224E-2</v>
      </c>
      <c r="L225" s="17">
        <v>3.9570557706934302E-2</v>
      </c>
      <c r="M225" s="17">
        <v>0.109488648973057</v>
      </c>
      <c r="N225" s="17">
        <v>0</v>
      </c>
      <c r="O225" s="17">
        <v>0</v>
      </c>
      <c r="P225" s="17">
        <v>0</v>
      </c>
      <c r="Q225" s="17">
        <v>0</v>
      </c>
      <c r="R225" s="17">
        <v>0.17137654393462801</v>
      </c>
      <c r="S225" s="17">
        <v>0</v>
      </c>
      <c r="T225" s="17">
        <v>5.8143976064145002E-2</v>
      </c>
      <c r="U225" s="17">
        <v>9.5195587662414899E-2</v>
      </c>
      <c r="V225" s="17" t="s">
        <v>136</v>
      </c>
      <c r="W225" s="17">
        <v>5.0400668843755103E-2</v>
      </c>
      <c r="X225" s="17">
        <v>0</v>
      </c>
      <c r="Y225" s="17">
        <v>0.20088406747710999</v>
      </c>
      <c r="Z225" s="17">
        <v>0.124404016113338</v>
      </c>
      <c r="AA225" s="17"/>
      <c r="AB225" s="17">
        <v>0.117564147617993</v>
      </c>
      <c r="AC225" s="17">
        <v>4.5316921900609E-2</v>
      </c>
      <c r="AD225" s="17">
        <v>2.17568993306878E-2</v>
      </c>
      <c r="AE225" s="17">
        <v>5.0487742382856499E-2</v>
      </c>
      <c r="AF225" s="17"/>
      <c r="AG225" s="17">
        <v>6.7003115968113897E-2</v>
      </c>
      <c r="AH225" s="17">
        <v>2.96084004570807E-2</v>
      </c>
      <c r="AI225" s="17">
        <v>4.3867145823615998E-2</v>
      </c>
      <c r="AJ225" s="17">
        <v>0</v>
      </c>
      <c r="AK225" s="17"/>
      <c r="AL225" s="17">
        <v>5.2387521993835701E-2</v>
      </c>
      <c r="AM225" s="17">
        <v>5.22858400449564E-2</v>
      </c>
      <c r="AN225" s="17">
        <v>0</v>
      </c>
      <c r="AO225" s="17">
        <v>0</v>
      </c>
      <c r="AP225" s="17">
        <v>0.18054280693580901</v>
      </c>
      <c r="AQ225" s="17">
        <v>7.3643123569462204E-2</v>
      </c>
      <c r="AR225" s="17"/>
      <c r="AS225" s="17" t="s">
        <v>136</v>
      </c>
      <c r="AT225" s="17" t="s">
        <v>136</v>
      </c>
      <c r="AU225" s="17" t="s">
        <v>136</v>
      </c>
      <c r="AV225" s="17">
        <v>3.5917581897368302E-2</v>
      </c>
      <c r="AW225" s="17">
        <v>0.10258521769131899</v>
      </c>
      <c r="AX225" s="17" t="s">
        <v>136</v>
      </c>
      <c r="AY225" s="17" t="s">
        <v>136</v>
      </c>
      <c r="AZ225" s="17" t="s">
        <v>136</v>
      </c>
      <c r="BA225" s="17" t="s">
        <v>136</v>
      </c>
      <c r="BB225" s="17"/>
      <c r="BC225" s="17">
        <v>4.41484896091099E-2</v>
      </c>
      <c r="BD225" s="17">
        <v>6.4670372008169497E-2</v>
      </c>
      <c r="BE225" s="17">
        <v>0</v>
      </c>
      <c r="BF225" s="17">
        <v>2.17053733350758E-2</v>
      </c>
      <c r="BG225" s="17">
        <v>8.2109385157015005E-2</v>
      </c>
      <c r="BH225" s="17">
        <v>0</v>
      </c>
      <c r="BI225" s="17"/>
      <c r="BJ225" s="17">
        <v>4.2668330194965597E-2</v>
      </c>
      <c r="BK225" s="17">
        <v>9.5627143475156107E-2</v>
      </c>
      <c r="BL225" s="17">
        <v>4.2443546285382397E-2</v>
      </c>
      <c r="BM225" s="17">
        <v>2.2914317475879499E-2</v>
      </c>
      <c r="BN225" s="17">
        <v>7.5290590187343201E-2</v>
      </c>
      <c r="BO225" s="17">
        <v>3.5579799199519903E-2</v>
      </c>
      <c r="BP225" s="17"/>
      <c r="BQ225" s="17">
        <v>7.3302765060013403E-2</v>
      </c>
      <c r="BR225" s="17">
        <v>2.5264894520848399E-2</v>
      </c>
      <c r="BS225" s="17"/>
      <c r="BT225" s="17">
        <v>3.6001839227338399E-2</v>
      </c>
      <c r="BU225" s="17">
        <v>6.3842332141448702E-2</v>
      </c>
      <c r="BV225" s="17"/>
      <c r="BW225" s="17">
        <v>4.76058812548713E-2</v>
      </c>
      <c r="BX225" s="17">
        <v>5.8295383033993203E-2</v>
      </c>
    </row>
    <row r="226" spans="2:76" x14ac:dyDescent="0.35">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row>
    <row r="227" spans="2:76" x14ac:dyDescent="0.35">
      <c r="B227" s="6" t="s">
        <v>227</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row>
    <row r="228" spans="2:76" x14ac:dyDescent="0.35">
      <c r="B228" s="24" t="s">
        <v>138</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row>
    <row r="229" spans="2:76" x14ac:dyDescent="0.35">
      <c r="B229" t="s">
        <v>216</v>
      </c>
      <c r="C229" s="17">
        <v>0.35552998865077701</v>
      </c>
      <c r="D229" s="17">
        <v>0.35686953106149599</v>
      </c>
      <c r="E229" s="17">
        <v>0.35362804992065</v>
      </c>
      <c r="F229" s="17"/>
      <c r="G229" s="17">
        <v>0.38318774861509702</v>
      </c>
      <c r="H229" s="17">
        <v>0.40377680945826999</v>
      </c>
      <c r="I229" s="17">
        <v>0.19112864978797001</v>
      </c>
      <c r="J229" s="17"/>
      <c r="K229" s="17">
        <v>0.32171047898316901</v>
      </c>
      <c r="L229" s="17">
        <v>0.405745102161505</v>
      </c>
      <c r="M229" s="17">
        <v>0.331374329201092</v>
      </c>
      <c r="N229" s="17">
        <v>0.432307810251994</v>
      </c>
      <c r="O229" s="17">
        <v>0.66258581696411001</v>
      </c>
      <c r="P229" s="17">
        <v>0.33575148968275298</v>
      </c>
      <c r="Q229" s="17">
        <v>0.24202746727739</v>
      </c>
      <c r="R229" s="17">
        <v>0.35398259835852602</v>
      </c>
      <c r="S229" s="17">
        <v>0.252995183313317</v>
      </c>
      <c r="T229" s="17">
        <v>0.36990990179515998</v>
      </c>
      <c r="U229" s="17">
        <v>0.28229331857722101</v>
      </c>
      <c r="V229" s="17" t="s">
        <v>136</v>
      </c>
      <c r="W229" s="17">
        <v>0.46726751419822998</v>
      </c>
      <c r="X229" s="17">
        <v>0.36272884822381601</v>
      </c>
      <c r="Y229" s="17">
        <v>0.20079104906321599</v>
      </c>
      <c r="Z229" s="17">
        <v>0.50102846053272199</v>
      </c>
      <c r="AA229" s="17"/>
      <c r="AB229" s="17">
        <v>0.121669497510946</v>
      </c>
      <c r="AC229" s="17">
        <v>0.37581394515996602</v>
      </c>
      <c r="AD229" s="17">
        <v>0.43001537005037999</v>
      </c>
      <c r="AE229" s="17">
        <v>0.341238464307211</v>
      </c>
      <c r="AF229" s="17"/>
      <c r="AG229" s="17">
        <v>0.398783595331269</v>
      </c>
      <c r="AH229" s="17">
        <v>0.38361907044717503</v>
      </c>
      <c r="AI229" s="17">
        <v>0.25415050393356903</v>
      </c>
      <c r="AJ229" s="17">
        <v>0.47903903004524201</v>
      </c>
      <c r="AK229" s="17"/>
      <c r="AL229" s="17">
        <v>0.39268639245602399</v>
      </c>
      <c r="AM229" s="17">
        <v>0.302992352261375</v>
      </c>
      <c r="AN229" s="17">
        <v>0.38822510808761401</v>
      </c>
      <c r="AO229" s="17">
        <v>0.28869622934494299</v>
      </c>
      <c r="AP229" s="17">
        <v>0.31655886617057</v>
      </c>
      <c r="AQ229" s="17">
        <v>0.44289563978040097</v>
      </c>
      <c r="AR229" s="17"/>
      <c r="AS229" s="17" t="s">
        <v>136</v>
      </c>
      <c r="AT229" s="17" t="s">
        <v>136</v>
      </c>
      <c r="AU229" s="17" t="s">
        <v>136</v>
      </c>
      <c r="AV229" s="17">
        <v>0.40906205932094297</v>
      </c>
      <c r="AW229" s="17">
        <v>0.24008073919263001</v>
      </c>
      <c r="AX229" s="17" t="s">
        <v>136</v>
      </c>
      <c r="AY229" s="17" t="s">
        <v>136</v>
      </c>
      <c r="AZ229" s="17" t="s">
        <v>136</v>
      </c>
      <c r="BA229" s="17" t="s">
        <v>136</v>
      </c>
      <c r="BB229" s="17"/>
      <c r="BC229" s="17">
        <v>0.38887181693085598</v>
      </c>
      <c r="BD229" s="17">
        <v>0.463811772795233</v>
      </c>
      <c r="BE229" s="17">
        <v>0.20277701843944701</v>
      </c>
      <c r="BF229" s="17">
        <v>0.371939433140279</v>
      </c>
      <c r="BG229" s="17">
        <v>0.28540032493682499</v>
      </c>
      <c r="BH229" s="17">
        <v>0.33191579456530002</v>
      </c>
      <c r="BI229" s="17"/>
      <c r="BJ229" s="17">
        <v>0.35038294266775599</v>
      </c>
      <c r="BK229" s="17">
        <v>0.39001537093597799</v>
      </c>
      <c r="BL229" s="17">
        <v>0.177634293638221</v>
      </c>
      <c r="BM229" s="17">
        <v>0.40337188079372999</v>
      </c>
      <c r="BN229" s="17">
        <v>0.33480845613253102</v>
      </c>
      <c r="BO229" s="17">
        <v>0.32724356752635902</v>
      </c>
      <c r="BP229" s="17"/>
      <c r="BQ229" s="17">
        <v>0.33736683098132397</v>
      </c>
      <c r="BR229" s="17">
        <v>0.39100964808243099</v>
      </c>
      <c r="BS229" s="17"/>
      <c r="BT229" s="17">
        <v>0.34940249481554703</v>
      </c>
      <c r="BU229" s="17">
        <v>0.36097223756922098</v>
      </c>
      <c r="BV229" s="17"/>
      <c r="BW229" s="17">
        <v>0.39866870048722403</v>
      </c>
      <c r="BX229" s="17">
        <v>0.30888964411041903</v>
      </c>
    </row>
    <row r="230" spans="2:76" x14ac:dyDescent="0.35">
      <c r="B230" t="s">
        <v>217</v>
      </c>
      <c r="C230" s="17">
        <v>0.51182752358278605</v>
      </c>
      <c r="D230" s="17">
        <v>0.50228745763201699</v>
      </c>
      <c r="E230" s="17">
        <v>0.52537291100355499</v>
      </c>
      <c r="F230" s="17"/>
      <c r="G230" s="17">
        <v>0.45614866042531699</v>
      </c>
      <c r="H230" s="17">
        <v>0.483839600307156</v>
      </c>
      <c r="I230" s="17">
        <v>0.66982285215134896</v>
      </c>
      <c r="J230" s="17"/>
      <c r="K230" s="17">
        <v>0.58641740116227004</v>
      </c>
      <c r="L230" s="17">
        <v>0.443709817510135</v>
      </c>
      <c r="M230" s="17">
        <v>0.55695786437467598</v>
      </c>
      <c r="N230" s="17">
        <v>0.56769218974800595</v>
      </c>
      <c r="O230" s="17">
        <v>0</v>
      </c>
      <c r="P230" s="17">
        <v>0.33039015693422802</v>
      </c>
      <c r="Q230" s="17">
        <v>0.56212432404917201</v>
      </c>
      <c r="R230" s="17">
        <v>0.46753586538553699</v>
      </c>
      <c r="S230" s="17">
        <v>0.24327503149669799</v>
      </c>
      <c r="T230" s="17">
        <v>0.58347101809839597</v>
      </c>
      <c r="U230" s="17">
        <v>0.42841749031198301</v>
      </c>
      <c r="V230" s="17" t="s">
        <v>136</v>
      </c>
      <c r="W230" s="17">
        <v>0.53273248580177002</v>
      </c>
      <c r="X230" s="17">
        <v>0.54608052931278395</v>
      </c>
      <c r="Y230" s="17">
        <v>0.49693826376479799</v>
      </c>
      <c r="Z230" s="17">
        <v>0.25004709745062298</v>
      </c>
      <c r="AA230" s="17"/>
      <c r="AB230" s="17">
        <v>0.68619038255239395</v>
      </c>
      <c r="AC230" s="17">
        <v>0.50455547347992502</v>
      </c>
      <c r="AD230" s="17">
        <v>0.47783376882949802</v>
      </c>
      <c r="AE230" s="17">
        <v>0.52469574714952705</v>
      </c>
      <c r="AF230" s="17"/>
      <c r="AG230" s="17">
        <v>0.49203472366010798</v>
      </c>
      <c r="AH230" s="17">
        <v>0.458723156046557</v>
      </c>
      <c r="AI230" s="17">
        <v>0.59245495716525398</v>
      </c>
      <c r="AJ230" s="17">
        <v>0.31139744832495703</v>
      </c>
      <c r="AK230" s="17"/>
      <c r="AL230" s="17">
        <v>0.47943290508043301</v>
      </c>
      <c r="AM230" s="17">
        <v>0.57919552341863201</v>
      </c>
      <c r="AN230" s="17">
        <v>0.49375102785886898</v>
      </c>
      <c r="AO230" s="17">
        <v>0.63126739984971703</v>
      </c>
      <c r="AP230" s="17">
        <v>0.47952269103766298</v>
      </c>
      <c r="AQ230" s="17">
        <v>0.43561797537038299</v>
      </c>
      <c r="AR230" s="17"/>
      <c r="AS230" s="17" t="s">
        <v>136</v>
      </c>
      <c r="AT230" s="17" t="s">
        <v>136</v>
      </c>
      <c r="AU230" s="17" t="s">
        <v>136</v>
      </c>
      <c r="AV230" s="17">
        <v>0.48041706831318698</v>
      </c>
      <c r="AW230" s="17">
        <v>0.57956847663422395</v>
      </c>
      <c r="AX230" s="17" t="s">
        <v>136</v>
      </c>
      <c r="AY230" s="17" t="s">
        <v>136</v>
      </c>
      <c r="AZ230" s="17" t="s">
        <v>136</v>
      </c>
      <c r="BA230" s="17" t="s">
        <v>136</v>
      </c>
      <c r="BB230" s="17"/>
      <c r="BC230" s="17">
        <v>0.47812242990161802</v>
      </c>
      <c r="BD230" s="17">
        <v>0.37826512291360997</v>
      </c>
      <c r="BE230" s="17">
        <v>0.79722298156055305</v>
      </c>
      <c r="BF230" s="17">
        <v>0.45957797418748902</v>
      </c>
      <c r="BG230" s="17">
        <v>0.60067025302917398</v>
      </c>
      <c r="BH230" s="17">
        <v>0.34741179243333598</v>
      </c>
      <c r="BI230" s="17"/>
      <c r="BJ230" s="17">
        <v>0.52972462213996296</v>
      </c>
      <c r="BK230" s="17">
        <v>0.49105824463502001</v>
      </c>
      <c r="BL230" s="17">
        <v>0.68432861648848298</v>
      </c>
      <c r="BM230" s="17">
        <v>0.49410430517919701</v>
      </c>
      <c r="BN230" s="17">
        <v>0.44606217396849601</v>
      </c>
      <c r="BO230" s="17">
        <v>0.54444213793489904</v>
      </c>
      <c r="BP230" s="17"/>
      <c r="BQ230" s="17">
        <v>0.53700951802614805</v>
      </c>
      <c r="BR230" s="17">
        <v>0.46263736607163403</v>
      </c>
      <c r="BS230" s="17"/>
      <c r="BT230" s="17">
        <v>0.54380702192173103</v>
      </c>
      <c r="BU230" s="17">
        <v>0.49642177052324399</v>
      </c>
      <c r="BV230" s="17"/>
      <c r="BW230" s="17">
        <v>0.47486654976696302</v>
      </c>
      <c r="BX230" s="17">
        <v>0.55941790801270097</v>
      </c>
    </row>
    <row r="231" spans="2:76" x14ac:dyDescent="0.35">
      <c r="B231" t="s">
        <v>97</v>
      </c>
      <c r="C231" s="17">
        <v>0.132642487766437</v>
      </c>
      <c r="D231" s="17">
        <v>0.14084301130648699</v>
      </c>
      <c r="E231" s="17">
        <v>0.120999039075795</v>
      </c>
      <c r="F231" s="17"/>
      <c r="G231" s="17">
        <v>0.16066359095958599</v>
      </c>
      <c r="H231" s="17">
        <v>0.112383590234574</v>
      </c>
      <c r="I231" s="17">
        <v>0.13904849806068101</v>
      </c>
      <c r="J231" s="17"/>
      <c r="K231" s="17">
        <v>9.1872119854560799E-2</v>
      </c>
      <c r="L231" s="17">
        <v>0.15054508032836</v>
      </c>
      <c r="M231" s="17">
        <v>0.11166780642423101</v>
      </c>
      <c r="N231" s="17">
        <v>0</v>
      </c>
      <c r="O231" s="17">
        <v>0.33741418303588999</v>
      </c>
      <c r="P231" s="17">
        <v>0.333858353383019</v>
      </c>
      <c r="Q231" s="17">
        <v>0.195848208673438</v>
      </c>
      <c r="R231" s="17">
        <v>0.17848153625593699</v>
      </c>
      <c r="S231" s="17">
        <v>0.50372978518998501</v>
      </c>
      <c r="T231" s="17">
        <v>4.6619080106443597E-2</v>
      </c>
      <c r="U231" s="17">
        <v>0.28928919111079598</v>
      </c>
      <c r="V231" s="17" t="s">
        <v>136</v>
      </c>
      <c r="W231" s="17">
        <v>0</v>
      </c>
      <c r="X231" s="17">
        <v>9.1190622463399595E-2</v>
      </c>
      <c r="Y231" s="17">
        <v>0.30227068717198502</v>
      </c>
      <c r="Z231" s="17">
        <v>0.24892444201665501</v>
      </c>
      <c r="AA231" s="17"/>
      <c r="AB231" s="17">
        <v>0.192140119936661</v>
      </c>
      <c r="AC231" s="17">
        <v>0.119630581360108</v>
      </c>
      <c r="AD231" s="17">
        <v>9.2150861120122093E-2</v>
      </c>
      <c r="AE231" s="17">
        <v>0.13406578854326201</v>
      </c>
      <c r="AF231" s="17"/>
      <c r="AG231" s="17">
        <v>0.10918168100862299</v>
      </c>
      <c r="AH231" s="17">
        <v>0.157657773506268</v>
      </c>
      <c r="AI231" s="17">
        <v>0.15339453890117699</v>
      </c>
      <c r="AJ231" s="17">
        <v>0.20956352162980099</v>
      </c>
      <c r="AK231" s="17"/>
      <c r="AL231" s="17">
        <v>0.12788070246354299</v>
      </c>
      <c r="AM231" s="17">
        <v>0.11781212431999299</v>
      </c>
      <c r="AN231" s="17">
        <v>0.118023864053517</v>
      </c>
      <c r="AO231" s="17">
        <v>8.0036370805340304E-2</v>
      </c>
      <c r="AP231" s="17">
        <v>0.20391844279176699</v>
      </c>
      <c r="AQ231" s="17">
        <v>0.12148638484921601</v>
      </c>
      <c r="AR231" s="17"/>
      <c r="AS231" s="17" t="s">
        <v>136</v>
      </c>
      <c r="AT231" s="17" t="s">
        <v>136</v>
      </c>
      <c r="AU231" s="17" t="s">
        <v>136</v>
      </c>
      <c r="AV231" s="17">
        <v>0.11052087236587101</v>
      </c>
      <c r="AW231" s="17">
        <v>0.18035078417314601</v>
      </c>
      <c r="AX231" s="17" t="s">
        <v>136</v>
      </c>
      <c r="AY231" s="17" t="s">
        <v>136</v>
      </c>
      <c r="AZ231" s="17" t="s">
        <v>136</v>
      </c>
      <c r="BA231" s="17" t="s">
        <v>136</v>
      </c>
      <c r="BB231" s="17"/>
      <c r="BC231" s="17">
        <v>0.133005753167526</v>
      </c>
      <c r="BD231" s="17">
        <v>0.157923104291157</v>
      </c>
      <c r="BE231" s="17">
        <v>0</v>
      </c>
      <c r="BF231" s="17">
        <v>0.16848259267223201</v>
      </c>
      <c r="BG231" s="17">
        <v>0.113929422034001</v>
      </c>
      <c r="BH231" s="17">
        <v>0.32067241300136501</v>
      </c>
      <c r="BI231" s="17"/>
      <c r="BJ231" s="17">
        <v>0.119892435192281</v>
      </c>
      <c r="BK231" s="17">
        <v>0.118926384429002</v>
      </c>
      <c r="BL231" s="17">
        <v>0.13803708987329599</v>
      </c>
      <c r="BM231" s="17">
        <v>0.102523814027073</v>
      </c>
      <c r="BN231" s="17">
        <v>0.219129369898973</v>
      </c>
      <c r="BO231" s="17">
        <v>0.12831429453874199</v>
      </c>
      <c r="BP231" s="17"/>
      <c r="BQ231" s="17">
        <v>0.12562365099252801</v>
      </c>
      <c r="BR231" s="17">
        <v>0.14635298584593501</v>
      </c>
      <c r="BS231" s="17"/>
      <c r="BT231" s="17">
        <v>0.106790483262723</v>
      </c>
      <c r="BU231" s="17">
        <v>0.14260599190753501</v>
      </c>
      <c r="BV231" s="17"/>
      <c r="BW231" s="17">
        <v>0.12646474974581301</v>
      </c>
      <c r="BX231" s="17">
        <v>0.13169244787688</v>
      </c>
    </row>
    <row r="232" spans="2:76" x14ac:dyDescent="0.35">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row>
    <row r="233" spans="2:76" x14ac:dyDescent="0.35">
      <c r="B233" s="6" t="s">
        <v>228</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row>
    <row r="234" spans="2:76" x14ac:dyDescent="0.35">
      <c r="B234" s="24" t="s">
        <v>138</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row>
    <row r="235" spans="2:76" x14ac:dyDescent="0.35">
      <c r="B235" t="s">
        <v>216</v>
      </c>
      <c r="C235" s="17">
        <v>0.68162946863421103</v>
      </c>
      <c r="D235" s="17">
        <v>0.67672664024823903</v>
      </c>
      <c r="E235" s="17">
        <v>0.68859071086128198</v>
      </c>
      <c r="F235" s="17"/>
      <c r="G235" s="17">
        <v>0.673783742918035</v>
      </c>
      <c r="H235" s="17">
        <v>0.68486698141858804</v>
      </c>
      <c r="I235" s="17">
        <v>0.68592710728366602</v>
      </c>
      <c r="J235" s="17"/>
      <c r="K235" s="17">
        <v>0.60576160098173104</v>
      </c>
      <c r="L235" s="17">
        <v>0.68019873724296198</v>
      </c>
      <c r="M235" s="17">
        <v>0.77565760879552104</v>
      </c>
      <c r="N235" s="17">
        <v>0.85552686365778496</v>
      </c>
      <c r="O235" s="17">
        <v>0.66528779461385301</v>
      </c>
      <c r="P235" s="17">
        <v>0.891771483454045</v>
      </c>
      <c r="Q235" s="17">
        <v>0.75730749405992004</v>
      </c>
      <c r="R235" s="17">
        <v>0.57609202570745099</v>
      </c>
      <c r="S235" s="17">
        <v>0.74700481668668295</v>
      </c>
      <c r="T235" s="17">
        <v>0.61649152451827405</v>
      </c>
      <c r="U235" s="17">
        <v>0.76263882499973101</v>
      </c>
      <c r="V235" s="17" t="s">
        <v>136</v>
      </c>
      <c r="W235" s="17">
        <v>0.79309774665605204</v>
      </c>
      <c r="X235" s="17">
        <v>0.81770400599594595</v>
      </c>
      <c r="Y235" s="17">
        <v>0.79920895093678401</v>
      </c>
      <c r="Z235" s="17">
        <v>0.74948576973363901</v>
      </c>
      <c r="AA235" s="17"/>
      <c r="AB235" s="17">
        <v>0.51795072523239705</v>
      </c>
      <c r="AC235" s="17">
        <v>0.68005398148229601</v>
      </c>
      <c r="AD235" s="17">
        <v>0.70388961543922401</v>
      </c>
      <c r="AE235" s="17">
        <v>0.74015001197010699</v>
      </c>
      <c r="AF235" s="17"/>
      <c r="AG235" s="17">
        <v>0.67445184359161803</v>
      </c>
      <c r="AH235" s="17">
        <v>0.76737002593965198</v>
      </c>
      <c r="AI235" s="17">
        <v>0.69388682073221097</v>
      </c>
      <c r="AJ235" s="17">
        <v>0.77148426905900003</v>
      </c>
      <c r="AK235" s="17"/>
      <c r="AL235" s="17">
        <v>0.72920871182580005</v>
      </c>
      <c r="AM235" s="17">
        <v>0.68659875140101101</v>
      </c>
      <c r="AN235" s="17">
        <v>0.67456785910758599</v>
      </c>
      <c r="AO235" s="17">
        <v>0.86743823577309898</v>
      </c>
      <c r="AP235" s="17">
        <v>0.85807427286483995</v>
      </c>
      <c r="AQ235" s="17">
        <v>0.78891797833636401</v>
      </c>
      <c r="AR235" s="17"/>
      <c r="AS235" s="17" t="s">
        <v>136</v>
      </c>
      <c r="AT235" s="17" t="s">
        <v>136</v>
      </c>
      <c r="AU235" s="17" t="s">
        <v>136</v>
      </c>
      <c r="AV235" s="17">
        <v>0.68256580530520605</v>
      </c>
      <c r="AW235" s="17">
        <v>0.67961013023475603</v>
      </c>
      <c r="AX235" s="17" t="s">
        <v>136</v>
      </c>
      <c r="AY235" s="17" t="s">
        <v>136</v>
      </c>
      <c r="AZ235" s="17" t="s">
        <v>136</v>
      </c>
      <c r="BA235" s="17" t="s">
        <v>136</v>
      </c>
      <c r="BB235" s="17"/>
      <c r="BC235" s="17">
        <v>0.67767563955994303</v>
      </c>
      <c r="BD235" s="17">
        <v>0.72328574005656598</v>
      </c>
      <c r="BE235" s="17">
        <v>0.79722298156055305</v>
      </c>
      <c r="BF235" s="17">
        <v>0.69916021608955703</v>
      </c>
      <c r="BG235" s="17">
        <v>0.66707044169645802</v>
      </c>
      <c r="BH235" s="17">
        <v>0.34741179243333598</v>
      </c>
      <c r="BI235" s="17"/>
      <c r="BJ235" s="17">
        <v>0.75278317317871601</v>
      </c>
      <c r="BK235" s="17">
        <v>0.62583917506781594</v>
      </c>
      <c r="BL235" s="17">
        <v>0.62229691266248099</v>
      </c>
      <c r="BM235" s="17">
        <v>0.704886821835088</v>
      </c>
      <c r="BN235" s="17">
        <v>0.67272464440918001</v>
      </c>
      <c r="BO235" s="17">
        <v>0.71789471074044298</v>
      </c>
      <c r="BP235" s="17"/>
      <c r="BQ235" s="17">
        <v>0.76498862758845598</v>
      </c>
      <c r="BR235" s="17">
        <v>0.51879684756525701</v>
      </c>
      <c r="BS235" s="17"/>
      <c r="BT235" s="17">
        <v>0.75730239914555497</v>
      </c>
      <c r="BU235" s="17">
        <v>0.64226776496180304</v>
      </c>
      <c r="BV235" s="17"/>
      <c r="BW235" s="17">
        <v>0.666216374925931</v>
      </c>
      <c r="BX235" s="17">
        <v>0.72208349325940602</v>
      </c>
    </row>
    <row r="236" spans="2:76" x14ac:dyDescent="0.35">
      <c r="B236" t="s">
        <v>217</v>
      </c>
      <c r="C236" s="17">
        <v>0.211231959178035</v>
      </c>
      <c r="D236" s="17">
        <v>0.228533106616363</v>
      </c>
      <c r="E236" s="17">
        <v>0.186667061400036</v>
      </c>
      <c r="F236" s="17"/>
      <c r="G236" s="17">
        <v>0.204158315507286</v>
      </c>
      <c r="H236" s="17">
        <v>0.206670077775782</v>
      </c>
      <c r="I236" s="17">
        <v>0.233821463340039</v>
      </c>
      <c r="J236" s="17"/>
      <c r="K236" s="17">
        <v>0.28018546243680698</v>
      </c>
      <c r="L236" s="17">
        <v>0.206637166749085</v>
      </c>
      <c r="M236" s="17">
        <v>0</v>
      </c>
      <c r="N236" s="17">
        <v>0.14447313634221501</v>
      </c>
      <c r="O236" s="17">
        <v>0.33471220538614699</v>
      </c>
      <c r="P236" s="17">
        <v>0.108228516545955</v>
      </c>
      <c r="Q236" s="17">
        <v>0.123881530271487</v>
      </c>
      <c r="R236" s="17">
        <v>0.20985400636291701</v>
      </c>
      <c r="S236" s="17">
        <v>0</v>
      </c>
      <c r="T236" s="17">
        <v>0.31278207042349598</v>
      </c>
      <c r="U236" s="17">
        <v>0.190534256237857</v>
      </c>
      <c r="V236" s="17" t="s">
        <v>136</v>
      </c>
      <c r="W236" s="17">
        <v>0</v>
      </c>
      <c r="X236" s="17">
        <v>9.1105371540653901E-2</v>
      </c>
      <c r="Y236" s="17">
        <v>0.101384768345245</v>
      </c>
      <c r="Z236" s="17">
        <v>0.25051423026636099</v>
      </c>
      <c r="AA236" s="17"/>
      <c r="AB236" s="17">
        <v>0.36157365122429203</v>
      </c>
      <c r="AC236" s="17">
        <v>0.19163884664314601</v>
      </c>
      <c r="AD236" s="17">
        <v>0.15829587725823799</v>
      </c>
      <c r="AE236" s="17">
        <v>0.19845472803647299</v>
      </c>
      <c r="AF236" s="17"/>
      <c r="AG236" s="17">
        <v>0.225994115210888</v>
      </c>
      <c r="AH236" s="17">
        <v>0.12792089354163899</v>
      </c>
      <c r="AI236" s="17">
        <v>0.22377542855396601</v>
      </c>
      <c r="AJ236" s="17">
        <v>0.13264446171695499</v>
      </c>
      <c r="AK236" s="17"/>
      <c r="AL236" s="17">
        <v>0.17680045551966</v>
      </c>
      <c r="AM236" s="17">
        <v>0.20503229348188301</v>
      </c>
      <c r="AN236" s="17">
        <v>0.262764352544469</v>
      </c>
      <c r="AO236" s="17">
        <v>9.1537711802210098E-2</v>
      </c>
      <c r="AP236" s="17">
        <v>0</v>
      </c>
      <c r="AQ236" s="17">
        <v>8.9757426656728298E-2</v>
      </c>
      <c r="AR236" s="17"/>
      <c r="AS236" s="17" t="s">
        <v>136</v>
      </c>
      <c r="AT236" s="17" t="s">
        <v>136</v>
      </c>
      <c r="AU236" s="17" t="s">
        <v>136</v>
      </c>
      <c r="AV236" s="17">
        <v>0.235697663780081</v>
      </c>
      <c r="AW236" s="17">
        <v>0.158468313041979</v>
      </c>
      <c r="AX236" s="17" t="s">
        <v>136</v>
      </c>
      <c r="AY236" s="17" t="s">
        <v>136</v>
      </c>
      <c r="AZ236" s="17" t="s">
        <v>136</v>
      </c>
      <c r="BA236" s="17" t="s">
        <v>136</v>
      </c>
      <c r="BB236" s="17"/>
      <c r="BC236" s="17">
        <v>0.217997120807228</v>
      </c>
      <c r="BD236" s="17">
        <v>0.22768120806974901</v>
      </c>
      <c r="BE236" s="17">
        <v>0.20277701843944701</v>
      </c>
      <c r="BF236" s="17">
        <v>0.13079382853545299</v>
      </c>
      <c r="BG236" s="17">
        <v>0.213256278398746</v>
      </c>
      <c r="BH236" s="17">
        <v>0.65258820756666402</v>
      </c>
      <c r="BI236" s="17"/>
      <c r="BJ236" s="17">
        <v>0.157307304817244</v>
      </c>
      <c r="BK236" s="17">
        <v>0.214034553467498</v>
      </c>
      <c r="BL236" s="17">
        <v>0.301114522625887</v>
      </c>
      <c r="BM236" s="17">
        <v>0.19100280519961599</v>
      </c>
      <c r="BN236" s="17">
        <v>0.244904018824008</v>
      </c>
      <c r="BO236" s="17">
        <v>0.238947768086545</v>
      </c>
      <c r="BP236" s="17"/>
      <c r="BQ236" s="17">
        <v>0.15568509926153401</v>
      </c>
      <c r="BR236" s="17">
        <v>0.31973642234468502</v>
      </c>
      <c r="BS236" s="17"/>
      <c r="BT236" s="17">
        <v>0.147956600087261</v>
      </c>
      <c r="BU236" s="17">
        <v>0.248433962195899</v>
      </c>
      <c r="BV236" s="17"/>
      <c r="BW236" s="17">
        <v>0.217897195591301</v>
      </c>
      <c r="BX236" s="17">
        <v>0.18998701514635999</v>
      </c>
    </row>
    <row r="237" spans="2:76" x14ac:dyDescent="0.35">
      <c r="B237" t="s">
        <v>97</v>
      </c>
      <c r="C237" s="17">
        <v>0.10713857218775399</v>
      </c>
      <c r="D237" s="17">
        <v>9.47402531353983E-2</v>
      </c>
      <c r="E237" s="17">
        <v>0.124742227738682</v>
      </c>
      <c r="F237" s="17"/>
      <c r="G237" s="17">
        <v>0.122057941574679</v>
      </c>
      <c r="H237" s="17">
        <v>0.10846294080563</v>
      </c>
      <c r="I237" s="17">
        <v>8.0251429376294897E-2</v>
      </c>
      <c r="J237" s="17"/>
      <c r="K237" s="17">
        <v>0.114052936581462</v>
      </c>
      <c r="L237" s="17">
        <v>0.11316409600795301</v>
      </c>
      <c r="M237" s="17">
        <v>0.22434239120447899</v>
      </c>
      <c r="N237" s="17">
        <v>0</v>
      </c>
      <c r="O237" s="17">
        <v>0</v>
      </c>
      <c r="P237" s="17">
        <v>0</v>
      </c>
      <c r="Q237" s="17">
        <v>0.118810975668593</v>
      </c>
      <c r="R237" s="17">
        <v>0.21405396792963099</v>
      </c>
      <c r="S237" s="17">
        <v>0.252995183313317</v>
      </c>
      <c r="T237" s="17">
        <v>7.0726405058229705E-2</v>
      </c>
      <c r="U237" s="17">
        <v>4.68269187624119E-2</v>
      </c>
      <c r="V237" s="17" t="s">
        <v>136</v>
      </c>
      <c r="W237" s="17">
        <v>0.20690225334394799</v>
      </c>
      <c r="X237" s="17">
        <v>9.1190622463399595E-2</v>
      </c>
      <c r="Y237" s="17">
        <v>9.9406280717971293E-2</v>
      </c>
      <c r="Z237" s="17">
        <v>0</v>
      </c>
      <c r="AA237" s="17"/>
      <c r="AB237" s="17">
        <v>0.120475623543311</v>
      </c>
      <c r="AC237" s="17">
        <v>0.12830717187455901</v>
      </c>
      <c r="AD237" s="17">
        <v>0.137814507302538</v>
      </c>
      <c r="AE237" s="17">
        <v>6.1395259993420298E-2</v>
      </c>
      <c r="AF237" s="17"/>
      <c r="AG237" s="17">
        <v>9.9554041197493295E-2</v>
      </c>
      <c r="AH237" s="17">
        <v>0.104709080518709</v>
      </c>
      <c r="AI237" s="17">
        <v>8.2337750713823293E-2</v>
      </c>
      <c r="AJ237" s="17">
        <v>9.5871269224045402E-2</v>
      </c>
      <c r="AK237" s="17"/>
      <c r="AL237" s="17">
        <v>9.3990832654540002E-2</v>
      </c>
      <c r="AM237" s="17">
        <v>0.10836895511710599</v>
      </c>
      <c r="AN237" s="17">
        <v>6.2667788347944703E-2</v>
      </c>
      <c r="AO237" s="17">
        <v>4.1024052424691301E-2</v>
      </c>
      <c r="AP237" s="17">
        <v>0.14192572713516</v>
      </c>
      <c r="AQ237" s="17">
        <v>0.121324595006907</v>
      </c>
      <c r="AR237" s="17"/>
      <c r="AS237" s="17" t="s">
        <v>136</v>
      </c>
      <c r="AT237" s="17" t="s">
        <v>136</v>
      </c>
      <c r="AU237" s="17" t="s">
        <v>136</v>
      </c>
      <c r="AV237" s="17">
        <v>8.1736530914712696E-2</v>
      </c>
      <c r="AW237" s="17">
        <v>0.161921556723265</v>
      </c>
      <c r="AX237" s="17" t="s">
        <v>136</v>
      </c>
      <c r="AY237" s="17" t="s">
        <v>136</v>
      </c>
      <c r="AZ237" s="17" t="s">
        <v>136</v>
      </c>
      <c r="BA237" s="17" t="s">
        <v>136</v>
      </c>
      <c r="BB237" s="17"/>
      <c r="BC237" s="17">
        <v>0.104327239632829</v>
      </c>
      <c r="BD237" s="17">
        <v>4.9033051873685202E-2</v>
      </c>
      <c r="BE237" s="17">
        <v>0</v>
      </c>
      <c r="BF237" s="17">
        <v>0.17004595537499101</v>
      </c>
      <c r="BG237" s="17">
        <v>0.119673279904796</v>
      </c>
      <c r="BH237" s="17">
        <v>0</v>
      </c>
      <c r="BI237" s="17"/>
      <c r="BJ237" s="17">
        <v>8.9909522004040496E-2</v>
      </c>
      <c r="BK237" s="17">
        <v>0.160126271464685</v>
      </c>
      <c r="BL237" s="17">
        <v>7.6588564711632098E-2</v>
      </c>
      <c r="BM237" s="17">
        <v>0.104110372965296</v>
      </c>
      <c r="BN237" s="17">
        <v>8.2371336766811507E-2</v>
      </c>
      <c r="BO237" s="17">
        <v>4.3157521173011297E-2</v>
      </c>
      <c r="BP237" s="17"/>
      <c r="BQ237" s="17">
        <v>7.9326273150010299E-2</v>
      </c>
      <c r="BR237" s="17">
        <v>0.16146673009005699</v>
      </c>
      <c r="BS237" s="17"/>
      <c r="BT237" s="17">
        <v>9.4741000767183697E-2</v>
      </c>
      <c r="BU237" s="17">
        <v>0.109298272842298</v>
      </c>
      <c r="BV237" s="17"/>
      <c r="BW237" s="17">
        <v>0.11588642948276801</v>
      </c>
      <c r="BX237" s="17">
        <v>8.7929491594234299E-2</v>
      </c>
    </row>
    <row r="238" spans="2:76" x14ac:dyDescent="0.35">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row>
    <row r="239" spans="2:76" x14ac:dyDescent="0.35">
      <c r="B239" s="6" t="s">
        <v>229</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row>
    <row r="240" spans="2:76" x14ac:dyDescent="0.35">
      <c r="B240" s="24" t="s">
        <v>138</v>
      </c>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row>
    <row r="241" spans="2:76" x14ac:dyDescent="0.35">
      <c r="B241" t="s">
        <v>157</v>
      </c>
      <c r="C241" s="17">
        <v>0.257192412506974</v>
      </c>
      <c r="D241" s="17">
        <v>0.14170884535654499</v>
      </c>
      <c r="E241" s="17">
        <v>0.421160844785886</v>
      </c>
      <c r="F241" s="17"/>
      <c r="G241" s="17">
        <v>0.25481895656515202</v>
      </c>
      <c r="H241" s="17">
        <v>0.25203969419653999</v>
      </c>
      <c r="I241" s="17">
        <v>0.27383329677144302</v>
      </c>
      <c r="J241" s="17"/>
      <c r="K241" s="17">
        <v>0.27641239393599099</v>
      </c>
      <c r="L241" s="17">
        <v>0.239614019495893</v>
      </c>
      <c r="M241" s="17">
        <v>0.21970652277686101</v>
      </c>
      <c r="N241" s="17">
        <v>0</v>
      </c>
      <c r="O241" s="17">
        <v>0.32787361157796202</v>
      </c>
      <c r="P241" s="17">
        <v>0.10947267953369801</v>
      </c>
      <c r="Q241" s="17">
        <v>0.32935231807243098</v>
      </c>
      <c r="R241" s="17">
        <v>0.32541784969753101</v>
      </c>
      <c r="S241" s="17">
        <v>0.49400963337336601</v>
      </c>
      <c r="T241" s="17">
        <v>0.26651384824213997</v>
      </c>
      <c r="U241" s="17">
        <v>0.28365590327093099</v>
      </c>
      <c r="V241" s="17" t="s">
        <v>136</v>
      </c>
      <c r="W241" s="17">
        <v>0.26832483587065598</v>
      </c>
      <c r="X241" s="17">
        <v>0.18346025102473101</v>
      </c>
      <c r="Y241" s="17">
        <v>0.19655304580619301</v>
      </c>
      <c r="Z241" s="17">
        <v>0</v>
      </c>
      <c r="AA241" s="17"/>
      <c r="AB241" s="17">
        <v>0.52798399239262706</v>
      </c>
      <c r="AC241" s="17">
        <v>0.36831607588599602</v>
      </c>
      <c r="AD241" s="17">
        <v>0.16842877733307199</v>
      </c>
      <c r="AE241" s="17">
        <v>0.153888776260066</v>
      </c>
      <c r="AF241" s="17"/>
      <c r="AG241" s="17">
        <v>0.30719674987076701</v>
      </c>
      <c r="AH241" s="17">
        <v>0.190477657538387</v>
      </c>
      <c r="AI241" s="17">
        <v>0.15525080014655901</v>
      </c>
      <c r="AJ241" s="17">
        <v>0.10847266475122699</v>
      </c>
      <c r="AK241" s="17"/>
      <c r="AL241" s="17">
        <v>0.260529577048006</v>
      </c>
      <c r="AM241" s="17">
        <v>0.201131368779563</v>
      </c>
      <c r="AN241" s="17">
        <v>0.31780706072730203</v>
      </c>
      <c r="AO241" s="17">
        <v>0.267118640213375</v>
      </c>
      <c r="AP241" s="17">
        <v>0.18395892891229201</v>
      </c>
      <c r="AQ241" s="17">
        <v>0.47947426007289101</v>
      </c>
      <c r="AR241" s="17"/>
      <c r="AS241" s="17" t="s">
        <v>136</v>
      </c>
      <c r="AT241" s="17" t="s">
        <v>136</v>
      </c>
      <c r="AU241" s="17" t="s">
        <v>136</v>
      </c>
      <c r="AV241" s="17">
        <v>0.16990129720563801</v>
      </c>
      <c r="AW241" s="17">
        <v>0.44544766995809698</v>
      </c>
      <c r="AX241" s="17" t="s">
        <v>136</v>
      </c>
      <c r="AY241" s="17" t="s">
        <v>136</v>
      </c>
      <c r="AZ241" s="17" t="s">
        <v>136</v>
      </c>
      <c r="BA241" s="17" t="s">
        <v>136</v>
      </c>
      <c r="BB241" s="17"/>
      <c r="BC241" s="17">
        <v>0.188806421067508</v>
      </c>
      <c r="BD241" s="17">
        <v>8.5221835588904699E-2</v>
      </c>
      <c r="BE241" s="17">
        <v>0.83119793575340895</v>
      </c>
      <c r="BF241" s="17">
        <v>0.17106987849945701</v>
      </c>
      <c r="BG241" s="17">
        <v>0.37783888194986998</v>
      </c>
      <c r="BH241" s="17">
        <v>0.65258820756666402</v>
      </c>
      <c r="BI241" s="17"/>
      <c r="BJ241" s="17">
        <v>0.27067306957313703</v>
      </c>
      <c r="BK241" s="17">
        <v>0.21757988080908999</v>
      </c>
      <c r="BL241" s="17">
        <v>0.50753206243398596</v>
      </c>
      <c r="BM241" s="17">
        <v>0.17479883541447599</v>
      </c>
      <c r="BN241" s="17">
        <v>0.23068621148193</v>
      </c>
      <c r="BO241" s="17">
        <v>0.42145245060334402</v>
      </c>
      <c r="BP241" s="17"/>
      <c r="BQ241" s="17">
        <v>0.32957625012983399</v>
      </c>
      <c r="BR241" s="17">
        <v>0.115798831393357</v>
      </c>
      <c r="BS241" s="17"/>
      <c r="BT241" s="17">
        <v>0.28261808176625702</v>
      </c>
      <c r="BU241" s="17">
        <v>0.23863145909004599</v>
      </c>
      <c r="BV241" s="17"/>
      <c r="BW241" s="17">
        <v>0.27883322113955</v>
      </c>
      <c r="BX241" s="17">
        <v>0.222466956639984</v>
      </c>
    </row>
    <row r="242" spans="2:76" x14ac:dyDescent="0.35">
      <c r="B242" t="s">
        <v>158</v>
      </c>
      <c r="C242" s="17">
        <v>0.72491756222060499</v>
      </c>
      <c r="D242" s="17">
        <v>0.82780111907541498</v>
      </c>
      <c r="E242" s="17">
        <v>0.578839155214114</v>
      </c>
      <c r="F242" s="17"/>
      <c r="G242" s="17">
        <v>0.704773988763155</v>
      </c>
      <c r="H242" s="17">
        <v>0.73714101214716499</v>
      </c>
      <c r="I242" s="17">
        <v>0.72616670322855703</v>
      </c>
      <c r="J242" s="17"/>
      <c r="K242" s="17">
        <v>0.70029738475177195</v>
      </c>
      <c r="L242" s="17">
        <v>0.760385980504107</v>
      </c>
      <c r="M242" s="17">
        <v>0.668625670798908</v>
      </c>
      <c r="N242" s="17">
        <v>1</v>
      </c>
      <c r="O242" s="17">
        <v>0.33471220538614699</v>
      </c>
      <c r="P242" s="17">
        <v>0.89052732046630201</v>
      </c>
      <c r="Q242" s="17">
        <v>0.67064768192756896</v>
      </c>
      <c r="R242" s="17">
        <v>0.67458215030246904</v>
      </c>
      <c r="S242" s="17">
        <v>0.50599036662663399</v>
      </c>
      <c r="T242" s="17">
        <v>0.70983775344223699</v>
      </c>
      <c r="U242" s="17">
        <v>0.66815459327294802</v>
      </c>
      <c r="V242" s="17" t="s">
        <v>136</v>
      </c>
      <c r="W242" s="17">
        <v>0.73167516412934397</v>
      </c>
      <c r="X242" s="17">
        <v>0.81653974897526904</v>
      </c>
      <c r="Y242" s="17">
        <v>0.80344695419380696</v>
      </c>
      <c r="Z242" s="17">
        <v>1</v>
      </c>
      <c r="AA242" s="17"/>
      <c r="AB242" s="17">
        <v>0.43272328513962899</v>
      </c>
      <c r="AC242" s="17">
        <v>0.62205379926068505</v>
      </c>
      <c r="AD242" s="17">
        <v>0.81933054435433095</v>
      </c>
      <c r="AE242" s="17">
        <v>0.82799774683234195</v>
      </c>
      <c r="AF242" s="17"/>
      <c r="AG242" s="17">
        <v>0.68152098799572702</v>
      </c>
      <c r="AH242" s="17">
        <v>0.77990429198867794</v>
      </c>
      <c r="AI242" s="17">
        <v>0.83469735222388797</v>
      </c>
      <c r="AJ242" s="17">
        <v>0.89152733524877303</v>
      </c>
      <c r="AK242" s="17"/>
      <c r="AL242" s="17">
        <v>0.71563310600157704</v>
      </c>
      <c r="AM242" s="17">
        <v>0.79886863122043705</v>
      </c>
      <c r="AN242" s="17">
        <v>0.61243263545516502</v>
      </c>
      <c r="AO242" s="17">
        <v>0.73288135978662505</v>
      </c>
      <c r="AP242" s="17">
        <v>0.81604107108770796</v>
      </c>
      <c r="AQ242" s="17">
        <v>0.52052573992710904</v>
      </c>
      <c r="AR242" s="17"/>
      <c r="AS242" s="17" t="s">
        <v>136</v>
      </c>
      <c r="AT242" s="17" t="s">
        <v>136</v>
      </c>
      <c r="AU242" s="17" t="s">
        <v>136</v>
      </c>
      <c r="AV242" s="17">
        <v>0.80841723033076096</v>
      </c>
      <c r="AW242" s="17">
        <v>0.54483908043128604</v>
      </c>
      <c r="AX242" s="17" t="s">
        <v>136</v>
      </c>
      <c r="AY242" s="17" t="s">
        <v>136</v>
      </c>
      <c r="AZ242" s="17" t="s">
        <v>136</v>
      </c>
      <c r="BA242" s="17" t="s">
        <v>136</v>
      </c>
      <c r="BB242" s="17"/>
      <c r="BC242" s="17">
        <v>0.80439384824635096</v>
      </c>
      <c r="BD242" s="17">
        <v>0.88764517235889495</v>
      </c>
      <c r="BE242" s="17">
        <v>0.168802064246591</v>
      </c>
      <c r="BF242" s="17">
        <v>0.80325753713167602</v>
      </c>
      <c r="BG242" s="17">
        <v>0.59773896794730996</v>
      </c>
      <c r="BH242" s="17">
        <v>0.34741179243333598</v>
      </c>
      <c r="BI242" s="17"/>
      <c r="BJ242" s="17">
        <v>0.70051171177759797</v>
      </c>
      <c r="BK242" s="17">
        <v>0.75862723556563705</v>
      </c>
      <c r="BL242" s="17">
        <v>0.49246793756601398</v>
      </c>
      <c r="BM242" s="17">
        <v>0.812937597537151</v>
      </c>
      <c r="BN242" s="17">
        <v>0.76931378851806997</v>
      </c>
      <c r="BO242" s="17">
        <v>0.53413421683730999</v>
      </c>
      <c r="BP242" s="17"/>
      <c r="BQ242" s="17">
        <v>0.65217232342815001</v>
      </c>
      <c r="BR242" s="17">
        <v>0.86701709934962001</v>
      </c>
      <c r="BS242" s="17"/>
      <c r="BT242" s="17">
        <v>0.70205338626601699</v>
      </c>
      <c r="BU242" s="17">
        <v>0.74192124184810504</v>
      </c>
      <c r="BV242" s="17"/>
      <c r="BW242" s="17">
        <v>0.70733892188542702</v>
      </c>
      <c r="BX242" s="17">
        <v>0.76525539829490097</v>
      </c>
    </row>
    <row r="243" spans="2:76" x14ac:dyDescent="0.35">
      <c r="B243" t="s">
        <v>97</v>
      </c>
      <c r="C243" s="17">
        <v>1.78900252724216E-2</v>
      </c>
      <c r="D243" s="17">
        <v>3.0490035568039101E-2</v>
      </c>
      <c r="E243" s="17">
        <v>0</v>
      </c>
      <c r="F243" s="17"/>
      <c r="G243" s="17">
        <v>4.0407054671692498E-2</v>
      </c>
      <c r="H243" s="17">
        <v>1.0819293656294899E-2</v>
      </c>
      <c r="I243" s="17">
        <v>0</v>
      </c>
      <c r="J243" s="17"/>
      <c r="K243" s="17">
        <v>2.3290221312236799E-2</v>
      </c>
      <c r="L243" s="17">
        <v>0</v>
      </c>
      <c r="M243" s="17">
        <v>0.11166780642423101</v>
      </c>
      <c r="N243" s="17">
        <v>0</v>
      </c>
      <c r="O243" s="17">
        <v>0.33741418303588999</v>
      </c>
      <c r="P243" s="17">
        <v>0</v>
      </c>
      <c r="Q243" s="17">
        <v>0</v>
      </c>
      <c r="R243" s="17">
        <v>0</v>
      </c>
      <c r="S243" s="17">
        <v>0</v>
      </c>
      <c r="T243" s="17">
        <v>2.3648398315623102E-2</v>
      </c>
      <c r="U243" s="17">
        <v>4.8189503456121399E-2</v>
      </c>
      <c r="V243" s="17" t="s">
        <v>136</v>
      </c>
      <c r="W243" s="17">
        <v>0</v>
      </c>
      <c r="X243" s="17">
        <v>0</v>
      </c>
      <c r="Y243" s="17">
        <v>0</v>
      </c>
      <c r="Z243" s="17">
        <v>0</v>
      </c>
      <c r="AA243" s="17"/>
      <c r="AB243" s="17">
        <v>3.9292722467744401E-2</v>
      </c>
      <c r="AC243" s="17">
        <v>9.6301248533184804E-3</v>
      </c>
      <c r="AD243" s="17">
        <v>1.22406783125973E-2</v>
      </c>
      <c r="AE243" s="17">
        <v>1.8113476907591498E-2</v>
      </c>
      <c r="AF243" s="17"/>
      <c r="AG243" s="17">
        <v>1.1282262133506801E-2</v>
      </c>
      <c r="AH243" s="17">
        <v>2.9618050472935101E-2</v>
      </c>
      <c r="AI243" s="17">
        <v>1.0051847629552999E-2</v>
      </c>
      <c r="AJ243" s="17">
        <v>0</v>
      </c>
      <c r="AK243" s="17"/>
      <c r="AL243" s="17">
        <v>2.3837316950416701E-2</v>
      </c>
      <c r="AM243" s="17">
        <v>0</v>
      </c>
      <c r="AN243" s="17">
        <v>6.9760303817532204E-2</v>
      </c>
      <c r="AO243" s="17">
        <v>0</v>
      </c>
      <c r="AP243" s="17">
        <v>0</v>
      </c>
      <c r="AQ243" s="17">
        <v>0</v>
      </c>
      <c r="AR243" s="17"/>
      <c r="AS243" s="17" t="s">
        <v>136</v>
      </c>
      <c r="AT243" s="17" t="s">
        <v>136</v>
      </c>
      <c r="AU243" s="17" t="s">
        <v>136</v>
      </c>
      <c r="AV243" s="17">
        <v>2.1681472463600901E-2</v>
      </c>
      <c r="AW243" s="17">
        <v>9.7132496106160909E-3</v>
      </c>
      <c r="AX243" s="17" t="s">
        <v>136</v>
      </c>
      <c r="AY243" s="17" t="s">
        <v>136</v>
      </c>
      <c r="AZ243" s="17" t="s">
        <v>136</v>
      </c>
      <c r="BA243" s="17" t="s">
        <v>136</v>
      </c>
      <c r="BB243" s="17"/>
      <c r="BC243" s="17">
        <v>6.79973068614127E-3</v>
      </c>
      <c r="BD243" s="17">
        <v>2.7132992052200301E-2</v>
      </c>
      <c r="BE243" s="17">
        <v>0</v>
      </c>
      <c r="BF243" s="17">
        <v>2.5672584368867001E-2</v>
      </c>
      <c r="BG243" s="17">
        <v>2.4422150102819801E-2</v>
      </c>
      <c r="BH243" s="17">
        <v>0</v>
      </c>
      <c r="BI243" s="17"/>
      <c r="BJ243" s="17">
        <v>2.88152186492656E-2</v>
      </c>
      <c r="BK243" s="17">
        <v>2.3792883625272099E-2</v>
      </c>
      <c r="BL243" s="17">
        <v>0</v>
      </c>
      <c r="BM243" s="17">
        <v>1.2263567048372699E-2</v>
      </c>
      <c r="BN243" s="17">
        <v>0</v>
      </c>
      <c r="BO243" s="17">
        <v>4.4413332559345702E-2</v>
      </c>
      <c r="BP243" s="17"/>
      <c r="BQ243" s="17">
        <v>1.8251426442015099E-2</v>
      </c>
      <c r="BR243" s="17">
        <v>1.71840692570231E-2</v>
      </c>
      <c r="BS243" s="17"/>
      <c r="BT243" s="17">
        <v>1.53285319677261E-2</v>
      </c>
      <c r="BU243" s="17">
        <v>1.9447299061848701E-2</v>
      </c>
      <c r="BV243" s="17"/>
      <c r="BW243" s="17">
        <v>1.38278569750228E-2</v>
      </c>
      <c r="BX243" s="17">
        <v>1.22776450651155E-2</v>
      </c>
    </row>
    <row r="244" spans="2:76" x14ac:dyDescent="0.3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row>
    <row r="245" spans="2:76" x14ac:dyDescent="0.35">
      <c r="B245" s="6" t="s">
        <v>239</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row>
    <row r="246" spans="2:76" x14ac:dyDescent="0.35">
      <c r="B246" s="31" t="s">
        <v>501</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row>
    <row r="247" spans="2:76" x14ac:dyDescent="0.35">
      <c r="B247" t="s">
        <v>230</v>
      </c>
      <c r="C247" s="17">
        <v>0.34926534841432899</v>
      </c>
      <c r="D247" s="17">
        <v>0.17626192896628001</v>
      </c>
      <c r="E247" s="17">
        <v>0.431915511050464</v>
      </c>
      <c r="F247" s="17"/>
      <c r="G247" s="17">
        <v>0.51133212473579104</v>
      </c>
      <c r="H247" s="17">
        <v>0.26389278757078</v>
      </c>
      <c r="I247" s="17">
        <v>0.30754616442241001</v>
      </c>
      <c r="J247" s="17"/>
      <c r="K247" s="17">
        <v>0.325644911337655</v>
      </c>
      <c r="L247" s="17">
        <v>0.45465071635284898</v>
      </c>
      <c r="M247" s="17">
        <v>0</v>
      </c>
      <c r="N247" s="17" t="s">
        <v>136</v>
      </c>
      <c r="O247" s="17">
        <v>0</v>
      </c>
      <c r="P247" s="17">
        <v>1</v>
      </c>
      <c r="Q247" s="17">
        <v>0.11678634127017599</v>
      </c>
      <c r="R247" s="17">
        <v>0.337514793135684</v>
      </c>
      <c r="S247" s="17">
        <v>0</v>
      </c>
      <c r="T247" s="17">
        <v>0.45883819311427398</v>
      </c>
      <c r="U247" s="17">
        <v>0.50146373509661502</v>
      </c>
      <c r="V247" s="17" t="s">
        <v>136</v>
      </c>
      <c r="W247" s="17">
        <v>0.188010292048364</v>
      </c>
      <c r="X247" s="17">
        <v>0</v>
      </c>
      <c r="Y247" s="17">
        <v>0.5</v>
      </c>
      <c r="Z247" s="17" t="s">
        <v>136</v>
      </c>
      <c r="AA247" s="17"/>
      <c r="AB247" s="17">
        <v>0.37623076158853502</v>
      </c>
      <c r="AC247" s="17">
        <v>0.362837743305643</v>
      </c>
      <c r="AD247" s="17">
        <v>0.287618366558755</v>
      </c>
      <c r="AE247" s="17">
        <v>0.33646397194177502</v>
      </c>
      <c r="AF247" s="17"/>
      <c r="AG247" s="17">
        <v>0.36552302434208001</v>
      </c>
      <c r="AH247" s="17">
        <v>0.317849440288551</v>
      </c>
      <c r="AI247" s="17">
        <v>0.35643339994200501</v>
      </c>
      <c r="AJ247" s="17">
        <v>0</v>
      </c>
      <c r="AK247" s="17"/>
      <c r="AL247" s="17">
        <v>0.301970868001667</v>
      </c>
      <c r="AM247" s="17">
        <v>0.38511795518694097</v>
      </c>
      <c r="AN247" s="17">
        <v>0.18173501759298599</v>
      </c>
      <c r="AO247" s="17">
        <v>0.18777154631982201</v>
      </c>
      <c r="AP247" s="17">
        <v>0.69793450586361405</v>
      </c>
      <c r="AQ247" s="17">
        <v>0.62039404915371399</v>
      </c>
      <c r="AR247" s="17"/>
      <c r="AS247" s="17" t="s">
        <v>136</v>
      </c>
      <c r="AT247" s="17" t="s">
        <v>136</v>
      </c>
      <c r="AU247" s="17" t="s">
        <v>136</v>
      </c>
      <c r="AV247" s="17">
        <v>0.27582700758088502</v>
      </c>
      <c r="AW247" s="17">
        <v>0.40967410976970697</v>
      </c>
      <c r="AX247" s="17" t="s">
        <v>136</v>
      </c>
      <c r="AY247" s="17" t="s">
        <v>136</v>
      </c>
      <c r="AZ247" s="17" t="s">
        <v>136</v>
      </c>
      <c r="BA247" s="17" t="s">
        <v>136</v>
      </c>
      <c r="BB247" s="17"/>
      <c r="BC247" s="17">
        <v>0.38888261182601702</v>
      </c>
      <c r="BD247" s="17">
        <v>0.50076548914465702</v>
      </c>
      <c r="BE247" s="17">
        <v>0</v>
      </c>
      <c r="BF247" s="17">
        <v>0.36592078286392998</v>
      </c>
      <c r="BG247" s="17">
        <v>0.366434245615754</v>
      </c>
      <c r="BH247" s="17">
        <v>0</v>
      </c>
      <c r="BI247" s="17"/>
      <c r="BJ247" s="17">
        <v>0.113767686487198</v>
      </c>
      <c r="BK247" s="17">
        <v>0.42969273077325598</v>
      </c>
      <c r="BL247" s="17">
        <v>0.38276200028238599</v>
      </c>
      <c r="BM247" s="17">
        <v>0.279626775068126</v>
      </c>
      <c r="BN247" s="17">
        <v>0.48840665790778298</v>
      </c>
      <c r="BO247" s="17">
        <v>0.49343063835775403</v>
      </c>
      <c r="BP247" s="17"/>
      <c r="BQ247" s="17">
        <v>0.39586240541138001</v>
      </c>
      <c r="BR247" s="17">
        <v>9.0206572536017396E-2</v>
      </c>
      <c r="BS247" s="17"/>
      <c r="BT247" s="17">
        <v>0.31916744727419599</v>
      </c>
      <c r="BU247" s="17">
        <v>0.37760526319586202</v>
      </c>
      <c r="BV247" s="17"/>
      <c r="BW247" s="17">
        <v>0.42228235525985802</v>
      </c>
      <c r="BX247" s="17">
        <v>0.30802012518498201</v>
      </c>
    </row>
    <row r="248" spans="2:76" x14ac:dyDescent="0.35">
      <c r="B248" t="s">
        <v>231</v>
      </c>
      <c r="C248" s="17">
        <v>0.22432125513367099</v>
      </c>
      <c r="D248" s="17">
        <v>0.24939324160178999</v>
      </c>
      <c r="E248" s="17">
        <v>0.212343435470844</v>
      </c>
      <c r="F248" s="17"/>
      <c r="G248" s="17">
        <v>0.211556593350852</v>
      </c>
      <c r="H248" s="17">
        <v>0.27852801834886498</v>
      </c>
      <c r="I248" s="17">
        <v>0.118273225863779</v>
      </c>
      <c r="J248" s="17"/>
      <c r="K248" s="17">
        <v>0.41015966685987998</v>
      </c>
      <c r="L248" s="17">
        <v>0.15272693299402701</v>
      </c>
      <c r="M248" s="17">
        <v>0</v>
      </c>
      <c r="N248" s="17" t="s">
        <v>136</v>
      </c>
      <c r="O248" s="17">
        <v>0</v>
      </c>
      <c r="P248" s="17">
        <v>0</v>
      </c>
      <c r="Q248" s="17">
        <v>0.26159105519149201</v>
      </c>
      <c r="R248" s="17">
        <v>0.42660843663753201</v>
      </c>
      <c r="S248" s="17">
        <v>0.492449974781836</v>
      </c>
      <c r="T248" s="17">
        <v>8.8333955109216405E-2</v>
      </c>
      <c r="U248" s="17">
        <v>0</v>
      </c>
      <c r="V248" s="17" t="s">
        <v>136</v>
      </c>
      <c r="W248" s="17">
        <v>0.38353261100123098</v>
      </c>
      <c r="X248" s="17">
        <v>0</v>
      </c>
      <c r="Y248" s="17">
        <v>0.5</v>
      </c>
      <c r="Z248" s="17" t="s">
        <v>136</v>
      </c>
      <c r="AA248" s="17"/>
      <c r="AB248" s="17">
        <v>0</v>
      </c>
      <c r="AC248" s="17">
        <v>0.38191389310801799</v>
      </c>
      <c r="AD248" s="17">
        <v>0.23479833507123399</v>
      </c>
      <c r="AE248" s="17">
        <v>0.126971025560628</v>
      </c>
      <c r="AF248" s="17"/>
      <c r="AG248" s="17">
        <v>0.20533317969244799</v>
      </c>
      <c r="AH248" s="17">
        <v>0</v>
      </c>
      <c r="AI248" s="17">
        <v>0.46200823913953798</v>
      </c>
      <c r="AJ248" s="17">
        <v>0</v>
      </c>
      <c r="AK248" s="17"/>
      <c r="AL248" s="17">
        <v>0.147410252826773</v>
      </c>
      <c r="AM248" s="17">
        <v>0.124148313265316</v>
      </c>
      <c r="AN248" s="17">
        <v>0.61234658018149801</v>
      </c>
      <c r="AO248" s="17">
        <v>0.18777154631982201</v>
      </c>
      <c r="AP248" s="17">
        <v>0</v>
      </c>
      <c r="AQ248" s="17">
        <v>0.28239256941742502</v>
      </c>
      <c r="AR248" s="17"/>
      <c r="AS248" s="17" t="s">
        <v>136</v>
      </c>
      <c r="AT248" s="17" t="s">
        <v>136</v>
      </c>
      <c r="AU248" s="17" t="s">
        <v>136</v>
      </c>
      <c r="AV248" s="17">
        <v>0.27358322669252</v>
      </c>
      <c r="AW248" s="17">
        <v>0.18379944254883701</v>
      </c>
      <c r="AX248" s="17" t="s">
        <v>136</v>
      </c>
      <c r="AY248" s="17" t="s">
        <v>136</v>
      </c>
      <c r="AZ248" s="17" t="s">
        <v>136</v>
      </c>
      <c r="BA248" s="17" t="s">
        <v>136</v>
      </c>
      <c r="BB248" s="17"/>
      <c r="BC248" s="17">
        <v>0.19316502147508999</v>
      </c>
      <c r="BD248" s="17">
        <v>0.25673685705678301</v>
      </c>
      <c r="BE248" s="17">
        <v>0.17191694581118599</v>
      </c>
      <c r="BF248" s="17">
        <v>0.14809775537484901</v>
      </c>
      <c r="BG248" s="17">
        <v>0.241806208656032</v>
      </c>
      <c r="BH248" s="17">
        <v>0.50861445352028301</v>
      </c>
      <c r="BI248" s="17"/>
      <c r="BJ248" s="17">
        <v>0.42281005878782102</v>
      </c>
      <c r="BK248" s="17">
        <v>0.21585905866535801</v>
      </c>
      <c r="BL248" s="17">
        <v>0.13729537190597599</v>
      </c>
      <c r="BM248" s="17">
        <v>0.222160229435934</v>
      </c>
      <c r="BN248" s="17">
        <v>0.15952168055339999</v>
      </c>
      <c r="BO248" s="17">
        <v>8.7070491281735607E-2</v>
      </c>
      <c r="BP248" s="17"/>
      <c r="BQ248" s="17">
        <v>0.190706394452658</v>
      </c>
      <c r="BR248" s="17">
        <v>0.41120483149116899</v>
      </c>
      <c r="BS248" s="17"/>
      <c r="BT248" s="17">
        <v>0.14350517666490201</v>
      </c>
      <c r="BU248" s="17">
        <v>0.28400128193797902</v>
      </c>
      <c r="BV248" s="17"/>
      <c r="BW248" s="17">
        <v>0.31002925616703603</v>
      </c>
      <c r="BX248" s="17">
        <v>0.11482785929167399</v>
      </c>
    </row>
    <row r="249" spans="2:76" x14ac:dyDescent="0.35">
      <c r="B249" t="s">
        <v>232</v>
      </c>
      <c r="C249" s="17">
        <v>0.20607086261750801</v>
      </c>
      <c r="D249" s="17">
        <v>0.14269985137969801</v>
      </c>
      <c r="E249" s="17">
        <v>0.23634554968399199</v>
      </c>
      <c r="F249" s="17"/>
      <c r="G249" s="17">
        <v>0.25032145839319803</v>
      </c>
      <c r="H249" s="17">
        <v>0.17935169130637399</v>
      </c>
      <c r="I249" s="17">
        <v>0.202529722646725</v>
      </c>
      <c r="J249" s="17"/>
      <c r="K249" s="17">
        <v>0.42608734664939302</v>
      </c>
      <c r="L249" s="17">
        <v>0.15036272006926399</v>
      </c>
      <c r="M249" s="17">
        <v>0</v>
      </c>
      <c r="N249" s="17" t="s">
        <v>136</v>
      </c>
      <c r="O249" s="17">
        <v>0</v>
      </c>
      <c r="P249" s="17">
        <v>0</v>
      </c>
      <c r="Q249" s="17">
        <v>0.37849013440000601</v>
      </c>
      <c r="R249" s="17">
        <v>0.106030477909153</v>
      </c>
      <c r="S249" s="17">
        <v>0.492449974781836</v>
      </c>
      <c r="T249" s="17">
        <v>0.13868647661617101</v>
      </c>
      <c r="U249" s="17">
        <v>0</v>
      </c>
      <c r="V249" s="17" t="s">
        <v>136</v>
      </c>
      <c r="W249" s="17">
        <v>0.19552231895286701</v>
      </c>
      <c r="X249" s="17">
        <v>0</v>
      </c>
      <c r="Y249" s="17">
        <v>0.5</v>
      </c>
      <c r="Z249" s="17" t="s">
        <v>136</v>
      </c>
      <c r="AA249" s="17"/>
      <c r="AB249" s="17">
        <v>0.50258063224300997</v>
      </c>
      <c r="AC249" s="17">
        <v>0.15965969312713699</v>
      </c>
      <c r="AD249" s="17">
        <v>0.23550672066626599</v>
      </c>
      <c r="AE249" s="17">
        <v>4.9002737763313799E-2</v>
      </c>
      <c r="AF249" s="17"/>
      <c r="AG249" s="17">
        <v>0.18681701773135001</v>
      </c>
      <c r="AH249" s="17">
        <v>0</v>
      </c>
      <c r="AI249" s="17">
        <v>0.24006975611085199</v>
      </c>
      <c r="AJ249" s="17">
        <v>1</v>
      </c>
      <c r="AK249" s="17"/>
      <c r="AL249" s="17">
        <v>0.20904061320305201</v>
      </c>
      <c r="AM249" s="17">
        <v>0.15338567142446499</v>
      </c>
      <c r="AN249" s="17">
        <v>0.38436372108295402</v>
      </c>
      <c r="AO249" s="17">
        <v>0</v>
      </c>
      <c r="AP249" s="17">
        <v>0</v>
      </c>
      <c r="AQ249" s="17">
        <v>0</v>
      </c>
      <c r="AR249" s="17"/>
      <c r="AS249" s="17" t="s">
        <v>136</v>
      </c>
      <c r="AT249" s="17" t="s">
        <v>136</v>
      </c>
      <c r="AU249" s="17" t="s">
        <v>136</v>
      </c>
      <c r="AV249" s="17">
        <v>0.12545594393603399</v>
      </c>
      <c r="AW249" s="17">
        <v>0.27238291881383497</v>
      </c>
      <c r="AX249" s="17" t="s">
        <v>136</v>
      </c>
      <c r="AY249" s="17" t="s">
        <v>136</v>
      </c>
      <c r="AZ249" s="17" t="s">
        <v>136</v>
      </c>
      <c r="BA249" s="17" t="s">
        <v>136</v>
      </c>
      <c r="BB249" s="17"/>
      <c r="BC249" s="17">
        <v>0.21259812043849399</v>
      </c>
      <c r="BD249" s="17">
        <v>0.24249765379856</v>
      </c>
      <c r="BE249" s="17">
        <v>0.243957557781525</v>
      </c>
      <c r="BF249" s="17">
        <v>0.357967619328734</v>
      </c>
      <c r="BG249" s="17">
        <v>0.16282554275883601</v>
      </c>
      <c r="BH249" s="17">
        <v>0.49138554647971699</v>
      </c>
      <c r="BI249" s="17"/>
      <c r="BJ249" s="17">
        <v>0.119306645836031</v>
      </c>
      <c r="BK249" s="17">
        <v>0.42531274009317199</v>
      </c>
      <c r="BL249" s="17">
        <v>0.101364793792257</v>
      </c>
      <c r="BM249" s="17">
        <v>0.13802258454468699</v>
      </c>
      <c r="BN249" s="17">
        <v>0.25161371415387201</v>
      </c>
      <c r="BO249" s="17">
        <v>9.8423007262906301E-2</v>
      </c>
      <c r="BP249" s="17"/>
      <c r="BQ249" s="17">
        <v>0.226911441789341</v>
      </c>
      <c r="BR249" s="17">
        <v>9.0206572536017396E-2</v>
      </c>
      <c r="BS249" s="17"/>
      <c r="BT249" s="17">
        <v>0.28513711637550798</v>
      </c>
      <c r="BU249" s="17">
        <v>0.157473504926817</v>
      </c>
      <c r="BV249" s="17"/>
      <c r="BW249" s="17">
        <v>0.22338519604128701</v>
      </c>
      <c r="BX249" s="17">
        <v>0.15663353615108899</v>
      </c>
    </row>
    <row r="250" spans="2:76" x14ac:dyDescent="0.35">
      <c r="B250" t="s">
        <v>233</v>
      </c>
      <c r="C250" s="17">
        <v>0.136425383674666</v>
      </c>
      <c r="D250" s="17">
        <v>0.114664559802647</v>
      </c>
      <c r="E250" s="17">
        <v>0.14682133791566701</v>
      </c>
      <c r="F250" s="17"/>
      <c r="G250" s="17">
        <v>0.13360777111646599</v>
      </c>
      <c r="H250" s="17">
        <v>0.13832923618083801</v>
      </c>
      <c r="I250" s="17">
        <v>0.13618450172327701</v>
      </c>
      <c r="J250" s="17"/>
      <c r="K250" s="17">
        <v>0</v>
      </c>
      <c r="L250" s="17">
        <v>0</v>
      </c>
      <c r="M250" s="17">
        <v>0</v>
      </c>
      <c r="N250" s="17" t="s">
        <v>136</v>
      </c>
      <c r="O250" s="17">
        <v>1</v>
      </c>
      <c r="P250" s="17">
        <v>0</v>
      </c>
      <c r="Q250" s="17">
        <v>0.121566234569163</v>
      </c>
      <c r="R250" s="17">
        <v>0.23268935740462701</v>
      </c>
      <c r="S250" s="17">
        <v>0.50755002521816395</v>
      </c>
      <c r="T250" s="17">
        <v>0.12985446917972701</v>
      </c>
      <c r="U250" s="17">
        <v>0</v>
      </c>
      <c r="V250" s="17" t="s">
        <v>136</v>
      </c>
      <c r="W250" s="17">
        <v>0.188010292048364</v>
      </c>
      <c r="X250" s="17">
        <v>0.50340539145794205</v>
      </c>
      <c r="Y250" s="17">
        <v>1</v>
      </c>
      <c r="Z250" s="17" t="s">
        <v>136</v>
      </c>
      <c r="AA250" s="17"/>
      <c r="AB250" s="17">
        <v>0</v>
      </c>
      <c r="AC250" s="17">
        <v>0.15773504652548001</v>
      </c>
      <c r="AD250" s="17">
        <v>0.17026957207411</v>
      </c>
      <c r="AE250" s="17">
        <v>0.21333033055400599</v>
      </c>
      <c r="AF250" s="17"/>
      <c r="AG250" s="17">
        <v>0.15753195139242099</v>
      </c>
      <c r="AH250" s="17">
        <v>0.20629769079055199</v>
      </c>
      <c r="AI250" s="17">
        <v>6.41724808950173E-2</v>
      </c>
      <c r="AJ250" s="17">
        <v>0</v>
      </c>
      <c r="AK250" s="17"/>
      <c r="AL250" s="17">
        <v>0.16761575626391501</v>
      </c>
      <c r="AM250" s="17">
        <v>0</v>
      </c>
      <c r="AN250" s="17">
        <v>0.185228225848314</v>
      </c>
      <c r="AO250" s="17">
        <v>0.15058283700387101</v>
      </c>
      <c r="AP250" s="17">
        <v>0.336215282426023</v>
      </c>
      <c r="AQ250" s="17">
        <v>0.15515438426796399</v>
      </c>
      <c r="AR250" s="17"/>
      <c r="AS250" s="17" t="s">
        <v>136</v>
      </c>
      <c r="AT250" s="17" t="s">
        <v>136</v>
      </c>
      <c r="AU250" s="17" t="s">
        <v>136</v>
      </c>
      <c r="AV250" s="17">
        <v>0.12024080219764301</v>
      </c>
      <c r="AW250" s="17">
        <v>0.149738463858483</v>
      </c>
      <c r="AX250" s="17" t="s">
        <v>136</v>
      </c>
      <c r="AY250" s="17" t="s">
        <v>136</v>
      </c>
      <c r="AZ250" s="17" t="s">
        <v>136</v>
      </c>
      <c r="BA250" s="17" t="s">
        <v>136</v>
      </c>
      <c r="BB250" s="17"/>
      <c r="BC250" s="17">
        <v>0.138174226912926</v>
      </c>
      <c r="BD250" s="17">
        <v>0.24528533504098499</v>
      </c>
      <c r="BE250" s="17">
        <v>0.19451384527362101</v>
      </c>
      <c r="BF250" s="17">
        <v>0</v>
      </c>
      <c r="BG250" s="17">
        <v>0.14492502332122401</v>
      </c>
      <c r="BH250" s="17">
        <v>0</v>
      </c>
      <c r="BI250" s="17"/>
      <c r="BJ250" s="17">
        <v>0.111276639749086</v>
      </c>
      <c r="BK250" s="17">
        <v>0.15486511338577499</v>
      </c>
      <c r="BL250" s="17">
        <v>9.19409260236453E-2</v>
      </c>
      <c r="BM250" s="17">
        <v>0.20392673464196601</v>
      </c>
      <c r="BN250" s="17">
        <v>7.5428477826655099E-2</v>
      </c>
      <c r="BO250" s="17">
        <v>0.187723232325156</v>
      </c>
      <c r="BP250" s="17"/>
      <c r="BQ250" s="17">
        <v>0.148001417424935</v>
      </c>
      <c r="BR250" s="17">
        <v>7.2067818494951294E-2</v>
      </c>
      <c r="BS250" s="17"/>
      <c r="BT250" s="17">
        <v>0.17930864706890901</v>
      </c>
      <c r="BU250" s="17">
        <v>0.110634902418537</v>
      </c>
      <c r="BV250" s="17"/>
      <c r="BW250" s="17">
        <v>0.176976907796804</v>
      </c>
      <c r="BX250" s="17">
        <v>8.0084799422343395E-2</v>
      </c>
    </row>
    <row r="251" spans="2:76" x14ac:dyDescent="0.35">
      <c r="B251" t="s">
        <v>234</v>
      </c>
      <c r="C251" s="17">
        <v>0.12973617855239</v>
      </c>
      <c r="D251" s="17">
        <v>0.19308453185350699</v>
      </c>
      <c r="E251" s="17">
        <v>9.9472316024280194E-2</v>
      </c>
      <c r="F251" s="17"/>
      <c r="G251" s="17">
        <v>0.17333920999925401</v>
      </c>
      <c r="H251" s="17">
        <v>0.12734990742341001</v>
      </c>
      <c r="I251" s="17">
        <v>7.1118107102977696E-2</v>
      </c>
      <c r="J251" s="17"/>
      <c r="K251" s="17">
        <v>0.16538257797811101</v>
      </c>
      <c r="L251" s="17">
        <v>0</v>
      </c>
      <c r="M251" s="17">
        <v>0</v>
      </c>
      <c r="N251" s="17" t="s">
        <v>136</v>
      </c>
      <c r="O251" s="17">
        <v>1</v>
      </c>
      <c r="P251" s="17">
        <v>0</v>
      </c>
      <c r="Q251" s="17">
        <v>0.24313246913832601</v>
      </c>
      <c r="R251" s="17">
        <v>0.10492352506401501</v>
      </c>
      <c r="S251" s="17">
        <v>0</v>
      </c>
      <c r="T251" s="17">
        <v>8.74724553503054E-2</v>
      </c>
      <c r="U251" s="17">
        <v>0</v>
      </c>
      <c r="V251" s="17" t="s">
        <v>136</v>
      </c>
      <c r="W251" s="17">
        <v>0.188010292048364</v>
      </c>
      <c r="X251" s="17">
        <v>0.50340539145794205</v>
      </c>
      <c r="Y251" s="17">
        <v>0.5</v>
      </c>
      <c r="Z251" s="17" t="s">
        <v>136</v>
      </c>
      <c r="AA251" s="17"/>
      <c r="AB251" s="17">
        <v>8.7243382294287505E-2</v>
      </c>
      <c r="AC251" s="17">
        <v>0.21086390544196101</v>
      </c>
      <c r="AD251" s="17">
        <v>9.6420888275717598E-2</v>
      </c>
      <c r="AE251" s="17">
        <v>5.5182806082984703E-2</v>
      </c>
      <c r="AF251" s="17"/>
      <c r="AG251" s="17">
        <v>0.116591939226486</v>
      </c>
      <c r="AH251" s="17">
        <v>0.36040188042643501</v>
      </c>
      <c r="AI251" s="17">
        <v>0.14042262819044299</v>
      </c>
      <c r="AJ251" s="17">
        <v>0</v>
      </c>
      <c r="AK251" s="17"/>
      <c r="AL251" s="17">
        <v>0.22905674671107501</v>
      </c>
      <c r="AM251" s="17">
        <v>6.3729294368724598E-2</v>
      </c>
      <c r="AN251" s="17">
        <v>0.185228225848314</v>
      </c>
      <c r="AO251" s="17">
        <v>0.344380483417011</v>
      </c>
      <c r="AP251" s="17">
        <v>0</v>
      </c>
      <c r="AQ251" s="17">
        <v>7.1964286441260406E-2</v>
      </c>
      <c r="AR251" s="17"/>
      <c r="AS251" s="17" t="s">
        <v>136</v>
      </c>
      <c r="AT251" s="17" t="s">
        <v>136</v>
      </c>
      <c r="AU251" s="17" t="s">
        <v>136</v>
      </c>
      <c r="AV251" s="17">
        <v>0.184203692477102</v>
      </c>
      <c r="AW251" s="17">
        <v>8.4932401493197196E-2</v>
      </c>
      <c r="AX251" s="17" t="s">
        <v>136</v>
      </c>
      <c r="AY251" s="17" t="s">
        <v>136</v>
      </c>
      <c r="AZ251" s="17" t="s">
        <v>136</v>
      </c>
      <c r="BA251" s="17" t="s">
        <v>136</v>
      </c>
      <c r="BB251" s="17"/>
      <c r="BC251" s="17">
        <v>9.7764793175359299E-2</v>
      </c>
      <c r="BD251" s="17">
        <v>0</v>
      </c>
      <c r="BE251" s="17">
        <v>0.63298524832876701</v>
      </c>
      <c r="BF251" s="17">
        <v>0</v>
      </c>
      <c r="BG251" s="17">
        <v>0.12579669067614299</v>
      </c>
      <c r="BH251" s="17">
        <v>0</v>
      </c>
      <c r="BI251" s="17"/>
      <c r="BJ251" s="17">
        <v>0.113202382412085</v>
      </c>
      <c r="BK251" s="17">
        <v>4.7951116886952402E-2</v>
      </c>
      <c r="BL251" s="17">
        <v>0.17679686010239201</v>
      </c>
      <c r="BM251" s="17">
        <v>0.20990070966794899</v>
      </c>
      <c r="BN251" s="17">
        <v>0.17878109887034099</v>
      </c>
      <c r="BO251" s="17">
        <v>8.7070491281735607E-2</v>
      </c>
      <c r="BP251" s="17"/>
      <c r="BQ251" s="17">
        <v>0.153071902602229</v>
      </c>
      <c r="BR251" s="17">
        <v>0</v>
      </c>
      <c r="BS251" s="17"/>
      <c r="BT251" s="17">
        <v>0.15215310340204599</v>
      </c>
      <c r="BU251" s="17">
        <v>0.11759849880356001</v>
      </c>
      <c r="BV251" s="17"/>
      <c r="BW251" s="17">
        <v>0.130002040447181</v>
      </c>
      <c r="BX251" s="17">
        <v>0.11470116899057101</v>
      </c>
    </row>
    <row r="252" spans="2:76" x14ac:dyDescent="0.35">
      <c r="B252" t="s">
        <v>235</v>
      </c>
      <c r="C252" s="17">
        <v>0.11354876718429401</v>
      </c>
      <c r="D252" s="17">
        <v>9.9755479983451897E-2</v>
      </c>
      <c r="E252" s="17">
        <v>0.12013833306729001</v>
      </c>
      <c r="F252" s="17"/>
      <c r="G252" s="17">
        <v>0.20779947522335199</v>
      </c>
      <c r="H252" s="17">
        <v>7.5679037764534302E-2</v>
      </c>
      <c r="I252" s="17">
        <v>6.2164165236388902E-2</v>
      </c>
      <c r="J252" s="17"/>
      <c r="K252" s="17">
        <v>8.1876493245363599E-2</v>
      </c>
      <c r="L252" s="17">
        <v>7.5611021732443898E-2</v>
      </c>
      <c r="M252" s="17">
        <v>0</v>
      </c>
      <c r="N252" s="17" t="s">
        <v>136</v>
      </c>
      <c r="O252" s="17">
        <v>0</v>
      </c>
      <c r="P252" s="17">
        <v>0</v>
      </c>
      <c r="Q252" s="17">
        <v>0.24313246913832601</v>
      </c>
      <c r="R252" s="17">
        <v>0.21095400297316799</v>
      </c>
      <c r="S252" s="17">
        <v>0</v>
      </c>
      <c r="T252" s="17">
        <v>5.1705955646311703E-2</v>
      </c>
      <c r="U252" s="17">
        <v>0</v>
      </c>
      <c r="V252" s="17" t="s">
        <v>136</v>
      </c>
      <c r="W252" s="17">
        <v>0.19552231895286701</v>
      </c>
      <c r="X252" s="17">
        <v>0</v>
      </c>
      <c r="Y252" s="17">
        <v>1</v>
      </c>
      <c r="Z252" s="17" t="s">
        <v>136</v>
      </c>
      <c r="AA252" s="17"/>
      <c r="AB252" s="17">
        <v>0</v>
      </c>
      <c r="AC252" s="17">
        <v>0.19284534187420799</v>
      </c>
      <c r="AD252" s="17">
        <v>7.38486837983926E-2</v>
      </c>
      <c r="AE252" s="17">
        <v>9.9752005854766401E-2</v>
      </c>
      <c r="AF252" s="17"/>
      <c r="AG252" s="17">
        <v>0.14379943345871399</v>
      </c>
      <c r="AH252" s="17">
        <v>0</v>
      </c>
      <c r="AI252" s="17">
        <v>7.6250147295426104E-2</v>
      </c>
      <c r="AJ252" s="17">
        <v>0</v>
      </c>
      <c r="AK252" s="17"/>
      <c r="AL252" s="17">
        <v>0.15785630396264799</v>
      </c>
      <c r="AM252" s="17">
        <v>0</v>
      </c>
      <c r="AN252" s="17">
        <v>0.36881544763025598</v>
      </c>
      <c r="AO252" s="17">
        <v>0.344380483417011</v>
      </c>
      <c r="AP252" s="17">
        <v>0</v>
      </c>
      <c r="AQ252" s="17">
        <v>0</v>
      </c>
      <c r="AR252" s="17"/>
      <c r="AS252" s="17" t="s">
        <v>136</v>
      </c>
      <c r="AT252" s="17" t="s">
        <v>136</v>
      </c>
      <c r="AU252" s="17" t="s">
        <v>136</v>
      </c>
      <c r="AV252" s="17">
        <v>0.172424341091438</v>
      </c>
      <c r="AW252" s="17">
        <v>6.5119017091166798E-2</v>
      </c>
      <c r="AX252" s="17" t="s">
        <v>136</v>
      </c>
      <c r="AY252" s="17" t="s">
        <v>136</v>
      </c>
      <c r="AZ252" s="17" t="s">
        <v>136</v>
      </c>
      <c r="BA252" s="17" t="s">
        <v>136</v>
      </c>
      <c r="BB252" s="17"/>
      <c r="BC252" s="17">
        <v>8.6037442715859905E-2</v>
      </c>
      <c r="BD252" s="17">
        <v>0</v>
      </c>
      <c r="BE252" s="17">
        <v>0.38902769054724201</v>
      </c>
      <c r="BF252" s="17">
        <v>0</v>
      </c>
      <c r="BG252" s="17">
        <v>0.12759209399431101</v>
      </c>
      <c r="BH252" s="17">
        <v>0</v>
      </c>
      <c r="BI252" s="17"/>
      <c r="BJ252" s="17">
        <v>5.5778843438541503E-2</v>
      </c>
      <c r="BK252" s="17">
        <v>9.8042302941770604E-2</v>
      </c>
      <c r="BL252" s="17">
        <v>0.16522127492006899</v>
      </c>
      <c r="BM252" s="17">
        <v>0.205693496643166</v>
      </c>
      <c r="BN252" s="17">
        <v>0.14826109311018501</v>
      </c>
      <c r="BO252" s="17">
        <v>0</v>
      </c>
      <c r="BP252" s="17"/>
      <c r="BQ252" s="17">
        <v>0.13397285186736499</v>
      </c>
      <c r="BR252" s="17">
        <v>0</v>
      </c>
      <c r="BS252" s="17"/>
      <c r="BT252" s="17">
        <v>8.6364854763711404E-2</v>
      </c>
      <c r="BU252" s="17">
        <v>0.13449965040040199</v>
      </c>
      <c r="BV252" s="17"/>
      <c r="BW252" s="17">
        <v>8.7282862759970395E-2</v>
      </c>
      <c r="BX252" s="17">
        <v>0.115223441340224</v>
      </c>
    </row>
    <row r="253" spans="2:76" x14ac:dyDescent="0.35">
      <c r="B253" t="s">
        <v>236</v>
      </c>
      <c r="C253" s="17">
        <v>9.2731312318328804E-2</v>
      </c>
      <c r="D253" s="17">
        <v>0.11533600718001601</v>
      </c>
      <c r="E253" s="17">
        <v>8.19322095455675E-2</v>
      </c>
      <c r="F253" s="17"/>
      <c r="G253" s="17">
        <v>9.8681869679457607E-2</v>
      </c>
      <c r="H253" s="17">
        <v>7.0060165924281298E-2</v>
      </c>
      <c r="I253" s="17">
        <v>0.13618450172327701</v>
      </c>
      <c r="J253" s="17"/>
      <c r="K253" s="17">
        <v>0</v>
      </c>
      <c r="L253" s="17">
        <v>0</v>
      </c>
      <c r="M253" s="17">
        <v>0</v>
      </c>
      <c r="N253" s="17" t="s">
        <v>136</v>
      </c>
      <c r="O253" s="17">
        <v>0</v>
      </c>
      <c r="P253" s="17">
        <v>0</v>
      </c>
      <c r="Q253" s="17">
        <v>0</v>
      </c>
      <c r="R253" s="17">
        <v>0.23268935740462701</v>
      </c>
      <c r="S253" s="17">
        <v>1</v>
      </c>
      <c r="T253" s="17">
        <v>0</v>
      </c>
      <c r="U253" s="17">
        <v>0.16836919823961999</v>
      </c>
      <c r="V253" s="17" t="s">
        <v>136</v>
      </c>
      <c r="W253" s="17">
        <v>0.188010292048364</v>
      </c>
      <c r="X253" s="17">
        <v>0.50340539145794205</v>
      </c>
      <c r="Y253" s="17">
        <v>0.5</v>
      </c>
      <c r="Z253" s="17" t="s">
        <v>136</v>
      </c>
      <c r="AA253" s="17"/>
      <c r="AB253" s="17">
        <v>0</v>
      </c>
      <c r="AC253" s="17">
        <v>0.10353297111639501</v>
      </c>
      <c r="AD253" s="17">
        <v>0.17026957207411</v>
      </c>
      <c r="AE253" s="17">
        <v>0.1109902654256</v>
      </c>
      <c r="AF253" s="17"/>
      <c r="AG253" s="17">
        <v>8.1095665566975006E-2</v>
      </c>
      <c r="AH253" s="17">
        <v>0.20629769079055199</v>
      </c>
      <c r="AI253" s="17">
        <v>0.13614831503451899</v>
      </c>
      <c r="AJ253" s="17">
        <v>0</v>
      </c>
      <c r="AK253" s="17"/>
      <c r="AL253" s="17">
        <v>0.16334773664716401</v>
      </c>
      <c r="AM253" s="17">
        <v>0</v>
      </c>
      <c r="AN253" s="17">
        <v>8.8519959263009304E-2</v>
      </c>
      <c r="AO253" s="17">
        <v>0</v>
      </c>
      <c r="AP253" s="17">
        <v>0</v>
      </c>
      <c r="AQ253" s="17">
        <v>0.15515438426796399</v>
      </c>
      <c r="AR253" s="17"/>
      <c r="AS253" s="17" t="s">
        <v>136</v>
      </c>
      <c r="AT253" s="17" t="s">
        <v>136</v>
      </c>
      <c r="AU253" s="17" t="s">
        <v>136</v>
      </c>
      <c r="AV253" s="17">
        <v>7.22823334328071E-2</v>
      </c>
      <c r="AW253" s="17">
        <v>0.109552191867586</v>
      </c>
      <c r="AX253" s="17" t="s">
        <v>136</v>
      </c>
      <c r="AY253" s="17" t="s">
        <v>136</v>
      </c>
      <c r="AZ253" s="17" t="s">
        <v>136</v>
      </c>
      <c r="BA253" s="17" t="s">
        <v>136</v>
      </c>
      <c r="BB253" s="17"/>
      <c r="BC253" s="17">
        <v>0.137260986873845</v>
      </c>
      <c r="BD253" s="17">
        <v>0</v>
      </c>
      <c r="BE253" s="17">
        <v>0</v>
      </c>
      <c r="BF253" s="17">
        <v>0</v>
      </c>
      <c r="BG253" s="17">
        <v>0.104998165704248</v>
      </c>
      <c r="BH253" s="17">
        <v>0</v>
      </c>
      <c r="BI253" s="17"/>
      <c r="BJ253" s="17">
        <v>5.6308434027917402E-2</v>
      </c>
      <c r="BK253" s="17">
        <v>0.10789369848089</v>
      </c>
      <c r="BL253" s="17">
        <v>9.19409260236453E-2</v>
      </c>
      <c r="BM253" s="17">
        <v>6.7254941181470504E-2</v>
      </c>
      <c r="BN253" s="17">
        <v>7.5428477826655099E-2</v>
      </c>
      <c r="BO253" s="17">
        <v>0.187723232325156</v>
      </c>
      <c r="BP253" s="17"/>
      <c r="BQ253" s="17">
        <v>8.2997433612036403E-2</v>
      </c>
      <c r="BR253" s="17">
        <v>0.146847320167487</v>
      </c>
      <c r="BS253" s="17"/>
      <c r="BT253" s="17">
        <v>0.151259891802285</v>
      </c>
      <c r="BU253" s="17">
        <v>5.5381126443799798E-2</v>
      </c>
      <c r="BV253" s="17"/>
      <c r="BW253" s="17">
        <v>0.17608648383518399</v>
      </c>
      <c r="BX253" s="17">
        <v>0</v>
      </c>
    </row>
    <row r="254" spans="2:76" x14ac:dyDescent="0.35">
      <c r="B254" t="s">
        <v>237</v>
      </c>
      <c r="C254" s="17">
        <v>8.3425651430310901E-2</v>
      </c>
      <c r="D254" s="17">
        <v>0.106330073484947</v>
      </c>
      <c r="E254" s="17">
        <v>7.2483357838993498E-2</v>
      </c>
      <c r="F254" s="17"/>
      <c r="G254" s="17">
        <v>0.107807809419523</v>
      </c>
      <c r="H254" s="17">
        <v>4.6231153905364801E-2</v>
      </c>
      <c r="I254" s="17">
        <v>0.13321907697916499</v>
      </c>
      <c r="J254" s="17"/>
      <c r="K254" s="17">
        <v>9.7805697908499606E-2</v>
      </c>
      <c r="L254" s="17">
        <v>0</v>
      </c>
      <c r="M254" s="17">
        <v>0</v>
      </c>
      <c r="N254" s="17" t="s">
        <v>136</v>
      </c>
      <c r="O254" s="17">
        <v>0</v>
      </c>
      <c r="P254" s="17">
        <v>0</v>
      </c>
      <c r="Q254" s="17">
        <v>0</v>
      </c>
      <c r="R254" s="17">
        <v>0.109217890731309</v>
      </c>
      <c r="S254" s="17">
        <v>0</v>
      </c>
      <c r="T254" s="17">
        <v>8.7829161777267004E-2</v>
      </c>
      <c r="U254" s="17">
        <v>0.16836919823961999</v>
      </c>
      <c r="V254" s="17" t="s">
        <v>136</v>
      </c>
      <c r="W254" s="17">
        <v>0.227169796704287</v>
      </c>
      <c r="X254" s="17">
        <v>0</v>
      </c>
      <c r="Y254" s="17">
        <v>0.5</v>
      </c>
      <c r="Z254" s="17" t="s">
        <v>136</v>
      </c>
      <c r="AA254" s="17"/>
      <c r="AB254" s="17">
        <v>0.17000257665812801</v>
      </c>
      <c r="AC254" s="17">
        <v>5.17078099122198E-2</v>
      </c>
      <c r="AD254" s="17">
        <v>0.14692027773138799</v>
      </c>
      <c r="AE254" s="17">
        <v>5.6519906046378597E-2</v>
      </c>
      <c r="AF254" s="17"/>
      <c r="AG254" s="17">
        <v>6.8860330458398095E-2</v>
      </c>
      <c r="AH254" s="17">
        <v>0.32174867928501499</v>
      </c>
      <c r="AI254" s="17">
        <v>0</v>
      </c>
      <c r="AJ254" s="17">
        <v>0</v>
      </c>
      <c r="AK254" s="17"/>
      <c r="AL254" s="17">
        <v>5.0736644347710698E-2</v>
      </c>
      <c r="AM254" s="17">
        <v>0</v>
      </c>
      <c r="AN254" s="17">
        <v>8.8519959263009304E-2</v>
      </c>
      <c r="AO254" s="17">
        <v>0.162351078420437</v>
      </c>
      <c r="AP254" s="17">
        <v>0</v>
      </c>
      <c r="AQ254" s="17">
        <v>0</v>
      </c>
      <c r="AR254" s="17"/>
      <c r="AS254" s="17" t="s">
        <v>136</v>
      </c>
      <c r="AT254" s="17" t="s">
        <v>136</v>
      </c>
      <c r="AU254" s="17" t="s">
        <v>136</v>
      </c>
      <c r="AV254" s="17">
        <v>0.123003061059895</v>
      </c>
      <c r="AW254" s="17">
        <v>5.0870146141869098E-2</v>
      </c>
      <c r="AX254" s="17" t="s">
        <v>136</v>
      </c>
      <c r="AY254" s="17" t="s">
        <v>136</v>
      </c>
      <c r="AZ254" s="17" t="s">
        <v>136</v>
      </c>
      <c r="BA254" s="17" t="s">
        <v>136</v>
      </c>
      <c r="BB254" s="17"/>
      <c r="BC254" s="17">
        <v>4.3130123055168001E-2</v>
      </c>
      <c r="BD254" s="17">
        <v>0</v>
      </c>
      <c r="BE254" s="17">
        <v>0</v>
      </c>
      <c r="BF254" s="17">
        <v>0</v>
      </c>
      <c r="BG254" s="17">
        <v>0.134445553899633</v>
      </c>
      <c r="BH254" s="17">
        <v>0</v>
      </c>
      <c r="BI254" s="17"/>
      <c r="BJ254" s="17">
        <v>0.11437022354626</v>
      </c>
      <c r="BK254" s="17">
        <v>0</v>
      </c>
      <c r="BL254" s="17">
        <v>0.16864136793123799</v>
      </c>
      <c r="BM254" s="17">
        <v>7.0790708063433502E-2</v>
      </c>
      <c r="BN254" s="17">
        <v>7.5428477826655099E-2</v>
      </c>
      <c r="BO254" s="17">
        <v>0.10520586712522099</v>
      </c>
      <c r="BP254" s="17"/>
      <c r="BQ254" s="17">
        <v>8.4980839559731305E-2</v>
      </c>
      <c r="BR254" s="17">
        <v>7.4779501672535303E-2</v>
      </c>
      <c r="BS254" s="17"/>
      <c r="BT254" s="17">
        <v>0.12805327858351001</v>
      </c>
      <c r="BU254" s="17">
        <v>5.52390238852783E-2</v>
      </c>
      <c r="BV254" s="17"/>
      <c r="BW254" s="17">
        <v>8.4197096918968997E-2</v>
      </c>
      <c r="BX254" s="17">
        <v>9.4884707545820401E-2</v>
      </c>
    </row>
    <row r="255" spans="2:76" x14ac:dyDescent="0.35">
      <c r="B255" t="s">
        <v>238</v>
      </c>
      <c r="C255" s="17">
        <v>5.3064934744261903E-2</v>
      </c>
      <c r="D255" s="17">
        <v>7.0106831672182304E-2</v>
      </c>
      <c r="E255" s="17">
        <v>4.4923387269566802E-2</v>
      </c>
      <c r="F255" s="17"/>
      <c r="G255" s="17">
        <v>9.8681869679457607E-2</v>
      </c>
      <c r="H255" s="17">
        <v>4.69809731877786E-2</v>
      </c>
      <c r="I255" s="17">
        <v>0</v>
      </c>
      <c r="J255" s="17"/>
      <c r="K255" s="17">
        <v>0</v>
      </c>
      <c r="L255" s="17">
        <v>7.7115911261583403E-2</v>
      </c>
      <c r="M255" s="17">
        <v>0</v>
      </c>
      <c r="N255" s="17" t="s">
        <v>136</v>
      </c>
      <c r="O255" s="17">
        <v>0</v>
      </c>
      <c r="P255" s="17">
        <v>0</v>
      </c>
      <c r="Q255" s="17">
        <v>0.120592744818928</v>
      </c>
      <c r="R255" s="17">
        <v>0</v>
      </c>
      <c r="S255" s="17">
        <v>0.492449974781836</v>
      </c>
      <c r="T255" s="17">
        <v>0</v>
      </c>
      <c r="U255" s="17">
        <v>0</v>
      </c>
      <c r="V255" s="17" t="s">
        <v>136</v>
      </c>
      <c r="W255" s="17">
        <v>0.188010292048364</v>
      </c>
      <c r="X255" s="17">
        <v>0</v>
      </c>
      <c r="Y255" s="17">
        <v>0.5</v>
      </c>
      <c r="Z255" s="17" t="s">
        <v>136</v>
      </c>
      <c r="AA255" s="17"/>
      <c r="AB255" s="17">
        <v>0</v>
      </c>
      <c r="AC255" s="17">
        <v>7.1479585077928606E-2</v>
      </c>
      <c r="AD255" s="17">
        <v>0</v>
      </c>
      <c r="AE255" s="17">
        <v>5.7368959534128197E-2</v>
      </c>
      <c r="AF255" s="17"/>
      <c r="AG255" s="17">
        <v>3.06672388199959E-2</v>
      </c>
      <c r="AH255" s="17">
        <v>0</v>
      </c>
      <c r="AI255" s="17">
        <v>0.13614831503451899</v>
      </c>
      <c r="AJ255" s="17">
        <v>1</v>
      </c>
      <c r="AK255" s="17"/>
      <c r="AL255" s="17">
        <v>9.8220635680639198E-2</v>
      </c>
      <c r="AM255" s="17">
        <v>0</v>
      </c>
      <c r="AN255" s="17">
        <v>8.8519959263009304E-2</v>
      </c>
      <c r="AO255" s="17">
        <v>0</v>
      </c>
      <c r="AP255" s="17">
        <v>0</v>
      </c>
      <c r="AQ255" s="17">
        <v>7.1964286441260406E-2</v>
      </c>
      <c r="AR255" s="17"/>
      <c r="AS255" s="17" t="s">
        <v>136</v>
      </c>
      <c r="AT255" s="17" t="s">
        <v>136</v>
      </c>
      <c r="AU255" s="17" t="s">
        <v>136</v>
      </c>
      <c r="AV255" s="17">
        <v>4.8318661550809897E-2</v>
      </c>
      <c r="AW255" s="17">
        <v>5.6969114514893303E-2</v>
      </c>
      <c r="AX255" s="17" t="s">
        <v>136</v>
      </c>
      <c r="AY255" s="17" t="s">
        <v>136</v>
      </c>
      <c r="AZ255" s="17" t="s">
        <v>136</v>
      </c>
      <c r="BA255" s="17" t="s">
        <v>136</v>
      </c>
      <c r="BB255" s="17"/>
      <c r="BC255" s="17">
        <v>8.17004319867074E-2</v>
      </c>
      <c r="BD255" s="17">
        <v>0</v>
      </c>
      <c r="BE255" s="17">
        <v>0</v>
      </c>
      <c r="BF255" s="17">
        <v>0</v>
      </c>
      <c r="BG255" s="17">
        <v>5.8515362315149901E-2</v>
      </c>
      <c r="BH255" s="17">
        <v>0</v>
      </c>
      <c r="BI255" s="17"/>
      <c r="BJ255" s="17">
        <v>0</v>
      </c>
      <c r="BK255" s="17">
        <v>4.77920146717477E-2</v>
      </c>
      <c r="BL255" s="17">
        <v>0</v>
      </c>
      <c r="BM255" s="17">
        <v>6.7254941181470504E-2</v>
      </c>
      <c r="BN255" s="17">
        <v>0.16069578226068801</v>
      </c>
      <c r="BO255" s="17">
        <v>8.7070491281735607E-2</v>
      </c>
      <c r="BP255" s="17"/>
      <c r="BQ255" s="17">
        <v>4.8957064453789702E-2</v>
      </c>
      <c r="BR255" s="17">
        <v>7.5902854507820305E-2</v>
      </c>
      <c r="BS255" s="17"/>
      <c r="BT255" s="17">
        <v>5.0741679435541601E-2</v>
      </c>
      <c r="BU255" s="17">
        <v>5.5853104559342399E-2</v>
      </c>
      <c r="BV255" s="17"/>
      <c r="BW255" s="17">
        <v>7.8791724429937801E-2</v>
      </c>
      <c r="BX255" s="17">
        <v>2.8090847030676099E-2</v>
      </c>
    </row>
    <row r="256" spans="2:76" x14ac:dyDescent="0.35">
      <c r="B256" t="s">
        <v>97</v>
      </c>
      <c r="C256" s="17">
        <v>3.35718405227289E-2</v>
      </c>
      <c r="D256" s="17">
        <v>0</v>
      </c>
      <c r="E256" s="17">
        <v>4.9610356339644099E-2</v>
      </c>
      <c r="F256" s="17"/>
      <c r="G256" s="17">
        <v>3.6410198585075201E-2</v>
      </c>
      <c r="H256" s="17">
        <v>4.6339283274685901E-2</v>
      </c>
      <c r="I256" s="17">
        <v>0</v>
      </c>
      <c r="J256" s="17"/>
      <c r="K256" s="17">
        <v>0</v>
      </c>
      <c r="L256" s="17">
        <v>7.4751698336820105E-2</v>
      </c>
      <c r="M256" s="17">
        <v>0</v>
      </c>
      <c r="N256" s="17" t="s">
        <v>136</v>
      </c>
      <c r="O256" s="17">
        <v>0</v>
      </c>
      <c r="P256" s="17">
        <v>0</v>
      </c>
      <c r="Q256" s="17">
        <v>0</v>
      </c>
      <c r="R256" s="17">
        <v>0</v>
      </c>
      <c r="S256" s="17">
        <v>0</v>
      </c>
      <c r="T256" s="17">
        <v>0</v>
      </c>
      <c r="U256" s="17">
        <v>0.330167066663765</v>
      </c>
      <c r="V256" s="17" t="s">
        <v>136</v>
      </c>
      <c r="W256" s="17">
        <v>0</v>
      </c>
      <c r="X256" s="17">
        <v>0</v>
      </c>
      <c r="Y256" s="17">
        <v>0</v>
      </c>
      <c r="Z256" s="17" t="s">
        <v>136</v>
      </c>
      <c r="AA256" s="17"/>
      <c r="AB256" s="17">
        <v>0</v>
      </c>
      <c r="AC256" s="17">
        <v>2.6281866298792599E-2</v>
      </c>
      <c r="AD256" s="17">
        <v>7.2584095495031697E-2</v>
      </c>
      <c r="AE256" s="17">
        <v>5.5416940219927803E-2</v>
      </c>
      <c r="AF256" s="17"/>
      <c r="AG256" s="17">
        <v>4.7211084107163098E-2</v>
      </c>
      <c r="AH256" s="17">
        <v>0</v>
      </c>
      <c r="AI256" s="17">
        <v>0</v>
      </c>
      <c r="AJ256" s="17">
        <v>0</v>
      </c>
      <c r="AK256" s="17"/>
      <c r="AL256" s="17">
        <v>4.9384389438840597E-2</v>
      </c>
      <c r="AM256" s="17">
        <v>0</v>
      </c>
      <c r="AN256" s="17">
        <v>0</v>
      </c>
      <c r="AO256" s="17">
        <v>0.15491405483885901</v>
      </c>
      <c r="AP256" s="17">
        <v>0</v>
      </c>
      <c r="AQ256" s="17">
        <v>0</v>
      </c>
      <c r="AR256" s="17"/>
      <c r="AS256" s="17" t="s">
        <v>136</v>
      </c>
      <c r="AT256" s="17" t="s">
        <v>136</v>
      </c>
      <c r="AU256" s="17" t="s">
        <v>136</v>
      </c>
      <c r="AV256" s="17">
        <v>2.4766151253802299E-2</v>
      </c>
      <c r="AW256" s="17">
        <v>4.0815206529902601E-2</v>
      </c>
      <c r="AX256" s="17" t="s">
        <v>136</v>
      </c>
      <c r="AY256" s="17" t="s">
        <v>136</v>
      </c>
      <c r="AZ256" s="17" t="s">
        <v>136</v>
      </c>
      <c r="BA256" s="17" t="s">
        <v>136</v>
      </c>
      <c r="BB256" s="17"/>
      <c r="BC256" s="17">
        <v>4.19806004296309E-2</v>
      </c>
      <c r="BD256" s="17">
        <v>0</v>
      </c>
      <c r="BE256" s="17">
        <v>0.19509780586004699</v>
      </c>
      <c r="BF256" s="17">
        <v>0</v>
      </c>
      <c r="BG256" s="17">
        <v>2.0888808109264599E-2</v>
      </c>
      <c r="BH256" s="17">
        <v>0</v>
      </c>
      <c r="BI256" s="17"/>
      <c r="BJ256" s="17">
        <v>0</v>
      </c>
      <c r="BK256" s="17">
        <v>4.8322454864144097E-2</v>
      </c>
      <c r="BL256" s="17">
        <v>0</v>
      </c>
      <c r="BM256" s="17">
        <v>0</v>
      </c>
      <c r="BN256" s="17">
        <v>8.2366024256099707E-2</v>
      </c>
      <c r="BO256" s="17">
        <v>0.102401875018707</v>
      </c>
      <c r="BP256" s="17"/>
      <c r="BQ256" s="17">
        <v>2.6422278183321699E-2</v>
      </c>
      <c r="BR256" s="17">
        <v>7.3320206343980607E-2</v>
      </c>
      <c r="BS256" s="17"/>
      <c r="BT256" s="17">
        <v>2.82260306804696E-2</v>
      </c>
      <c r="BU256" s="17">
        <v>3.7950555522342097E-2</v>
      </c>
      <c r="BV256" s="17"/>
      <c r="BW256" s="17">
        <v>0</v>
      </c>
      <c r="BX256" s="17">
        <v>8.1499712569018695E-2</v>
      </c>
    </row>
    <row r="257" spans="2:76" x14ac:dyDescent="0.35">
      <c r="B257" t="s">
        <v>153</v>
      </c>
      <c r="C257" s="17">
        <v>0.12812418550642901</v>
      </c>
      <c r="D257" s="17">
        <v>0.140266509309242</v>
      </c>
      <c r="E257" s="17">
        <v>0.122323346191895</v>
      </c>
      <c r="F257" s="17"/>
      <c r="G257" s="17">
        <v>3.01445445785328E-2</v>
      </c>
      <c r="H257" s="17">
        <v>0.167877322960644</v>
      </c>
      <c r="I257" s="17">
        <v>0.180654961769562</v>
      </c>
      <c r="J257" s="17"/>
      <c r="K257" s="17">
        <v>8.1876493245363599E-2</v>
      </c>
      <c r="L257" s="17">
        <v>0.16600304271790001</v>
      </c>
      <c r="M257" s="17">
        <v>1</v>
      </c>
      <c r="N257" s="17" t="s">
        <v>136</v>
      </c>
      <c r="O257" s="17">
        <v>0</v>
      </c>
      <c r="P257" s="17">
        <v>0</v>
      </c>
      <c r="Q257" s="17">
        <v>0</v>
      </c>
      <c r="R257" s="17">
        <v>0</v>
      </c>
      <c r="S257" s="17">
        <v>0</v>
      </c>
      <c r="T257" s="17">
        <v>0.18302739032316201</v>
      </c>
      <c r="U257" s="17">
        <v>0</v>
      </c>
      <c r="V257" s="17" t="s">
        <v>136</v>
      </c>
      <c r="W257" s="17">
        <v>0.19377527334161501</v>
      </c>
      <c r="X257" s="17">
        <v>0.496594608542058</v>
      </c>
      <c r="Y257" s="17">
        <v>0</v>
      </c>
      <c r="Z257" s="17" t="s">
        <v>136</v>
      </c>
      <c r="AA257" s="17"/>
      <c r="AB257" s="17">
        <v>0.137937683452551</v>
      </c>
      <c r="AC257" s="17">
        <v>0.142386370916395</v>
      </c>
      <c r="AD257" s="17">
        <v>0</v>
      </c>
      <c r="AE257" s="17">
        <v>0.10379867383852399</v>
      </c>
      <c r="AF257" s="17"/>
      <c r="AG257" s="17">
        <v>0.13458002900809701</v>
      </c>
      <c r="AH257" s="17">
        <v>0</v>
      </c>
      <c r="AI257" s="17">
        <v>0.152790033947965</v>
      </c>
      <c r="AJ257" s="17">
        <v>0</v>
      </c>
      <c r="AK257" s="17"/>
      <c r="AL257" s="17">
        <v>0.17065419379574701</v>
      </c>
      <c r="AM257" s="17">
        <v>0.27361876575455402</v>
      </c>
      <c r="AN257" s="17">
        <v>0</v>
      </c>
      <c r="AO257" s="17">
        <v>0</v>
      </c>
      <c r="AP257" s="17">
        <v>0.302065494136386</v>
      </c>
      <c r="AQ257" s="17">
        <v>8.5987570043417699E-2</v>
      </c>
      <c r="AR257" s="17"/>
      <c r="AS257" s="17" t="s">
        <v>136</v>
      </c>
      <c r="AT257" s="17" t="s">
        <v>136</v>
      </c>
      <c r="AU257" s="17" t="s">
        <v>136</v>
      </c>
      <c r="AV257" s="17">
        <v>9.7558129204902005E-2</v>
      </c>
      <c r="AW257" s="17">
        <v>0.15326715006334499</v>
      </c>
      <c r="AX257" s="17" t="s">
        <v>136</v>
      </c>
      <c r="AY257" s="17" t="s">
        <v>136</v>
      </c>
      <c r="AZ257" s="17" t="s">
        <v>136</v>
      </c>
      <c r="BA257" s="17" t="s">
        <v>136</v>
      </c>
      <c r="BB257" s="17"/>
      <c r="BC257" s="17">
        <v>8.3600255831615899E-2</v>
      </c>
      <c r="BD257" s="17">
        <v>0</v>
      </c>
      <c r="BE257" s="17">
        <v>0</v>
      </c>
      <c r="BF257" s="17">
        <v>0.12801384243248701</v>
      </c>
      <c r="BG257" s="17">
        <v>0.17993788117354101</v>
      </c>
      <c r="BH257" s="17">
        <v>0</v>
      </c>
      <c r="BI257" s="17"/>
      <c r="BJ257" s="17">
        <v>0.118468745593604</v>
      </c>
      <c r="BK257" s="17">
        <v>0.10780836206639099</v>
      </c>
      <c r="BL257" s="17">
        <v>0.20318418889708001</v>
      </c>
      <c r="BM257" s="17">
        <v>0.15096114742612399</v>
      </c>
      <c r="BN257" s="17">
        <v>8.3681574348121401E-2</v>
      </c>
      <c r="BO257" s="17">
        <v>9.9885871191990494E-2</v>
      </c>
      <c r="BP257" s="17"/>
      <c r="BQ257" s="17">
        <v>9.85173767567466E-2</v>
      </c>
      <c r="BR257" s="17">
        <v>0.292724787489543</v>
      </c>
      <c r="BS257" s="17"/>
      <c r="BT257" s="17">
        <v>8.9462807355326301E-2</v>
      </c>
      <c r="BU257" s="17">
        <v>0.13414571636939501</v>
      </c>
      <c r="BV257" s="17"/>
      <c r="BW257" s="17">
        <v>0.106254239297476</v>
      </c>
      <c r="BX257" s="17">
        <v>0.142295887934554</v>
      </c>
    </row>
    <row r="258" spans="2:76" x14ac:dyDescent="0.35">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row>
    <row r="259" spans="2:76" x14ac:dyDescent="0.35">
      <c r="B259" s="6" t="s">
        <v>243</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row>
    <row r="260" spans="2:76" x14ac:dyDescent="0.35">
      <c r="B260" s="24" t="s">
        <v>138</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row>
    <row r="261" spans="2:76" x14ac:dyDescent="0.35">
      <c r="B261" t="s">
        <v>240</v>
      </c>
      <c r="C261" s="17">
        <v>0.12437494090828199</v>
      </c>
      <c r="D261" s="17">
        <v>0.12982484279282799</v>
      </c>
      <c r="E261" s="17">
        <v>0.116636940687705</v>
      </c>
      <c r="F261" s="17"/>
      <c r="G261" s="17">
        <v>0.113975295674254</v>
      </c>
      <c r="H261" s="17">
        <v>0.115957922806251</v>
      </c>
      <c r="I261" s="17">
        <v>0.16186426442761601</v>
      </c>
      <c r="J261" s="17"/>
      <c r="K261" s="17">
        <v>9.3377817537823399E-2</v>
      </c>
      <c r="L261" s="17">
        <v>0.18411517475803499</v>
      </c>
      <c r="M261" s="17">
        <v>0.22115645539728801</v>
      </c>
      <c r="N261" s="17">
        <v>0.14618087934238699</v>
      </c>
      <c r="O261" s="17">
        <v>0</v>
      </c>
      <c r="P261" s="17">
        <v>0.10947267953369801</v>
      </c>
      <c r="Q261" s="17">
        <v>0.19841653909384799</v>
      </c>
      <c r="R261" s="17">
        <v>0.10379620050901101</v>
      </c>
      <c r="S261" s="17">
        <v>0.24327503149669799</v>
      </c>
      <c r="T261" s="17">
        <v>9.7462627642431299E-2</v>
      </c>
      <c r="U261" s="17">
        <v>0.14449625480966799</v>
      </c>
      <c r="V261" s="17" t="s">
        <v>136</v>
      </c>
      <c r="W261" s="17">
        <v>0.10349125822644301</v>
      </c>
      <c r="X261" s="17">
        <v>9.1190622463399595E-2</v>
      </c>
      <c r="Y261" s="17">
        <v>9.8276522903096505E-2</v>
      </c>
      <c r="Z261" s="17">
        <v>0</v>
      </c>
      <c r="AA261" s="17"/>
      <c r="AB261" s="17">
        <v>7.5784968233355898E-2</v>
      </c>
      <c r="AC261" s="17">
        <v>0.12771764188462001</v>
      </c>
      <c r="AD261" s="17">
        <v>0.11110522822961701</v>
      </c>
      <c r="AE261" s="17">
        <v>0.161057490421084</v>
      </c>
      <c r="AF261" s="17"/>
      <c r="AG261" s="17">
        <v>0.11576174719679699</v>
      </c>
      <c r="AH261" s="17">
        <v>6.0288221437664401E-2</v>
      </c>
      <c r="AI261" s="17">
        <v>0.15808251211535601</v>
      </c>
      <c r="AJ261" s="17">
        <v>0.31360750653511199</v>
      </c>
      <c r="AK261" s="17"/>
      <c r="AL261" s="17">
        <v>0.169950947658837</v>
      </c>
      <c r="AM261" s="17">
        <v>0.113177179064314</v>
      </c>
      <c r="AN261" s="17">
        <v>0.27052274802134302</v>
      </c>
      <c r="AO261" s="17">
        <v>9.3709867631569604E-2</v>
      </c>
      <c r="AP261" s="17">
        <v>0.13218269418579401</v>
      </c>
      <c r="AQ261" s="17">
        <v>4.7284664380903701E-2</v>
      </c>
      <c r="AR261" s="17"/>
      <c r="AS261" s="17" t="s">
        <v>136</v>
      </c>
      <c r="AT261" s="17" t="s">
        <v>136</v>
      </c>
      <c r="AU261" s="17" t="s">
        <v>136</v>
      </c>
      <c r="AV261" s="17">
        <v>0.12120924693214299</v>
      </c>
      <c r="AW261" s="17">
        <v>0.13120219397329699</v>
      </c>
      <c r="AX261" s="17" t="s">
        <v>136</v>
      </c>
      <c r="AY261" s="17" t="s">
        <v>136</v>
      </c>
      <c r="AZ261" s="17" t="s">
        <v>136</v>
      </c>
      <c r="BA261" s="17" t="s">
        <v>136</v>
      </c>
      <c r="BB261" s="17"/>
      <c r="BC261" s="17">
        <v>0.122587585101727</v>
      </c>
      <c r="BD261" s="17">
        <v>0.115033774499749</v>
      </c>
      <c r="BE261" s="17">
        <v>0.46625602381307202</v>
      </c>
      <c r="BF261" s="17">
        <v>0.13149320753556001</v>
      </c>
      <c r="BG261" s="17">
        <v>0.113641026887376</v>
      </c>
      <c r="BH261" s="17">
        <v>0</v>
      </c>
      <c r="BI261" s="17"/>
      <c r="BJ261" s="17">
        <v>0.16489915498809801</v>
      </c>
      <c r="BK261" s="17">
        <v>0.114397156576585</v>
      </c>
      <c r="BL261" s="17">
        <v>0</v>
      </c>
      <c r="BM261" s="17">
        <v>0.12573685257706799</v>
      </c>
      <c r="BN261" s="17">
        <v>0.172447788656034</v>
      </c>
      <c r="BO261" s="17">
        <v>8.7822329442842503E-2</v>
      </c>
      <c r="BP261" s="17"/>
      <c r="BQ261" s="17">
        <v>0.15534121682640301</v>
      </c>
      <c r="BR261" s="17">
        <v>6.3885848458828304E-2</v>
      </c>
      <c r="BS261" s="17"/>
      <c r="BT261" s="17">
        <v>0.12219907613292</v>
      </c>
      <c r="BU261" s="17">
        <v>0.126297191280421</v>
      </c>
      <c r="BV261" s="17"/>
      <c r="BW261" s="17">
        <v>9.3265201638478096E-2</v>
      </c>
      <c r="BX261" s="17">
        <v>0.16050956228864399</v>
      </c>
    </row>
    <row r="262" spans="2:76" x14ac:dyDescent="0.35">
      <c r="B262" t="s">
        <v>241</v>
      </c>
      <c r="C262" s="17">
        <v>0.66432473935896597</v>
      </c>
      <c r="D262" s="17">
        <v>0.690556419080254</v>
      </c>
      <c r="E262" s="17">
        <v>0.62707989573251799</v>
      </c>
      <c r="F262" s="17"/>
      <c r="G262" s="17">
        <v>0.63061640244981498</v>
      </c>
      <c r="H262" s="17">
        <v>0.69295746969911698</v>
      </c>
      <c r="I262" s="17">
        <v>0.64595616972799197</v>
      </c>
      <c r="J262" s="17"/>
      <c r="K262" s="17">
        <v>0.71903279785571095</v>
      </c>
      <c r="L262" s="17">
        <v>0.57127611037595805</v>
      </c>
      <c r="M262" s="17">
        <v>0.55903262750019</v>
      </c>
      <c r="N262" s="17">
        <v>0.56769218974800595</v>
      </c>
      <c r="O262" s="17">
        <v>0.67212638842203798</v>
      </c>
      <c r="P262" s="17">
        <v>0.67075166387519003</v>
      </c>
      <c r="Q262" s="17">
        <v>0.63923849217332396</v>
      </c>
      <c r="R262" s="17">
        <v>0.70961194990686904</v>
      </c>
      <c r="S262" s="17">
        <v>0.50372978518998501</v>
      </c>
      <c r="T262" s="17">
        <v>0.68730328417924003</v>
      </c>
      <c r="U262" s="17">
        <v>0.61960675892906303</v>
      </c>
      <c r="V262" s="17" t="s">
        <v>136</v>
      </c>
      <c r="W262" s="17">
        <v>0.63672287208838696</v>
      </c>
      <c r="X262" s="17">
        <v>0.81770400599594595</v>
      </c>
      <c r="Y262" s="17">
        <v>0.60058254773979303</v>
      </c>
      <c r="Z262" s="17">
        <v>0.87559598388666204</v>
      </c>
      <c r="AA262" s="17"/>
      <c r="AB262" s="17">
        <v>0.74613493311533496</v>
      </c>
      <c r="AC262" s="17">
        <v>0.64306761331936002</v>
      </c>
      <c r="AD262" s="17">
        <v>0.66276365053615005</v>
      </c>
      <c r="AE262" s="17">
        <v>0.65012754260666905</v>
      </c>
      <c r="AF262" s="17"/>
      <c r="AG262" s="17">
        <v>0.65041033383882596</v>
      </c>
      <c r="AH262" s="17">
        <v>0.79415632372539002</v>
      </c>
      <c r="AI262" s="17">
        <v>0.66925108646729403</v>
      </c>
      <c r="AJ262" s="17">
        <v>0.55374803174793397</v>
      </c>
      <c r="AK262" s="17"/>
      <c r="AL262" s="17">
        <v>0.55974704899503802</v>
      </c>
      <c r="AM262" s="17">
        <v>0.76265631326194305</v>
      </c>
      <c r="AN262" s="17">
        <v>0.474485927347428</v>
      </c>
      <c r="AO262" s="17">
        <v>0.864909700689934</v>
      </c>
      <c r="AP262" s="17">
        <v>0.62096496172483695</v>
      </c>
      <c r="AQ262" s="17">
        <v>0.61587870721087401</v>
      </c>
      <c r="AR262" s="17"/>
      <c r="AS262" s="17" t="s">
        <v>136</v>
      </c>
      <c r="AT262" s="17" t="s">
        <v>136</v>
      </c>
      <c r="AU262" s="17" t="s">
        <v>136</v>
      </c>
      <c r="AV262" s="17">
        <v>0.64738495071553004</v>
      </c>
      <c r="AW262" s="17">
        <v>0.700857715953768</v>
      </c>
      <c r="AX262" s="17" t="s">
        <v>136</v>
      </c>
      <c r="AY262" s="17" t="s">
        <v>136</v>
      </c>
      <c r="AZ262" s="17" t="s">
        <v>136</v>
      </c>
      <c r="BA262" s="17" t="s">
        <v>136</v>
      </c>
      <c r="BB262" s="17"/>
      <c r="BC262" s="17">
        <v>0.68044902055232304</v>
      </c>
      <c r="BD262" s="17">
        <v>0.72851547556395502</v>
      </c>
      <c r="BE262" s="17">
        <v>0.33096695774748103</v>
      </c>
      <c r="BF262" s="17">
        <v>0.58645074629205496</v>
      </c>
      <c r="BG262" s="17">
        <v>0.65702294653957405</v>
      </c>
      <c r="BH262" s="17">
        <v>1</v>
      </c>
      <c r="BI262" s="17"/>
      <c r="BJ262" s="17">
        <v>0.66727438509198</v>
      </c>
      <c r="BK262" s="17">
        <v>0.63435279861652805</v>
      </c>
      <c r="BL262" s="17">
        <v>0.79947635600721101</v>
      </c>
      <c r="BM262" s="17">
        <v>0.72176640954017302</v>
      </c>
      <c r="BN262" s="17">
        <v>0.53876777278556798</v>
      </c>
      <c r="BO262" s="17">
        <v>0.69671664124844701</v>
      </c>
      <c r="BP262" s="17"/>
      <c r="BQ262" s="17">
        <v>0.62278436648784796</v>
      </c>
      <c r="BR262" s="17">
        <v>0.74546912564648304</v>
      </c>
      <c r="BS262" s="17"/>
      <c r="BT262" s="17">
        <v>0.63343679225136296</v>
      </c>
      <c r="BU262" s="17">
        <v>0.68556616610660404</v>
      </c>
      <c r="BV262" s="17"/>
      <c r="BW262" s="17">
        <v>0.63456053179808303</v>
      </c>
      <c r="BX262" s="17">
        <v>0.71017100673425104</v>
      </c>
    </row>
    <row r="263" spans="2:76" x14ac:dyDescent="0.35">
      <c r="B263" t="s">
        <v>242</v>
      </c>
      <c r="C263" s="17">
        <v>0.17999130277113201</v>
      </c>
      <c r="D263" s="17">
        <v>0.151897367331877</v>
      </c>
      <c r="E263" s="17">
        <v>0.21988025549562901</v>
      </c>
      <c r="F263" s="17"/>
      <c r="G263" s="17">
        <v>0.21164815146585</v>
      </c>
      <c r="H263" s="17">
        <v>0.16900970382588601</v>
      </c>
      <c r="I263" s="17">
        <v>0.157443391710582</v>
      </c>
      <c r="J263" s="17"/>
      <c r="K263" s="17">
        <v>0.18758938460646599</v>
      </c>
      <c r="L263" s="17">
        <v>0.20484901178112</v>
      </c>
      <c r="M263" s="17">
        <v>0</v>
      </c>
      <c r="N263" s="17">
        <v>0.286126930909607</v>
      </c>
      <c r="O263" s="17">
        <v>0.32787361157796202</v>
      </c>
      <c r="P263" s="17">
        <v>0.108228516545955</v>
      </c>
      <c r="Q263" s="17">
        <v>0.162344968732828</v>
      </c>
      <c r="R263" s="17">
        <v>0.152479781694912</v>
      </c>
      <c r="S263" s="17">
        <v>0.252995183313317</v>
      </c>
      <c r="T263" s="17">
        <v>0.16593365351740499</v>
      </c>
      <c r="U263" s="17">
        <v>0.23589698626126901</v>
      </c>
      <c r="V263" s="17" t="s">
        <v>136</v>
      </c>
      <c r="W263" s="17">
        <v>0.20732237554309199</v>
      </c>
      <c r="X263" s="17">
        <v>9.1105371540653901E-2</v>
      </c>
      <c r="Y263" s="17">
        <v>0.30114092935711001</v>
      </c>
      <c r="Z263" s="17">
        <v>0.124404016113338</v>
      </c>
      <c r="AA263" s="17"/>
      <c r="AB263" s="17">
        <v>0.178080098651309</v>
      </c>
      <c r="AC263" s="17">
        <v>0.20012267007549001</v>
      </c>
      <c r="AD263" s="17">
        <v>0.16640276868071399</v>
      </c>
      <c r="AE263" s="17">
        <v>0.173717794929937</v>
      </c>
      <c r="AF263" s="17"/>
      <c r="AG263" s="17">
        <v>0.195080056725075</v>
      </c>
      <c r="AH263" s="17">
        <v>0.11593740436401</v>
      </c>
      <c r="AI263" s="17">
        <v>0.16261455378779699</v>
      </c>
      <c r="AJ263" s="17">
        <v>0.13264446171695499</v>
      </c>
      <c r="AK263" s="17"/>
      <c r="AL263" s="17">
        <v>0.244272851020711</v>
      </c>
      <c r="AM263" s="17">
        <v>9.5493118799136106E-2</v>
      </c>
      <c r="AN263" s="17">
        <v>0.224125582322689</v>
      </c>
      <c r="AO263" s="17">
        <v>4.13804316784964E-2</v>
      </c>
      <c r="AP263" s="17">
        <v>0.24685234408936901</v>
      </c>
      <c r="AQ263" s="17">
        <v>0.300952943331042</v>
      </c>
      <c r="AR263" s="17"/>
      <c r="AS263" s="17" t="s">
        <v>136</v>
      </c>
      <c r="AT263" s="17" t="s">
        <v>136</v>
      </c>
      <c r="AU263" s="17" t="s">
        <v>136</v>
      </c>
      <c r="AV263" s="17">
        <v>0.20335100697842201</v>
      </c>
      <c r="AW263" s="17">
        <v>0.129612898115119</v>
      </c>
      <c r="AX263" s="17" t="s">
        <v>136</v>
      </c>
      <c r="AY263" s="17" t="s">
        <v>136</v>
      </c>
      <c r="AZ263" s="17" t="s">
        <v>136</v>
      </c>
      <c r="BA263" s="17" t="s">
        <v>136</v>
      </c>
      <c r="BB263" s="17"/>
      <c r="BC263" s="17">
        <v>0.16499741817201499</v>
      </c>
      <c r="BD263" s="17">
        <v>0.15645074993629601</v>
      </c>
      <c r="BE263" s="17">
        <v>0.20277701843944701</v>
      </c>
      <c r="BF263" s="17">
        <v>0.207421568511134</v>
      </c>
      <c r="BG263" s="17">
        <v>0.19826348051176201</v>
      </c>
      <c r="BH263" s="17">
        <v>0</v>
      </c>
      <c r="BI263" s="17"/>
      <c r="BJ263" s="17">
        <v>0.12895629656285701</v>
      </c>
      <c r="BK263" s="17">
        <v>0.21030574525044399</v>
      </c>
      <c r="BL263" s="17">
        <v>0.117292110521999</v>
      </c>
      <c r="BM263" s="17">
        <v>0.140054155763157</v>
      </c>
      <c r="BN263" s="17">
        <v>0.28878443855839803</v>
      </c>
      <c r="BO263" s="17">
        <v>0.172526022760674</v>
      </c>
      <c r="BP263" s="17"/>
      <c r="BQ263" s="17">
        <v>0.17886141641152001</v>
      </c>
      <c r="BR263" s="17">
        <v>0.182198407062415</v>
      </c>
      <c r="BS263" s="17"/>
      <c r="BT263" s="17">
        <v>0.21295957979946301</v>
      </c>
      <c r="BU263" s="17">
        <v>0.16220045015048901</v>
      </c>
      <c r="BV263" s="17"/>
      <c r="BW263" s="17">
        <v>0.25438772842642898</v>
      </c>
      <c r="BX263" s="17">
        <v>9.4215680383109596E-2</v>
      </c>
    </row>
    <row r="264" spans="2:76" x14ac:dyDescent="0.35">
      <c r="B264" t="s">
        <v>97</v>
      </c>
      <c r="C264" s="17">
        <v>3.1309016961619501E-2</v>
      </c>
      <c r="D264" s="17">
        <v>2.7721370795040098E-2</v>
      </c>
      <c r="E264" s="17">
        <v>3.6402908084147902E-2</v>
      </c>
      <c r="F264" s="17"/>
      <c r="G264" s="17">
        <v>4.3760150410080703E-2</v>
      </c>
      <c r="H264" s="17">
        <v>2.2074903668745299E-2</v>
      </c>
      <c r="I264" s="17">
        <v>3.4736174133809798E-2</v>
      </c>
      <c r="J264" s="17"/>
      <c r="K264" s="17">
        <v>0</v>
      </c>
      <c r="L264" s="17">
        <v>3.9759703084886099E-2</v>
      </c>
      <c r="M264" s="17">
        <v>0.21981091710252201</v>
      </c>
      <c r="N264" s="17">
        <v>0</v>
      </c>
      <c r="O264" s="17">
        <v>0</v>
      </c>
      <c r="P264" s="17">
        <v>0.11154714004515801</v>
      </c>
      <c r="Q264" s="17">
        <v>0</v>
      </c>
      <c r="R264" s="17">
        <v>3.4112067889207502E-2</v>
      </c>
      <c r="S264" s="17">
        <v>0</v>
      </c>
      <c r="T264" s="17">
        <v>4.9300434660923501E-2</v>
      </c>
      <c r="U264" s="17">
        <v>0</v>
      </c>
      <c r="V264" s="17" t="s">
        <v>136</v>
      </c>
      <c r="W264" s="17">
        <v>5.2463494142078099E-2</v>
      </c>
      <c r="X264" s="17">
        <v>0</v>
      </c>
      <c r="Y264" s="17">
        <v>0</v>
      </c>
      <c r="Z264" s="17">
        <v>0</v>
      </c>
      <c r="AA264" s="17"/>
      <c r="AB264" s="17">
        <v>0</v>
      </c>
      <c r="AC264" s="17">
        <v>2.9092074720529298E-2</v>
      </c>
      <c r="AD264" s="17">
        <v>5.9728352553519201E-2</v>
      </c>
      <c r="AE264" s="17">
        <v>1.5097172042310101E-2</v>
      </c>
      <c r="AF264" s="17"/>
      <c r="AG264" s="17">
        <v>3.8747862239301802E-2</v>
      </c>
      <c r="AH264" s="17">
        <v>2.9618050472935101E-2</v>
      </c>
      <c r="AI264" s="17">
        <v>1.0051847629552999E-2</v>
      </c>
      <c r="AJ264" s="17">
        <v>0</v>
      </c>
      <c r="AK264" s="17"/>
      <c r="AL264" s="17">
        <v>2.6029152325413901E-2</v>
      </c>
      <c r="AM264" s="17">
        <v>2.8673388874606E-2</v>
      </c>
      <c r="AN264" s="17">
        <v>3.0865742308540701E-2</v>
      </c>
      <c r="AO264" s="17">
        <v>0</v>
      </c>
      <c r="AP264" s="17">
        <v>0</v>
      </c>
      <c r="AQ264" s="17">
        <v>3.5883685077180802E-2</v>
      </c>
      <c r="AR264" s="17"/>
      <c r="AS264" s="17" t="s">
        <v>136</v>
      </c>
      <c r="AT264" s="17" t="s">
        <v>136</v>
      </c>
      <c r="AU264" s="17" t="s">
        <v>136</v>
      </c>
      <c r="AV264" s="17">
        <v>2.8054795373906101E-2</v>
      </c>
      <c r="AW264" s="17">
        <v>3.8327191957816503E-2</v>
      </c>
      <c r="AX264" s="17" t="s">
        <v>136</v>
      </c>
      <c r="AY264" s="17" t="s">
        <v>136</v>
      </c>
      <c r="AZ264" s="17" t="s">
        <v>136</v>
      </c>
      <c r="BA264" s="17" t="s">
        <v>136</v>
      </c>
      <c r="BB264" s="17"/>
      <c r="BC264" s="17">
        <v>3.19659761739347E-2</v>
      </c>
      <c r="BD264" s="17">
        <v>0</v>
      </c>
      <c r="BE264" s="17">
        <v>0</v>
      </c>
      <c r="BF264" s="17">
        <v>7.4634477661251003E-2</v>
      </c>
      <c r="BG264" s="17">
        <v>3.1072546061288599E-2</v>
      </c>
      <c r="BH264" s="17">
        <v>0</v>
      </c>
      <c r="BI264" s="17"/>
      <c r="BJ264" s="17">
        <v>3.8870163357064703E-2</v>
      </c>
      <c r="BK264" s="17">
        <v>4.0944299556443103E-2</v>
      </c>
      <c r="BL264" s="17">
        <v>8.3231533470789099E-2</v>
      </c>
      <c r="BM264" s="17">
        <v>1.2442582119602299E-2</v>
      </c>
      <c r="BN264" s="17">
        <v>0</v>
      </c>
      <c r="BO264" s="17">
        <v>4.2935006548035899E-2</v>
      </c>
      <c r="BP264" s="17"/>
      <c r="BQ264" s="17">
        <v>4.3013000274228497E-2</v>
      </c>
      <c r="BR264" s="17">
        <v>8.4466188322731492E-3</v>
      </c>
      <c r="BS264" s="17"/>
      <c r="BT264" s="17">
        <v>3.1404551816254102E-2</v>
      </c>
      <c r="BU264" s="17">
        <v>2.5936192462485502E-2</v>
      </c>
      <c r="BV264" s="17"/>
      <c r="BW264" s="17">
        <v>1.7786538137009301E-2</v>
      </c>
      <c r="BX264" s="17">
        <v>3.5103750593995203E-2</v>
      </c>
    </row>
    <row r="265" spans="2:76" x14ac:dyDescent="0.35">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row>
    <row r="266" spans="2:76" x14ac:dyDescent="0.35">
      <c r="B266" s="6" t="s">
        <v>246</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row>
    <row r="267" spans="2:76" x14ac:dyDescent="0.35">
      <c r="B267" s="24" t="s">
        <v>138</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row>
    <row r="268" spans="2:76" x14ac:dyDescent="0.35">
      <c r="B268" t="s">
        <v>244</v>
      </c>
      <c r="C268" s="17">
        <v>0.30135496332449402</v>
      </c>
      <c r="D268" s="17">
        <v>0.268904706449697</v>
      </c>
      <c r="E268" s="17">
        <v>0.34742920469147198</v>
      </c>
      <c r="F268" s="17"/>
      <c r="G268" s="17">
        <v>0.36937786879189699</v>
      </c>
      <c r="H268" s="17">
        <v>0.28018377503369302</v>
      </c>
      <c r="I268" s="17">
        <v>0.24683678691960301</v>
      </c>
      <c r="J268" s="17"/>
      <c r="K268" s="17">
        <v>0.29900137352904099</v>
      </c>
      <c r="L268" s="17">
        <v>0.351277564592064</v>
      </c>
      <c r="M268" s="17">
        <v>0.21981091710252201</v>
      </c>
      <c r="N268" s="17">
        <v>0.14165379456739199</v>
      </c>
      <c r="O268" s="17">
        <v>0.33471220538614699</v>
      </c>
      <c r="P268" s="17">
        <v>0.10937033735537301</v>
      </c>
      <c r="Q268" s="17">
        <v>0.28286866549190498</v>
      </c>
      <c r="R268" s="17">
        <v>0.26267155655249103</v>
      </c>
      <c r="S268" s="17">
        <v>0.75672496850330195</v>
      </c>
      <c r="T268" s="17">
        <v>0.31222029029680198</v>
      </c>
      <c r="U268" s="17">
        <v>0.28524234332828802</v>
      </c>
      <c r="V268" s="17" t="s">
        <v>136</v>
      </c>
      <c r="W268" s="17">
        <v>0.25617615672753802</v>
      </c>
      <c r="X268" s="17">
        <v>0.36179888742240401</v>
      </c>
      <c r="Y268" s="17">
        <v>0.29906757196631301</v>
      </c>
      <c r="Z268" s="17">
        <v>0.25051423026636099</v>
      </c>
      <c r="AA268" s="17"/>
      <c r="AB268" s="17">
        <v>0.18100762613577401</v>
      </c>
      <c r="AC268" s="17">
        <v>0.28974092440681998</v>
      </c>
      <c r="AD268" s="17">
        <v>0.31209500327635598</v>
      </c>
      <c r="AE268" s="17">
        <v>0.33565396675912201</v>
      </c>
      <c r="AF268" s="17"/>
      <c r="AG268" s="17">
        <v>0.31723371574399001</v>
      </c>
      <c r="AH268" s="17">
        <v>0.19400273462051801</v>
      </c>
      <c r="AI268" s="17">
        <v>0.34295175601438399</v>
      </c>
      <c r="AJ268" s="17">
        <v>0.245895733333341</v>
      </c>
      <c r="AK268" s="17"/>
      <c r="AL268" s="17">
        <v>0.32524254924000101</v>
      </c>
      <c r="AM268" s="17">
        <v>0.34135107736562897</v>
      </c>
      <c r="AN268" s="17">
        <v>0.46324296874270199</v>
      </c>
      <c r="AO268" s="17">
        <v>0</v>
      </c>
      <c r="AP268" s="17">
        <v>0.44493654212869299</v>
      </c>
      <c r="AQ268" s="17">
        <v>0.47877830320277198</v>
      </c>
      <c r="AR268" s="17"/>
      <c r="AS268" s="17" t="s">
        <v>136</v>
      </c>
      <c r="AT268" s="17" t="s">
        <v>136</v>
      </c>
      <c r="AU268" s="17" t="s">
        <v>136</v>
      </c>
      <c r="AV268" s="17">
        <v>0.32561327163266102</v>
      </c>
      <c r="AW268" s="17">
        <v>0.249038595729488</v>
      </c>
      <c r="AX268" s="17" t="s">
        <v>136</v>
      </c>
      <c r="AY268" s="17" t="s">
        <v>136</v>
      </c>
      <c r="AZ268" s="17" t="s">
        <v>136</v>
      </c>
      <c r="BA268" s="17" t="s">
        <v>136</v>
      </c>
      <c r="BB268" s="17"/>
      <c r="BC268" s="17">
        <v>0.34762819234689502</v>
      </c>
      <c r="BD268" s="17">
        <v>0.32021826510721801</v>
      </c>
      <c r="BE268" s="17">
        <v>0</v>
      </c>
      <c r="BF268" s="17">
        <v>0.26411365425717498</v>
      </c>
      <c r="BG268" s="17">
        <v>0.27382950349291901</v>
      </c>
      <c r="BH268" s="17">
        <v>0.33191579456530002</v>
      </c>
      <c r="BI268" s="17"/>
      <c r="BJ268" s="17">
        <v>0.29561091212164903</v>
      </c>
      <c r="BK268" s="17">
        <v>0.25926393431771599</v>
      </c>
      <c r="BL268" s="17">
        <v>0.26512342526166899</v>
      </c>
      <c r="BM268" s="17">
        <v>0.36308943981723801</v>
      </c>
      <c r="BN268" s="17">
        <v>0.308275866295045</v>
      </c>
      <c r="BO268" s="17">
        <v>0.30413611102152799</v>
      </c>
      <c r="BP268" s="17"/>
      <c r="BQ268" s="17">
        <v>0.29098231585115503</v>
      </c>
      <c r="BR268" s="17">
        <v>0.32161674855237699</v>
      </c>
      <c r="BS268" s="17"/>
      <c r="BT268" s="17">
        <v>0.31254763729573498</v>
      </c>
      <c r="BU268" s="17">
        <v>0.29663403462854798</v>
      </c>
      <c r="BV268" s="17"/>
      <c r="BW268" s="17">
        <v>0.32993269326972002</v>
      </c>
      <c r="BX268" s="17">
        <v>0.28575058047845198</v>
      </c>
    </row>
    <row r="269" spans="2:76" x14ac:dyDescent="0.35">
      <c r="B269" t="s">
        <v>245</v>
      </c>
      <c r="C269" s="17">
        <v>0.686106542084856</v>
      </c>
      <c r="D269" s="17">
        <v>0.72676285502159799</v>
      </c>
      <c r="E269" s="17">
        <v>0.62838099671964498</v>
      </c>
      <c r="F269" s="17"/>
      <c r="G269" s="17">
        <v>0.62244650395745804</v>
      </c>
      <c r="H269" s="17">
        <v>0.70659073450633203</v>
      </c>
      <c r="I269" s="17">
        <v>0.73544965725431199</v>
      </c>
      <c r="J269" s="17"/>
      <c r="K269" s="17">
        <v>0.70099862647095901</v>
      </c>
      <c r="L269" s="17">
        <v>0.62708019315855201</v>
      </c>
      <c r="M269" s="17">
        <v>0.78018908289747801</v>
      </c>
      <c r="N269" s="17">
        <v>0.85834620543260798</v>
      </c>
      <c r="O269" s="17">
        <v>0.66528779461385301</v>
      </c>
      <c r="P269" s="17">
        <v>0.89062966264462695</v>
      </c>
      <c r="Q269" s="17">
        <v>0.71713133450809496</v>
      </c>
      <c r="R269" s="17">
        <v>0.73732844344750903</v>
      </c>
      <c r="S269" s="17">
        <v>0.24327503149669799</v>
      </c>
      <c r="T269" s="17">
        <v>0.67624370493902197</v>
      </c>
      <c r="U269" s="17">
        <v>0.71475765667171198</v>
      </c>
      <c r="V269" s="17" t="s">
        <v>136</v>
      </c>
      <c r="W269" s="17">
        <v>0.69136034913038402</v>
      </c>
      <c r="X269" s="17">
        <v>0.54887362989848798</v>
      </c>
      <c r="Y269" s="17">
        <v>0.70093242803368705</v>
      </c>
      <c r="Z269" s="17">
        <v>0.74948576973363901</v>
      </c>
      <c r="AA269" s="17"/>
      <c r="AB269" s="17">
        <v>0.81899237386422596</v>
      </c>
      <c r="AC269" s="17">
        <v>0.69777825086108303</v>
      </c>
      <c r="AD269" s="17">
        <v>0.67713230909007205</v>
      </c>
      <c r="AE269" s="17">
        <v>0.65602752134182296</v>
      </c>
      <c r="AF269" s="17"/>
      <c r="AG269" s="17">
        <v>0.66170559001427598</v>
      </c>
      <c r="AH269" s="17">
        <v>0.80599726537948202</v>
      </c>
      <c r="AI269" s="17">
        <v>0.65704824398561601</v>
      </c>
      <c r="AJ269" s="17">
        <v>0.75410426666665897</v>
      </c>
      <c r="AK269" s="17"/>
      <c r="AL269" s="17">
        <v>0.67475745075999904</v>
      </c>
      <c r="AM269" s="17">
        <v>0.64304125004159196</v>
      </c>
      <c r="AN269" s="17">
        <v>0.53675703125729801</v>
      </c>
      <c r="AO269" s="17">
        <v>1</v>
      </c>
      <c r="AP269" s="17">
        <v>0.49321365463227201</v>
      </c>
      <c r="AQ269" s="17">
        <v>0.43301585431878697</v>
      </c>
      <c r="AR269" s="17"/>
      <c r="AS269" s="17" t="s">
        <v>136</v>
      </c>
      <c r="AT269" s="17" t="s">
        <v>136</v>
      </c>
      <c r="AU269" s="17" t="s">
        <v>136</v>
      </c>
      <c r="AV269" s="17">
        <v>0.66524068338448605</v>
      </c>
      <c r="AW269" s="17">
        <v>0.73110662700778195</v>
      </c>
      <c r="AX269" s="17" t="s">
        <v>136</v>
      </c>
      <c r="AY269" s="17" t="s">
        <v>136</v>
      </c>
      <c r="AZ269" s="17" t="s">
        <v>136</v>
      </c>
      <c r="BA269" s="17" t="s">
        <v>136</v>
      </c>
      <c r="BB269" s="17"/>
      <c r="BC269" s="17">
        <v>0.65237180765310498</v>
      </c>
      <c r="BD269" s="17">
        <v>0.65887806839755003</v>
      </c>
      <c r="BE269" s="17">
        <v>1</v>
      </c>
      <c r="BF269" s="17">
        <v>0.70294231165889898</v>
      </c>
      <c r="BG269" s="17">
        <v>0.70962166361429801</v>
      </c>
      <c r="BH269" s="17">
        <v>0.66808420543470004</v>
      </c>
      <c r="BI269" s="17"/>
      <c r="BJ269" s="17">
        <v>0.68512155905546701</v>
      </c>
      <c r="BK269" s="17">
        <v>0.72125127398458999</v>
      </c>
      <c r="BL269" s="17">
        <v>0.69243302845294896</v>
      </c>
      <c r="BM269" s="17">
        <v>0.63691056018276204</v>
      </c>
      <c r="BN269" s="17">
        <v>0.691724133704955</v>
      </c>
      <c r="BO269" s="17">
        <v>0.69586388897847196</v>
      </c>
      <c r="BP269" s="17"/>
      <c r="BQ269" s="17">
        <v>0.69006033836752101</v>
      </c>
      <c r="BR269" s="17">
        <v>0.67838325144762301</v>
      </c>
      <c r="BS269" s="17"/>
      <c r="BT269" s="17">
        <v>0.67720281592499099</v>
      </c>
      <c r="BU269" s="17">
        <v>0.69494512602591096</v>
      </c>
      <c r="BV269" s="17"/>
      <c r="BW269" s="17">
        <v>0.66243668336596895</v>
      </c>
      <c r="BX269" s="17">
        <v>0.70302315008164296</v>
      </c>
    </row>
    <row r="270" spans="2:76" x14ac:dyDescent="0.35">
      <c r="B270" t="s">
        <v>97</v>
      </c>
      <c r="C270" s="17">
        <v>1.2538494590650101E-2</v>
      </c>
      <c r="D270" s="17">
        <v>4.3324385287053504E-3</v>
      </c>
      <c r="E270" s="17">
        <v>2.4189798588882799E-2</v>
      </c>
      <c r="F270" s="17"/>
      <c r="G270" s="17">
        <v>8.1756272506441803E-3</v>
      </c>
      <c r="H270" s="17">
        <v>1.32254904599747E-2</v>
      </c>
      <c r="I270" s="17">
        <v>1.77135558260847E-2</v>
      </c>
      <c r="J270" s="17"/>
      <c r="K270" s="17">
        <v>0</v>
      </c>
      <c r="L270" s="17">
        <v>2.1642242249383901E-2</v>
      </c>
      <c r="M270" s="17">
        <v>0</v>
      </c>
      <c r="N270" s="17">
        <v>0</v>
      </c>
      <c r="O270" s="17">
        <v>0</v>
      </c>
      <c r="P270" s="17">
        <v>0</v>
      </c>
      <c r="Q270" s="17">
        <v>0</v>
      </c>
      <c r="R270" s="17">
        <v>0</v>
      </c>
      <c r="S270" s="17">
        <v>0</v>
      </c>
      <c r="T270" s="17">
        <v>1.15360047641764E-2</v>
      </c>
      <c r="U270" s="17">
        <v>0</v>
      </c>
      <c r="V270" s="17" t="s">
        <v>136</v>
      </c>
      <c r="W270" s="17">
        <v>5.2463494142078099E-2</v>
      </c>
      <c r="X270" s="17">
        <v>8.9327482679108505E-2</v>
      </c>
      <c r="Y270" s="17">
        <v>0</v>
      </c>
      <c r="Z270" s="17">
        <v>0</v>
      </c>
      <c r="AA270" s="17"/>
      <c r="AB270" s="17">
        <v>0</v>
      </c>
      <c r="AC270" s="17">
        <v>1.2480824732096701E-2</v>
      </c>
      <c r="AD270" s="17">
        <v>1.0772687633572401E-2</v>
      </c>
      <c r="AE270" s="17">
        <v>8.3185118990546699E-3</v>
      </c>
      <c r="AF270" s="17"/>
      <c r="AG270" s="17">
        <v>2.1060694241734498E-2</v>
      </c>
      <c r="AH270" s="17">
        <v>0</v>
      </c>
      <c r="AI270" s="17">
        <v>0</v>
      </c>
      <c r="AJ270" s="17">
        <v>0</v>
      </c>
      <c r="AK270" s="17"/>
      <c r="AL270" s="17">
        <v>0</v>
      </c>
      <c r="AM270" s="17">
        <v>1.56076725927791E-2</v>
      </c>
      <c r="AN270" s="17">
        <v>0</v>
      </c>
      <c r="AO270" s="17">
        <v>0</v>
      </c>
      <c r="AP270" s="17">
        <v>6.1849803239034898E-2</v>
      </c>
      <c r="AQ270" s="17">
        <v>8.8205842478440294E-2</v>
      </c>
      <c r="AR270" s="17"/>
      <c r="AS270" s="17" t="s">
        <v>136</v>
      </c>
      <c r="AT270" s="17" t="s">
        <v>136</v>
      </c>
      <c r="AU270" s="17" t="s">
        <v>136</v>
      </c>
      <c r="AV270" s="17">
        <v>9.1460449828536794E-3</v>
      </c>
      <c r="AW270" s="17">
        <v>1.9854777262730001E-2</v>
      </c>
      <c r="AX270" s="17" t="s">
        <v>136</v>
      </c>
      <c r="AY270" s="17" t="s">
        <v>136</v>
      </c>
      <c r="AZ270" s="17" t="s">
        <v>136</v>
      </c>
      <c r="BA270" s="17" t="s">
        <v>136</v>
      </c>
      <c r="BB270" s="17"/>
      <c r="BC270" s="17">
        <v>0</v>
      </c>
      <c r="BD270" s="17">
        <v>2.09036664952322E-2</v>
      </c>
      <c r="BE270" s="17">
        <v>0</v>
      </c>
      <c r="BF270" s="17">
        <v>3.2944034083926099E-2</v>
      </c>
      <c r="BG270" s="17">
        <v>1.6548832892783399E-2</v>
      </c>
      <c r="BH270" s="17">
        <v>0</v>
      </c>
      <c r="BI270" s="17"/>
      <c r="BJ270" s="17">
        <v>1.9267528822884301E-2</v>
      </c>
      <c r="BK270" s="17">
        <v>1.9484791697693099E-2</v>
      </c>
      <c r="BL270" s="17">
        <v>4.2443546285382397E-2</v>
      </c>
      <c r="BM270" s="17">
        <v>0</v>
      </c>
      <c r="BN270" s="17">
        <v>0</v>
      </c>
      <c r="BO270" s="17">
        <v>0</v>
      </c>
      <c r="BP270" s="17"/>
      <c r="BQ270" s="17">
        <v>1.8957345781323701E-2</v>
      </c>
      <c r="BR270" s="17">
        <v>0</v>
      </c>
      <c r="BS270" s="17"/>
      <c r="BT270" s="17">
        <v>1.02495467792743E-2</v>
      </c>
      <c r="BU270" s="17">
        <v>8.4208393455414594E-3</v>
      </c>
      <c r="BV270" s="17"/>
      <c r="BW270" s="17">
        <v>7.6306233643115397E-3</v>
      </c>
      <c r="BX270" s="17">
        <v>1.12262694399052E-2</v>
      </c>
    </row>
    <row r="271" spans="2:76" x14ac:dyDescent="0.35">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row>
    <row r="272" spans="2:76" x14ac:dyDescent="0.35">
      <c r="B272" s="6" t="s">
        <v>254</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row>
    <row r="273" spans="2:76" x14ac:dyDescent="0.35">
      <c r="B273" s="24" t="s">
        <v>138</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row>
    <row r="274" spans="2:76" x14ac:dyDescent="0.35">
      <c r="B274" t="s">
        <v>216</v>
      </c>
      <c r="C274" s="17">
        <v>0.56144279645848905</v>
      </c>
      <c r="D274" s="17">
        <v>0.55521792452193097</v>
      </c>
      <c r="E274" s="17">
        <v>0.57028113179710105</v>
      </c>
      <c r="F274" s="17"/>
      <c r="G274" s="17">
        <v>0.62422261229535003</v>
      </c>
      <c r="H274" s="17">
        <v>0.523390616444945</v>
      </c>
      <c r="I274" s="17">
        <v>0.55744052863884097</v>
      </c>
      <c r="J274" s="17"/>
      <c r="K274" s="17">
        <v>0.44557838808494399</v>
      </c>
      <c r="L274" s="17">
        <v>0.62793376405455503</v>
      </c>
      <c r="M274" s="17">
        <v>0.67080482825008203</v>
      </c>
      <c r="N274" s="17">
        <v>0.286126930909607</v>
      </c>
      <c r="O274" s="17">
        <v>0.66258581696411001</v>
      </c>
      <c r="P274" s="17">
        <v>0.22409997053834299</v>
      </c>
      <c r="Q274" s="17">
        <v>0.51912404171984905</v>
      </c>
      <c r="R274" s="17">
        <v>0.64603996858745605</v>
      </c>
      <c r="S274" s="17">
        <v>1</v>
      </c>
      <c r="T274" s="17">
        <v>0.53111632152830601</v>
      </c>
      <c r="U274" s="17">
        <v>0.85722466077180504</v>
      </c>
      <c r="V274" s="17" t="s">
        <v>136</v>
      </c>
      <c r="W274" s="17">
        <v>0.58758311200144397</v>
      </c>
      <c r="X274" s="17">
        <v>0.54409488142645701</v>
      </c>
      <c r="Y274" s="17">
        <v>0.40054721007508198</v>
      </c>
      <c r="Z274" s="17">
        <v>0.62667154187000695</v>
      </c>
      <c r="AA274" s="17"/>
      <c r="AB274" s="17">
        <v>0.42825523590841402</v>
      </c>
      <c r="AC274" s="17">
        <v>0.56298738743573096</v>
      </c>
      <c r="AD274" s="17">
        <v>0.57983767093970096</v>
      </c>
      <c r="AE274" s="17">
        <v>0.62158754310478703</v>
      </c>
      <c r="AF274" s="17"/>
      <c r="AG274" s="17">
        <v>0.57932105714958304</v>
      </c>
      <c r="AH274" s="17">
        <v>0.48841759722855799</v>
      </c>
      <c r="AI274" s="17">
        <v>0.59442854133181899</v>
      </c>
      <c r="AJ274" s="17">
        <v>0.44625196825206598</v>
      </c>
      <c r="AK274" s="17"/>
      <c r="AL274" s="17">
        <v>0.65066932753852702</v>
      </c>
      <c r="AM274" s="17">
        <v>0.62018637908565</v>
      </c>
      <c r="AN274" s="17">
        <v>0.64741860262477502</v>
      </c>
      <c r="AO274" s="17">
        <v>0.35030200386573401</v>
      </c>
      <c r="AP274" s="17">
        <v>0.57222234046777898</v>
      </c>
      <c r="AQ274" s="17">
        <v>0.69194268265112102</v>
      </c>
      <c r="AR274" s="17"/>
      <c r="AS274" s="17" t="s">
        <v>136</v>
      </c>
      <c r="AT274" s="17" t="s">
        <v>136</v>
      </c>
      <c r="AU274" s="17" t="s">
        <v>136</v>
      </c>
      <c r="AV274" s="17">
        <v>0.56746939602635704</v>
      </c>
      <c r="AW274" s="17">
        <v>0.548445608264855</v>
      </c>
      <c r="AX274" s="17" t="s">
        <v>136</v>
      </c>
      <c r="AY274" s="17" t="s">
        <v>136</v>
      </c>
      <c r="AZ274" s="17" t="s">
        <v>136</v>
      </c>
      <c r="BA274" s="17" t="s">
        <v>136</v>
      </c>
      <c r="BB274" s="17"/>
      <c r="BC274" s="17">
        <v>0.623247903361138</v>
      </c>
      <c r="BD274" s="17">
        <v>0.65774281434408299</v>
      </c>
      <c r="BE274" s="17">
        <v>0.63554347489366103</v>
      </c>
      <c r="BF274" s="17">
        <v>0.46655050615175298</v>
      </c>
      <c r="BG274" s="17">
        <v>0.49518885345765001</v>
      </c>
      <c r="BH274" s="17">
        <v>0.34741179243333598</v>
      </c>
      <c r="BI274" s="17"/>
      <c r="BJ274" s="17">
        <v>0.52022089148596595</v>
      </c>
      <c r="BK274" s="17">
        <v>0.49723537400581602</v>
      </c>
      <c r="BL274" s="17">
        <v>0.58088510910554203</v>
      </c>
      <c r="BM274" s="17">
        <v>0.64277489482456096</v>
      </c>
      <c r="BN274" s="17">
        <v>0.56011074594739896</v>
      </c>
      <c r="BO274" s="17">
        <v>0.63927700517683606</v>
      </c>
      <c r="BP274" s="17"/>
      <c r="BQ274" s="17">
        <v>0.57504705999712402</v>
      </c>
      <c r="BR274" s="17">
        <v>0.53486841738006496</v>
      </c>
      <c r="BS274" s="17"/>
      <c r="BT274" s="17">
        <v>0.64506475036025801</v>
      </c>
      <c r="BU274" s="17">
        <v>0.51689338855488598</v>
      </c>
      <c r="BV274" s="17"/>
      <c r="BW274" s="17">
        <v>0.61556364552947196</v>
      </c>
      <c r="BX274" s="17">
        <v>0.51713302214732304</v>
      </c>
    </row>
    <row r="275" spans="2:76" x14ac:dyDescent="0.35">
      <c r="B275" t="s">
        <v>217</v>
      </c>
      <c r="C275" s="17">
        <v>0.41876810626326999</v>
      </c>
      <c r="D275" s="17">
        <v>0.428826755243507</v>
      </c>
      <c r="E275" s="17">
        <v>0.40448641281691999</v>
      </c>
      <c r="F275" s="17"/>
      <c r="G275" s="17">
        <v>0.366487670358074</v>
      </c>
      <c r="H275" s="17">
        <v>0.450860986001068</v>
      </c>
      <c r="I275" s="17">
        <v>0.42108884513717798</v>
      </c>
      <c r="J275" s="17"/>
      <c r="K275" s="17">
        <v>0.48165151166585202</v>
      </c>
      <c r="L275" s="17">
        <v>0.37206623594544502</v>
      </c>
      <c r="M275" s="17">
        <v>0.32919517174991803</v>
      </c>
      <c r="N275" s="17">
        <v>0.71387306909039305</v>
      </c>
      <c r="O275" s="17">
        <v>0.33741418303588999</v>
      </c>
      <c r="P275" s="17">
        <v>0.77590002946165704</v>
      </c>
      <c r="Q275" s="17">
        <v>0.48087595828015101</v>
      </c>
      <c r="R275" s="17">
        <v>0.35396003141254401</v>
      </c>
      <c r="S275" s="17">
        <v>0</v>
      </c>
      <c r="T275" s="17">
        <v>0.445224270609832</v>
      </c>
      <c r="U275" s="17">
        <v>0.14277533922819499</v>
      </c>
      <c r="V275" s="17" t="s">
        <v>136</v>
      </c>
      <c r="W275" s="17">
        <v>0.41241688799855603</v>
      </c>
      <c r="X275" s="17">
        <v>0.45590511857354299</v>
      </c>
      <c r="Y275" s="17">
        <v>0.49995349079305301</v>
      </c>
      <c r="Z275" s="17">
        <v>0.37332845812999299</v>
      </c>
      <c r="AA275" s="17"/>
      <c r="AB275" s="17">
        <v>0.51779379073782394</v>
      </c>
      <c r="AC275" s="17">
        <v>0.42510317149370103</v>
      </c>
      <c r="AD275" s="17">
        <v>0.39262043799554203</v>
      </c>
      <c r="AE275" s="17">
        <v>0.362013529246416</v>
      </c>
      <c r="AF275" s="17"/>
      <c r="AG275" s="17">
        <v>0.407641415821553</v>
      </c>
      <c r="AH275" s="17">
        <v>0.45261094723981299</v>
      </c>
      <c r="AI275" s="17">
        <v>0.37999145753762398</v>
      </c>
      <c r="AJ275" s="17">
        <v>0.55374803174793397</v>
      </c>
      <c r="AK275" s="17"/>
      <c r="AL275" s="17">
        <v>0.33651893705029701</v>
      </c>
      <c r="AM275" s="17">
        <v>0.36364632939672897</v>
      </c>
      <c r="AN275" s="17">
        <v>0.32171565506668398</v>
      </c>
      <c r="AO275" s="17">
        <v>0.59896412276611599</v>
      </c>
      <c r="AP275" s="17">
        <v>0.36898817548799501</v>
      </c>
      <c r="AQ275" s="17">
        <v>0.30805731734887898</v>
      </c>
      <c r="AR275" s="17"/>
      <c r="AS275" s="17" t="s">
        <v>136</v>
      </c>
      <c r="AT275" s="17" t="s">
        <v>136</v>
      </c>
      <c r="AU275" s="17" t="s">
        <v>136</v>
      </c>
      <c r="AV275" s="17">
        <v>0.40974967510699301</v>
      </c>
      <c r="AW275" s="17">
        <v>0.43821758944686001</v>
      </c>
      <c r="AX275" s="17" t="s">
        <v>136</v>
      </c>
      <c r="AY275" s="17" t="s">
        <v>136</v>
      </c>
      <c r="AZ275" s="17" t="s">
        <v>136</v>
      </c>
      <c r="BA275" s="17" t="s">
        <v>136</v>
      </c>
      <c r="BB275" s="17"/>
      <c r="BC275" s="17">
        <v>0.35155538284045201</v>
      </c>
      <c r="BD275" s="17">
        <v>0.34225718565591701</v>
      </c>
      <c r="BE275" s="17">
        <v>0.36445652510633902</v>
      </c>
      <c r="BF275" s="17">
        <v>0.50777690947938003</v>
      </c>
      <c r="BG275" s="17">
        <v>0.48350128576037199</v>
      </c>
      <c r="BH275" s="17">
        <v>0.65258820756666402</v>
      </c>
      <c r="BI275" s="17"/>
      <c r="BJ275" s="17">
        <v>0.46489849465411998</v>
      </c>
      <c r="BK275" s="17">
        <v>0.482523014687605</v>
      </c>
      <c r="BL275" s="17">
        <v>0.32460190081012902</v>
      </c>
      <c r="BM275" s="17">
        <v>0.34174259561997999</v>
      </c>
      <c r="BN275" s="17">
        <v>0.43988925405260099</v>
      </c>
      <c r="BO275" s="17">
        <v>0.360722994823164</v>
      </c>
      <c r="BP275" s="17"/>
      <c r="BQ275" s="17">
        <v>0.39503317913432501</v>
      </c>
      <c r="BR275" s="17">
        <v>0.46513158261993498</v>
      </c>
      <c r="BS275" s="17"/>
      <c r="BT275" s="17">
        <v>0.325351970428647</v>
      </c>
      <c r="BU275" s="17">
        <v>0.46878772973559102</v>
      </c>
      <c r="BV275" s="17"/>
      <c r="BW275" s="17">
        <v>0.378543104701005</v>
      </c>
      <c r="BX275" s="17">
        <v>0.45292096026630302</v>
      </c>
    </row>
    <row r="276" spans="2:76" x14ac:dyDescent="0.35">
      <c r="B276" t="s">
        <v>97</v>
      </c>
      <c r="C276" s="17">
        <v>1.97890972782408E-2</v>
      </c>
      <c r="D276" s="17">
        <v>1.5955320234562202E-2</v>
      </c>
      <c r="E276" s="17">
        <v>2.5232455385979301E-2</v>
      </c>
      <c r="F276" s="17"/>
      <c r="G276" s="17">
        <v>9.2897173465757606E-3</v>
      </c>
      <c r="H276" s="17">
        <v>2.5748397553987099E-2</v>
      </c>
      <c r="I276" s="17">
        <v>2.1470626223980799E-2</v>
      </c>
      <c r="J276" s="17"/>
      <c r="K276" s="17">
        <v>7.2770100249204495E-2</v>
      </c>
      <c r="L276" s="17">
        <v>0</v>
      </c>
      <c r="M276" s="17">
        <v>0</v>
      </c>
      <c r="N276" s="17">
        <v>0</v>
      </c>
      <c r="O276" s="17">
        <v>0</v>
      </c>
      <c r="P276" s="17">
        <v>0</v>
      </c>
      <c r="Q276" s="17">
        <v>0</v>
      </c>
      <c r="R276" s="17">
        <v>0</v>
      </c>
      <c r="S276" s="17">
        <v>0</v>
      </c>
      <c r="T276" s="17">
        <v>2.3659407861861801E-2</v>
      </c>
      <c r="U276" s="17">
        <v>0</v>
      </c>
      <c r="V276" s="17" t="s">
        <v>136</v>
      </c>
      <c r="W276" s="17">
        <v>0</v>
      </c>
      <c r="X276" s="17">
        <v>0</v>
      </c>
      <c r="Y276" s="17">
        <v>9.9499299131865199E-2</v>
      </c>
      <c r="Z276" s="17">
        <v>0</v>
      </c>
      <c r="AA276" s="17"/>
      <c r="AB276" s="17">
        <v>5.3950973353762602E-2</v>
      </c>
      <c r="AC276" s="17">
        <v>1.19094410705676E-2</v>
      </c>
      <c r="AD276" s="17">
        <v>2.7541891064757101E-2</v>
      </c>
      <c r="AE276" s="17">
        <v>1.6398927648796701E-2</v>
      </c>
      <c r="AF276" s="17"/>
      <c r="AG276" s="17">
        <v>1.3037527028863599E-2</v>
      </c>
      <c r="AH276" s="17">
        <v>5.8971455531629503E-2</v>
      </c>
      <c r="AI276" s="17">
        <v>2.5580001130557899E-2</v>
      </c>
      <c r="AJ276" s="17">
        <v>0</v>
      </c>
      <c r="AK276" s="17"/>
      <c r="AL276" s="17">
        <v>1.28117354111754E-2</v>
      </c>
      <c r="AM276" s="17">
        <v>1.61672915176212E-2</v>
      </c>
      <c r="AN276" s="17">
        <v>3.0865742308540701E-2</v>
      </c>
      <c r="AO276" s="17">
        <v>5.0733873368150197E-2</v>
      </c>
      <c r="AP276" s="17">
        <v>5.8789484044226403E-2</v>
      </c>
      <c r="AQ276" s="17">
        <v>0</v>
      </c>
      <c r="AR276" s="17"/>
      <c r="AS276" s="17" t="s">
        <v>136</v>
      </c>
      <c r="AT276" s="17" t="s">
        <v>136</v>
      </c>
      <c r="AU276" s="17" t="s">
        <v>136</v>
      </c>
      <c r="AV276" s="17">
        <v>2.2780928866650001E-2</v>
      </c>
      <c r="AW276" s="17">
        <v>1.33368022882858E-2</v>
      </c>
      <c r="AX276" s="17" t="s">
        <v>136</v>
      </c>
      <c r="AY276" s="17" t="s">
        <v>136</v>
      </c>
      <c r="AZ276" s="17" t="s">
        <v>136</v>
      </c>
      <c r="BA276" s="17" t="s">
        <v>136</v>
      </c>
      <c r="BB276" s="17"/>
      <c r="BC276" s="17">
        <v>2.5196713798409699E-2</v>
      </c>
      <c r="BD276" s="17">
        <v>0</v>
      </c>
      <c r="BE276" s="17">
        <v>0</v>
      </c>
      <c r="BF276" s="17">
        <v>2.5672584368867001E-2</v>
      </c>
      <c r="BG276" s="17">
        <v>2.1309860781977601E-2</v>
      </c>
      <c r="BH276" s="17">
        <v>0</v>
      </c>
      <c r="BI276" s="17"/>
      <c r="BJ276" s="17">
        <v>1.48806138599139E-2</v>
      </c>
      <c r="BK276" s="17">
        <v>2.0241611306579001E-2</v>
      </c>
      <c r="BL276" s="17">
        <v>9.4512990084328494E-2</v>
      </c>
      <c r="BM276" s="17">
        <v>1.54825095554593E-2</v>
      </c>
      <c r="BN276" s="17">
        <v>0</v>
      </c>
      <c r="BO276" s="17">
        <v>0</v>
      </c>
      <c r="BP276" s="17"/>
      <c r="BQ276" s="17">
        <v>2.99197608685501E-2</v>
      </c>
      <c r="BR276" s="17">
        <v>0</v>
      </c>
      <c r="BS276" s="17"/>
      <c r="BT276" s="17">
        <v>2.9583279211095399E-2</v>
      </c>
      <c r="BU276" s="17">
        <v>1.43188817095233E-2</v>
      </c>
      <c r="BV276" s="17"/>
      <c r="BW276" s="17">
        <v>5.8932497695238497E-3</v>
      </c>
      <c r="BX276" s="17">
        <v>2.9946017586374399E-2</v>
      </c>
    </row>
    <row r="277" spans="2:76" x14ac:dyDescent="0.35">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row>
    <row r="278" spans="2:76" x14ac:dyDescent="0.35">
      <c r="B278" s="6" t="s">
        <v>255</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row>
    <row r="279" spans="2:76" x14ac:dyDescent="0.35">
      <c r="B279" s="24" t="s">
        <v>138</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row>
    <row r="280" spans="2:76" x14ac:dyDescent="0.35">
      <c r="B280" t="s">
        <v>216</v>
      </c>
      <c r="C280" s="17">
        <v>9.5039943091567297E-2</v>
      </c>
      <c r="D280" s="17">
        <v>7.19213557161585E-2</v>
      </c>
      <c r="E280" s="17">
        <v>0.12786468709615001</v>
      </c>
      <c r="F280" s="17"/>
      <c r="G280" s="17">
        <v>9.95843830043001E-2</v>
      </c>
      <c r="H280" s="17">
        <v>0.109445002649175</v>
      </c>
      <c r="I280" s="17">
        <v>5.1822029512048999E-2</v>
      </c>
      <c r="J280" s="17"/>
      <c r="K280" s="17">
        <v>0.160425696176868</v>
      </c>
      <c r="L280" s="17">
        <v>7.3168478276436202E-2</v>
      </c>
      <c r="M280" s="17">
        <v>0.22333561284846201</v>
      </c>
      <c r="N280" s="17">
        <v>0.14447313634221501</v>
      </c>
      <c r="O280" s="17">
        <v>0</v>
      </c>
      <c r="P280" s="17">
        <v>0</v>
      </c>
      <c r="Q280" s="17">
        <v>0.16433697267969299</v>
      </c>
      <c r="R280" s="17">
        <v>0.10947311600874</v>
      </c>
      <c r="S280" s="17">
        <v>0</v>
      </c>
      <c r="T280" s="17">
        <v>6.0502547078890301E-2</v>
      </c>
      <c r="U280" s="17">
        <v>9.3121647033073698E-2</v>
      </c>
      <c r="V280" s="17" t="s">
        <v>136</v>
      </c>
      <c r="W280" s="17">
        <v>5.1994718415180302E-2</v>
      </c>
      <c r="X280" s="17">
        <v>8.9327482679108505E-2</v>
      </c>
      <c r="Y280" s="17">
        <v>9.9499299131865199E-2</v>
      </c>
      <c r="Z280" s="17">
        <v>0</v>
      </c>
      <c r="AA280" s="17"/>
      <c r="AB280" s="17">
        <v>8.2996221967114897E-2</v>
      </c>
      <c r="AC280" s="17">
        <v>0.12769953416129901</v>
      </c>
      <c r="AD280" s="17">
        <v>9.1019214810413293E-2</v>
      </c>
      <c r="AE280" s="17">
        <v>8.6436796210270894E-2</v>
      </c>
      <c r="AF280" s="17"/>
      <c r="AG280" s="17">
        <v>0.10398465672065001</v>
      </c>
      <c r="AH280" s="17">
        <v>9.5534991866757402E-2</v>
      </c>
      <c r="AI280" s="17">
        <v>8.2816002782002601E-2</v>
      </c>
      <c r="AJ280" s="17">
        <v>0</v>
      </c>
      <c r="AK280" s="17"/>
      <c r="AL280" s="17">
        <v>6.3680527564519696E-2</v>
      </c>
      <c r="AM280" s="17">
        <v>7.0465603216318701E-2</v>
      </c>
      <c r="AN280" s="17">
        <v>0.236527998381137</v>
      </c>
      <c r="AO280" s="17">
        <v>4.0223482659946297E-2</v>
      </c>
      <c r="AP280" s="17">
        <v>0.20001461710004301</v>
      </c>
      <c r="AQ280" s="17">
        <v>0.13944044079557599</v>
      </c>
      <c r="AR280" s="17"/>
      <c r="AS280" s="17" t="s">
        <v>136</v>
      </c>
      <c r="AT280" s="17" t="s">
        <v>136</v>
      </c>
      <c r="AU280" s="17" t="s">
        <v>136</v>
      </c>
      <c r="AV280" s="17">
        <v>9.7898531060043398E-2</v>
      </c>
      <c r="AW280" s="17">
        <v>8.8875006235228302E-2</v>
      </c>
      <c r="AX280" s="17" t="s">
        <v>136</v>
      </c>
      <c r="AY280" s="17" t="s">
        <v>136</v>
      </c>
      <c r="AZ280" s="17" t="s">
        <v>136</v>
      </c>
      <c r="BA280" s="17" t="s">
        <v>136</v>
      </c>
      <c r="BB280" s="17"/>
      <c r="BC280" s="17">
        <v>0.118901102462974</v>
      </c>
      <c r="BD280" s="17">
        <v>0.119133554107197</v>
      </c>
      <c r="BE280" s="17">
        <v>0</v>
      </c>
      <c r="BF280" s="17">
        <v>8.0198903631534493E-2</v>
      </c>
      <c r="BG280" s="17">
        <v>7.3880776591589301E-2</v>
      </c>
      <c r="BH280" s="17">
        <v>0</v>
      </c>
      <c r="BI280" s="17"/>
      <c r="BJ280" s="17">
        <v>0.123621936572992</v>
      </c>
      <c r="BK280" s="17">
        <v>0.120935690146918</v>
      </c>
      <c r="BL280" s="17">
        <v>0</v>
      </c>
      <c r="BM280" s="17">
        <v>0.108144264072202</v>
      </c>
      <c r="BN280" s="17">
        <v>4.23194060154784E-2</v>
      </c>
      <c r="BO280" s="17">
        <v>9.6871625652496296E-2</v>
      </c>
      <c r="BP280" s="17"/>
      <c r="BQ280" s="17">
        <v>0.106148668499041</v>
      </c>
      <c r="BR280" s="17">
        <v>7.3340313470458204E-2</v>
      </c>
      <c r="BS280" s="17"/>
      <c r="BT280" s="17">
        <v>6.7365375437646105E-2</v>
      </c>
      <c r="BU280" s="17">
        <v>0.111325450899314</v>
      </c>
      <c r="BV280" s="17"/>
      <c r="BW280" s="17">
        <v>9.8226118415864094E-2</v>
      </c>
      <c r="BX280" s="17">
        <v>8.1175855978998804E-2</v>
      </c>
    </row>
    <row r="281" spans="2:76" x14ac:dyDescent="0.35">
      <c r="B281" t="s">
        <v>217</v>
      </c>
      <c r="C281" s="17">
        <v>0.881404266394894</v>
      </c>
      <c r="D281" s="17">
        <v>0.90764889401220294</v>
      </c>
      <c r="E281" s="17">
        <v>0.84414103880036895</v>
      </c>
      <c r="F281" s="17"/>
      <c r="G281" s="17">
        <v>0.86287820340791099</v>
      </c>
      <c r="H281" s="17">
        <v>0.87181547592282704</v>
      </c>
      <c r="I281" s="17">
        <v>0.93466550172134899</v>
      </c>
      <c r="J281" s="17"/>
      <c r="K281" s="17">
        <v>0.79365240500586098</v>
      </c>
      <c r="L281" s="17">
        <v>0.92683152172356398</v>
      </c>
      <c r="M281" s="17">
        <v>0.66852127647324699</v>
      </c>
      <c r="N281" s="17">
        <v>0.85552686365778496</v>
      </c>
      <c r="O281" s="17">
        <v>1</v>
      </c>
      <c r="P281" s="17">
        <v>0.88692299365612104</v>
      </c>
      <c r="Q281" s="17">
        <v>0.83566302732030695</v>
      </c>
      <c r="R281" s="17">
        <v>0.85641481610205195</v>
      </c>
      <c r="S281" s="17">
        <v>0.50599036662663399</v>
      </c>
      <c r="T281" s="17">
        <v>0.92772083699468699</v>
      </c>
      <c r="U281" s="17">
        <v>0.90687835296692598</v>
      </c>
      <c r="V281" s="17" t="s">
        <v>136</v>
      </c>
      <c r="W281" s="17">
        <v>0.94800528158482</v>
      </c>
      <c r="X281" s="17">
        <v>0.91067251732089105</v>
      </c>
      <c r="Y281" s="17">
        <v>0.90050070086813505</v>
      </c>
      <c r="Z281" s="17">
        <v>1</v>
      </c>
      <c r="AA281" s="17"/>
      <c r="AB281" s="17">
        <v>0.91700377803288502</v>
      </c>
      <c r="AC281" s="17">
        <v>0.84311722152634305</v>
      </c>
      <c r="AD281" s="17">
        <v>0.90898078518958703</v>
      </c>
      <c r="AE281" s="17">
        <v>0.878003516001856</v>
      </c>
      <c r="AF281" s="17"/>
      <c r="AG281" s="17">
        <v>0.87032876666921899</v>
      </c>
      <c r="AH281" s="17">
        <v>0.90446500813324204</v>
      </c>
      <c r="AI281" s="17">
        <v>0.894342110278186</v>
      </c>
      <c r="AJ281" s="17">
        <v>0.898909143121426</v>
      </c>
      <c r="AK281" s="17"/>
      <c r="AL281" s="17">
        <v>0.92404938417679205</v>
      </c>
      <c r="AM281" s="17">
        <v>0.92953439678368099</v>
      </c>
      <c r="AN281" s="17">
        <v>0.72457744010987102</v>
      </c>
      <c r="AO281" s="17">
        <v>0.870901568483882</v>
      </c>
      <c r="AP281" s="17">
        <v>0.79998538289995702</v>
      </c>
      <c r="AQ281" s="17">
        <v>0.82067204860357401</v>
      </c>
      <c r="AR281" s="17"/>
      <c r="AS281" s="17" t="s">
        <v>136</v>
      </c>
      <c r="AT281" s="17" t="s">
        <v>136</v>
      </c>
      <c r="AU281" s="17" t="s">
        <v>136</v>
      </c>
      <c r="AV281" s="17">
        <v>0.87937915378046205</v>
      </c>
      <c r="AW281" s="17">
        <v>0.88577169938370603</v>
      </c>
      <c r="AX281" s="17" t="s">
        <v>136</v>
      </c>
      <c r="AY281" s="17" t="s">
        <v>136</v>
      </c>
      <c r="AZ281" s="17" t="s">
        <v>136</v>
      </c>
      <c r="BA281" s="17" t="s">
        <v>136</v>
      </c>
      <c r="BB281" s="17"/>
      <c r="BC281" s="17">
        <v>0.85785632446805604</v>
      </c>
      <c r="BD281" s="17">
        <v>0.85373345384060295</v>
      </c>
      <c r="BE281" s="17">
        <v>1</v>
      </c>
      <c r="BF281" s="17">
        <v>0.91980109636846596</v>
      </c>
      <c r="BG281" s="17">
        <v>0.89458504646774295</v>
      </c>
      <c r="BH281" s="17">
        <v>1</v>
      </c>
      <c r="BI281" s="17"/>
      <c r="BJ281" s="17">
        <v>0.863962775714881</v>
      </c>
      <c r="BK281" s="17">
        <v>0.85536549020708597</v>
      </c>
      <c r="BL281" s="17">
        <v>0.924555593756484</v>
      </c>
      <c r="BM281" s="17">
        <v>0.86765706841380497</v>
      </c>
      <c r="BN281" s="17">
        <v>0.95768059398452199</v>
      </c>
      <c r="BO281" s="17">
        <v>0.86070802997481</v>
      </c>
      <c r="BP281" s="17"/>
      <c r="BQ281" s="17">
        <v>0.86250884614203205</v>
      </c>
      <c r="BR281" s="17">
        <v>0.91831431736675795</v>
      </c>
      <c r="BS281" s="17"/>
      <c r="BT281" s="17">
        <v>0.90967676094193906</v>
      </c>
      <c r="BU281" s="17">
        <v>0.86464884504121398</v>
      </c>
      <c r="BV281" s="17"/>
      <c r="BW281" s="17">
        <v>0.87790256627171004</v>
      </c>
      <c r="BX281" s="17">
        <v>0.89370937704363795</v>
      </c>
    </row>
    <row r="282" spans="2:76" x14ac:dyDescent="0.35">
      <c r="B282" t="s">
        <v>97</v>
      </c>
      <c r="C282" s="17">
        <v>2.3555790513538798E-2</v>
      </c>
      <c r="D282" s="17">
        <v>2.0429750271638202E-2</v>
      </c>
      <c r="E282" s="17">
        <v>2.7994274103481501E-2</v>
      </c>
      <c r="F282" s="17"/>
      <c r="G282" s="17">
        <v>3.7537413587788997E-2</v>
      </c>
      <c r="H282" s="17">
        <v>1.8739521427998201E-2</v>
      </c>
      <c r="I282" s="17">
        <v>1.3512468766602099E-2</v>
      </c>
      <c r="J282" s="17"/>
      <c r="K282" s="17">
        <v>4.5921898817271802E-2</v>
      </c>
      <c r="L282" s="17">
        <v>0</v>
      </c>
      <c r="M282" s="17">
        <v>0.10814311067829099</v>
      </c>
      <c r="N282" s="17">
        <v>0</v>
      </c>
      <c r="O282" s="17">
        <v>0</v>
      </c>
      <c r="P282" s="17">
        <v>0.113077006343879</v>
      </c>
      <c r="Q282" s="17">
        <v>0</v>
      </c>
      <c r="R282" s="17">
        <v>3.4112067889207502E-2</v>
      </c>
      <c r="S282" s="17">
        <v>0.49400963337336601</v>
      </c>
      <c r="T282" s="17">
        <v>1.17766159264222E-2</v>
      </c>
      <c r="U282" s="17">
        <v>0</v>
      </c>
      <c r="V282" s="17" t="s">
        <v>136</v>
      </c>
      <c r="W282" s="17">
        <v>0</v>
      </c>
      <c r="X282" s="17">
        <v>0</v>
      </c>
      <c r="Y282" s="17">
        <v>0</v>
      </c>
      <c r="Z282" s="17">
        <v>0</v>
      </c>
      <c r="AA282" s="17"/>
      <c r="AB282" s="17">
        <v>0</v>
      </c>
      <c r="AC282" s="17">
        <v>2.9183244312357502E-2</v>
      </c>
      <c r="AD282" s="17">
        <v>0</v>
      </c>
      <c r="AE282" s="17">
        <v>3.55596877878731E-2</v>
      </c>
      <c r="AF282" s="17"/>
      <c r="AG282" s="17">
        <v>2.5686576610130501E-2</v>
      </c>
      <c r="AH282" s="17">
        <v>0</v>
      </c>
      <c r="AI282" s="17">
        <v>2.2841886939810999E-2</v>
      </c>
      <c r="AJ282" s="17">
        <v>0.101090856878574</v>
      </c>
      <c r="AK282" s="17"/>
      <c r="AL282" s="17">
        <v>1.22700882586885E-2</v>
      </c>
      <c r="AM282" s="17">
        <v>0</v>
      </c>
      <c r="AN282" s="17">
        <v>3.88945615089916E-2</v>
      </c>
      <c r="AO282" s="17">
        <v>8.8874948856172101E-2</v>
      </c>
      <c r="AP282" s="17">
        <v>0</v>
      </c>
      <c r="AQ282" s="17">
        <v>3.98875106008501E-2</v>
      </c>
      <c r="AR282" s="17"/>
      <c r="AS282" s="17" t="s">
        <v>136</v>
      </c>
      <c r="AT282" s="17" t="s">
        <v>136</v>
      </c>
      <c r="AU282" s="17" t="s">
        <v>136</v>
      </c>
      <c r="AV282" s="17">
        <v>2.2722315159494001E-2</v>
      </c>
      <c r="AW282" s="17">
        <v>2.53532943810654E-2</v>
      </c>
      <c r="AX282" s="17" t="s">
        <v>136</v>
      </c>
      <c r="AY282" s="17" t="s">
        <v>136</v>
      </c>
      <c r="AZ282" s="17" t="s">
        <v>136</v>
      </c>
      <c r="BA282" s="17" t="s">
        <v>136</v>
      </c>
      <c r="BB282" s="17"/>
      <c r="BC282" s="17">
        <v>2.3242573068970099E-2</v>
      </c>
      <c r="BD282" s="17">
        <v>2.7132992052200301E-2</v>
      </c>
      <c r="BE282" s="17">
        <v>0</v>
      </c>
      <c r="BF282" s="17">
        <v>0</v>
      </c>
      <c r="BG282" s="17">
        <v>3.1534176940668297E-2</v>
      </c>
      <c r="BH282" s="17">
        <v>0</v>
      </c>
      <c r="BI282" s="17"/>
      <c r="BJ282" s="17">
        <v>1.2415287712126801E-2</v>
      </c>
      <c r="BK282" s="17">
        <v>2.3698819645995298E-2</v>
      </c>
      <c r="BL282" s="17">
        <v>7.5444406243515602E-2</v>
      </c>
      <c r="BM282" s="17">
        <v>2.4198667513992401E-2</v>
      </c>
      <c r="BN282" s="17">
        <v>0</v>
      </c>
      <c r="BO282" s="17">
        <v>4.24203443726935E-2</v>
      </c>
      <c r="BP282" s="17"/>
      <c r="BQ282" s="17">
        <v>3.1342485358926697E-2</v>
      </c>
      <c r="BR282" s="17">
        <v>8.3453691627839305E-3</v>
      </c>
      <c r="BS282" s="17"/>
      <c r="BT282" s="17">
        <v>2.29578636204151E-2</v>
      </c>
      <c r="BU282" s="17">
        <v>2.40257040594728E-2</v>
      </c>
      <c r="BV282" s="17"/>
      <c r="BW282" s="17">
        <v>2.38713153124257E-2</v>
      </c>
      <c r="BX282" s="17">
        <v>2.5114766977363201E-2</v>
      </c>
    </row>
    <row r="283" spans="2:76" x14ac:dyDescent="0.35">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row>
    <row r="284" spans="2:76" x14ac:dyDescent="0.35">
      <c r="B284" s="6" t="s">
        <v>256</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row>
    <row r="285" spans="2:76" x14ac:dyDescent="0.35">
      <c r="B285" s="24" t="s">
        <v>138</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row>
    <row r="286" spans="2:76" x14ac:dyDescent="0.35">
      <c r="B286" t="s">
        <v>216</v>
      </c>
      <c r="C286" s="17">
        <v>0.11998519588100399</v>
      </c>
      <c r="D286" s="17">
        <v>0.106845864343014</v>
      </c>
      <c r="E286" s="17">
        <v>0.13864097216708601</v>
      </c>
      <c r="F286" s="17"/>
      <c r="G286" s="17">
        <v>0.14310159186993601</v>
      </c>
      <c r="H286" s="17">
        <v>0.116986973536327</v>
      </c>
      <c r="I286" s="17">
        <v>9.0959878479156306E-2</v>
      </c>
      <c r="J286" s="17"/>
      <c r="K286" s="17">
        <v>0.11515581253396701</v>
      </c>
      <c r="L286" s="17">
        <v>0.109763992576415</v>
      </c>
      <c r="M286" s="17">
        <v>0.21981091710252201</v>
      </c>
      <c r="N286" s="17">
        <v>0.14447313634221501</v>
      </c>
      <c r="O286" s="17">
        <v>0</v>
      </c>
      <c r="P286" s="17">
        <v>0</v>
      </c>
      <c r="Q286" s="17">
        <v>8.6155620414331197E-2</v>
      </c>
      <c r="R286" s="17">
        <v>0.10947311600874</v>
      </c>
      <c r="S286" s="17">
        <v>0.252995183313317</v>
      </c>
      <c r="T286" s="17">
        <v>0.14182813576905501</v>
      </c>
      <c r="U286" s="17">
        <v>0</v>
      </c>
      <c r="V286" s="17" t="s">
        <v>136</v>
      </c>
      <c r="W286" s="17">
        <v>0.104506866085013</v>
      </c>
      <c r="X286" s="17">
        <v>0.27170872760590797</v>
      </c>
      <c r="Y286" s="17">
        <v>9.9499299131865199E-2</v>
      </c>
      <c r="Z286" s="17">
        <v>0.25222042830604502</v>
      </c>
      <c r="AA286" s="17"/>
      <c r="AB286" s="17">
        <v>7.3779147047753499E-2</v>
      </c>
      <c r="AC286" s="17">
        <v>0.15259308397194901</v>
      </c>
      <c r="AD286" s="17">
        <v>0.12919884303841001</v>
      </c>
      <c r="AE286" s="17">
        <v>0.105328186805037</v>
      </c>
      <c r="AF286" s="17"/>
      <c r="AG286" s="17">
        <v>0.13217229691423699</v>
      </c>
      <c r="AH286" s="17">
        <v>0.121946707477603</v>
      </c>
      <c r="AI286" s="17">
        <v>0.109565236410681</v>
      </c>
      <c r="AJ286" s="17">
        <v>9.5871269224045402E-2</v>
      </c>
      <c r="AK286" s="17"/>
      <c r="AL286" s="17">
        <v>0.12281183950630301</v>
      </c>
      <c r="AM286" s="17">
        <v>8.3065231442385506E-2</v>
      </c>
      <c r="AN286" s="17">
        <v>0.22386589202853499</v>
      </c>
      <c r="AO286" s="17">
        <v>0.12896284785329601</v>
      </c>
      <c r="AP286" s="17">
        <v>0.265280677743017</v>
      </c>
      <c r="AQ286" s="17">
        <v>0.17861079891082099</v>
      </c>
      <c r="AR286" s="17"/>
      <c r="AS286" s="17" t="s">
        <v>136</v>
      </c>
      <c r="AT286" s="17" t="s">
        <v>136</v>
      </c>
      <c r="AU286" s="17" t="s">
        <v>136</v>
      </c>
      <c r="AV286" s="17">
        <v>0.13565869645616599</v>
      </c>
      <c r="AW286" s="17">
        <v>8.61831431090615E-2</v>
      </c>
      <c r="AX286" s="17" t="s">
        <v>136</v>
      </c>
      <c r="AY286" s="17" t="s">
        <v>136</v>
      </c>
      <c r="AZ286" s="17" t="s">
        <v>136</v>
      </c>
      <c r="BA286" s="17" t="s">
        <v>136</v>
      </c>
      <c r="BB286" s="17"/>
      <c r="BC286" s="17">
        <v>0.16928421615008499</v>
      </c>
      <c r="BD286" s="17">
        <v>7.6970974622259297E-2</v>
      </c>
      <c r="BE286" s="17">
        <v>0</v>
      </c>
      <c r="BF286" s="17">
        <v>0.102611717658656</v>
      </c>
      <c r="BG286" s="17">
        <v>0.10080208021385199</v>
      </c>
      <c r="BH286" s="17">
        <v>0</v>
      </c>
      <c r="BI286" s="17"/>
      <c r="BJ286" s="17">
        <v>8.8994543778566901E-2</v>
      </c>
      <c r="BK286" s="17">
        <v>0.116712524657251</v>
      </c>
      <c r="BL286" s="17">
        <v>6.99865988212615E-2</v>
      </c>
      <c r="BM286" s="17">
        <v>0.18805821053810701</v>
      </c>
      <c r="BN286" s="17">
        <v>0.116283054590523</v>
      </c>
      <c r="BO286" s="17">
        <v>5.4693291646943802E-2</v>
      </c>
      <c r="BP286" s="17"/>
      <c r="BQ286" s="17">
        <v>0.13063255644251501</v>
      </c>
      <c r="BR286" s="17">
        <v>9.9186789929611302E-2</v>
      </c>
      <c r="BS286" s="17"/>
      <c r="BT286" s="17">
        <v>0.111196034459923</v>
      </c>
      <c r="BU286" s="17">
        <v>0.12565034494729099</v>
      </c>
      <c r="BV286" s="17"/>
      <c r="BW286" s="17">
        <v>0.124967478128167</v>
      </c>
      <c r="BX286" s="17">
        <v>0.107466352538339</v>
      </c>
    </row>
    <row r="287" spans="2:76" x14ac:dyDescent="0.35">
      <c r="B287" t="s">
        <v>217</v>
      </c>
      <c r="C287" s="17">
        <v>0.85620963169229303</v>
      </c>
      <c r="D287" s="17">
        <v>0.86828109354129002</v>
      </c>
      <c r="E287" s="17">
        <v>0.839070061764421</v>
      </c>
      <c r="F287" s="17"/>
      <c r="G287" s="17">
        <v>0.82694376163057004</v>
      </c>
      <c r="H287" s="17">
        <v>0.858977620689099</v>
      </c>
      <c r="I287" s="17">
        <v>0.89552765275424095</v>
      </c>
      <c r="J287" s="17"/>
      <c r="K287" s="17">
        <v>0.83892228864876095</v>
      </c>
      <c r="L287" s="17">
        <v>0.87175795395910805</v>
      </c>
      <c r="M287" s="17">
        <v>0.66852127647324699</v>
      </c>
      <c r="N287" s="17">
        <v>0.85552686365778496</v>
      </c>
      <c r="O287" s="17">
        <v>1</v>
      </c>
      <c r="P287" s="17">
        <v>0.88692299365612104</v>
      </c>
      <c r="Q287" s="17">
        <v>0.87412687953683699</v>
      </c>
      <c r="R287" s="17">
        <v>0.85641481610205195</v>
      </c>
      <c r="S287" s="17">
        <v>0.74700481668668295</v>
      </c>
      <c r="T287" s="17">
        <v>0.84676696679158403</v>
      </c>
      <c r="U287" s="17">
        <v>1</v>
      </c>
      <c r="V287" s="17" t="s">
        <v>136</v>
      </c>
      <c r="W287" s="17">
        <v>0.89549313391498697</v>
      </c>
      <c r="X287" s="17">
        <v>0.72829127239409197</v>
      </c>
      <c r="Y287" s="17">
        <v>0.90050070086813505</v>
      </c>
      <c r="Z287" s="17">
        <v>0.74777957169395504</v>
      </c>
      <c r="AA287" s="17"/>
      <c r="AB287" s="17">
        <v>0.92622085295224599</v>
      </c>
      <c r="AC287" s="17">
        <v>0.83549747495748405</v>
      </c>
      <c r="AD287" s="17">
        <v>0.858189251808264</v>
      </c>
      <c r="AE287" s="17">
        <v>0.85198267202070499</v>
      </c>
      <c r="AF287" s="17"/>
      <c r="AG287" s="17">
        <v>0.84124371123633901</v>
      </c>
      <c r="AH287" s="17">
        <v>0.87805329252239706</v>
      </c>
      <c r="AI287" s="17">
        <v>0.86875404799502298</v>
      </c>
      <c r="AJ287" s="17">
        <v>0.80303787389738002</v>
      </c>
      <c r="AK287" s="17"/>
      <c r="AL287" s="17">
        <v>0.86615060171122304</v>
      </c>
      <c r="AM287" s="17">
        <v>0.91693476855761502</v>
      </c>
      <c r="AN287" s="17">
        <v>0.67581332552796602</v>
      </c>
      <c r="AO287" s="17">
        <v>0.78216220329053199</v>
      </c>
      <c r="AP287" s="17">
        <v>0.734719322256983</v>
      </c>
      <c r="AQ287" s="17">
        <v>0.82138920108917901</v>
      </c>
      <c r="AR287" s="17"/>
      <c r="AS287" s="17" t="s">
        <v>136</v>
      </c>
      <c r="AT287" s="17" t="s">
        <v>136</v>
      </c>
      <c r="AU287" s="17" t="s">
        <v>136</v>
      </c>
      <c r="AV287" s="17">
        <v>0.83374524497249702</v>
      </c>
      <c r="AW287" s="17">
        <v>0.90465716144165798</v>
      </c>
      <c r="AX287" s="17" t="s">
        <v>136</v>
      </c>
      <c r="AY287" s="17" t="s">
        <v>136</v>
      </c>
      <c r="AZ287" s="17" t="s">
        <v>136</v>
      </c>
      <c r="BA287" s="17" t="s">
        <v>136</v>
      </c>
      <c r="BB287" s="17"/>
      <c r="BC287" s="17">
        <v>0.82391605316377303</v>
      </c>
      <c r="BD287" s="17">
        <v>0.85244210867533599</v>
      </c>
      <c r="BE287" s="17">
        <v>1</v>
      </c>
      <c r="BF287" s="17">
        <v>0.89738828234134405</v>
      </c>
      <c r="BG287" s="17">
        <v>0.86660974114579403</v>
      </c>
      <c r="BH287" s="17">
        <v>1</v>
      </c>
      <c r="BI287" s="17"/>
      <c r="BJ287" s="17">
        <v>0.88271538576300401</v>
      </c>
      <c r="BK287" s="17">
        <v>0.85962327313777398</v>
      </c>
      <c r="BL287" s="17">
        <v>0.85456899493522298</v>
      </c>
      <c r="BM287" s="17">
        <v>0.78761161566975302</v>
      </c>
      <c r="BN287" s="17">
        <v>0.88371694540947698</v>
      </c>
      <c r="BO287" s="17">
        <v>0.94530670835305597</v>
      </c>
      <c r="BP287" s="17"/>
      <c r="BQ287" s="17">
        <v>0.84638055434335502</v>
      </c>
      <c r="BR287" s="17">
        <v>0.87540961460353595</v>
      </c>
      <c r="BS287" s="17"/>
      <c r="BT287" s="17">
        <v>0.86660763512568895</v>
      </c>
      <c r="BU287" s="17">
        <v>0.84949737256407298</v>
      </c>
      <c r="BV287" s="17"/>
      <c r="BW287" s="17">
        <v>0.84983171170863903</v>
      </c>
      <c r="BX287" s="17">
        <v>0.87343002481770704</v>
      </c>
    </row>
    <row r="288" spans="2:76" x14ac:dyDescent="0.35">
      <c r="B288" t="s">
        <v>97</v>
      </c>
      <c r="C288" s="17">
        <v>2.3805172426702999E-2</v>
      </c>
      <c r="D288" s="17">
        <v>2.48730421156956E-2</v>
      </c>
      <c r="E288" s="17">
        <v>2.2288966068492701E-2</v>
      </c>
      <c r="F288" s="17"/>
      <c r="G288" s="17">
        <v>2.99546464994941E-2</v>
      </c>
      <c r="H288" s="17">
        <v>2.40354057745738E-2</v>
      </c>
      <c r="I288" s="17">
        <v>1.3512468766602099E-2</v>
      </c>
      <c r="J288" s="17"/>
      <c r="K288" s="17">
        <v>4.5921898817271802E-2</v>
      </c>
      <c r="L288" s="17">
        <v>1.8478053464476601E-2</v>
      </c>
      <c r="M288" s="17">
        <v>0.11166780642423101</v>
      </c>
      <c r="N288" s="17">
        <v>0</v>
      </c>
      <c r="O288" s="17">
        <v>0</v>
      </c>
      <c r="P288" s="17">
        <v>0.113077006343879</v>
      </c>
      <c r="Q288" s="17">
        <v>3.9717500048831199E-2</v>
      </c>
      <c r="R288" s="17">
        <v>3.4112067889207502E-2</v>
      </c>
      <c r="S288" s="17">
        <v>0</v>
      </c>
      <c r="T288" s="17">
        <v>1.14048974393613E-2</v>
      </c>
      <c r="U288" s="17">
        <v>0</v>
      </c>
      <c r="V288" s="17" t="s">
        <v>136</v>
      </c>
      <c r="W288" s="17">
        <v>0</v>
      </c>
      <c r="X288" s="17">
        <v>0</v>
      </c>
      <c r="Y288" s="17">
        <v>0</v>
      </c>
      <c r="Z288" s="17">
        <v>0</v>
      </c>
      <c r="AA288" s="17"/>
      <c r="AB288" s="17">
        <v>0</v>
      </c>
      <c r="AC288" s="17">
        <v>1.19094410705676E-2</v>
      </c>
      <c r="AD288" s="17">
        <v>1.2611905153326001E-2</v>
      </c>
      <c r="AE288" s="17">
        <v>4.26891411742579E-2</v>
      </c>
      <c r="AF288" s="17"/>
      <c r="AG288" s="17">
        <v>2.65839918494238E-2</v>
      </c>
      <c r="AH288" s="17">
        <v>0</v>
      </c>
      <c r="AI288" s="17">
        <v>2.16807155942958E-2</v>
      </c>
      <c r="AJ288" s="17">
        <v>0.101090856878574</v>
      </c>
      <c r="AK288" s="17"/>
      <c r="AL288" s="17">
        <v>1.1037558782473899E-2</v>
      </c>
      <c r="AM288" s="17">
        <v>0</v>
      </c>
      <c r="AN288" s="17">
        <v>0.100320782443499</v>
      </c>
      <c r="AO288" s="17">
        <v>8.8874948856172101E-2</v>
      </c>
      <c r="AP288" s="17">
        <v>0</v>
      </c>
      <c r="AQ288" s="17">
        <v>0</v>
      </c>
      <c r="AR288" s="17"/>
      <c r="AS288" s="17" t="s">
        <v>136</v>
      </c>
      <c r="AT288" s="17" t="s">
        <v>136</v>
      </c>
      <c r="AU288" s="17" t="s">
        <v>136</v>
      </c>
      <c r="AV288" s="17">
        <v>3.0596058571336501E-2</v>
      </c>
      <c r="AW288" s="17">
        <v>9.1596954492803792E-3</v>
      </c>
      <c r="AX288" s="17" t="s">
        <v>136</v>
      </c>
      <c r="AY288" s="17" t="s">
        <v>136</v>
      </c>
      <c r="AZ288" s="17" t="s">
        <v>136</v>
      </c>
      <c r="BA288" s="17" t="s">
        <v>136</v>
      </c>
      <c r="BB288" s="17"/>
      <c r="BC288" s="17">
        <v>6.79973068614127E-3</v>
      </c>
      <c r="BD288" s="17">
        <v>7.0586916702404606E-2</v>
      </c>
      <c r="BE288" s="17">
        <v>0</v>
      </c>
      <c r="BF288" s="17">
        <v>0</v>
      </c>
      <c r="BG288" s="17">
        <v>3.2588178640353301E-2</v>
      </c>
      <c r="BH288" s="17">
        <v>0</v>
      </c>
      <c r="BI288" s="17"/>
      <c r="BJ288" s="17">
        <v>2.8290070458429E-2</v>
      </c>
      <c r="BK288" s="17">
        <v>2.3664202204974599E-2</v>
      </c>
      <c r="BL288" s="17">
        <v>7.5444406243515602E-2</v>
      </c>
      <c r="BM288" s="17">
        <v>2.4330173792139601E-2</v>
      </c>
      <c r="BN288" s="17">
        <v>0</v>
      </c>
      <c r="BO288" s="17">
        <v>0</v>
      </c>
      <c r="BP288" s="17"/>
      <c r="BQ288" s="17">
        <v>2.2986889214129998E-2</v>
      </c>
      <c r="BR288" s="17">
        <v>2.5403595466852801E-2</v>
      </c>
      <c r="BS288" s="17"/>
      <c r="BT288" s="17">
        <v>2.2196330414388201E-2</v>
      </c>
      <c r="BU288" s="17">
        <v>2.4852282488635899E-2</v>
      </c>
      <c r="BV288" s="17"/>
      <c r="BW288" s="17">
        <v>2.5200810163193199E-2</v>
      </c>
      <c r="BX288" s="17">
        <v>1.9103622643953801E-2</v>
      </c>
    </row>
    <row r="289" spans="2:76" x14ac:dyDescent="0.35">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row>
    <row r="290" spans="2:76" x14ac:dyDescent="0.35">
      <c r="B290" s="6" t="s">
        <v>257</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row>
    <row r="291" spans="2:76" x14ac:dyDescent="0.35">
      <c r="B291" s="24" t="s">
        <v>138</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row>
    <row r="292" spans="2:76" x14ac:dyDescent="0.35">
      <c r="B292" t="s">
        <v>216</v>
      </c>
      <c r="C292" s="17">
        <v>0.37662922903706603</v>
      </c>
      <c r="D292" s="17">
        <v>0.35124958527829198</v>
      </c>
      <c r="E292" s="17">
        <v>0.41266431612008603</v>
      </c>
      <c r="F292" s="17"/>
      <c r="G292" s="17">
        <v>0.46102741611227399</v>
      </c>
      <c r="H292" s="17">
        <v>0.32303825721402801</v>
      </c>
      <c r="I292" s="17">
        <v>0.37734153111115898</v>
      </c>
      <c r="J292" s="17"/>
      <c r="K292" s="17">
        <v>0.39553307105430802</v>
      </c>
      <c r="L292" s="17">
        <v>0.35256850380562899</v>
      </c>
      <c r="M292" s="17">
        <v>0.55571672040557196</v>
      </c>
      <c r="N292" s="17">
        <v>0.286126930909607</v>
      </c>
      <c r="O292" s="17">
        <v>0.33471220538614699</v>
      </c>
      <c r="P292" s="17">
        <v>0.22078134703914001</v>
      </c>
      <c r="Q292" s="17">
        <v>0.43794921236497802</v>
      </c>
      <c r="R292" s="17">
        <v>0.29825565729146702</v>
      </c>
      <c r="S292" s="17">
        <v>0.50372978518998501</v>
      </c>
      <c r="T292" s="17">
        <v>0.36530381102877302</v>
      </c>
      <c r="U292" s="17">
        <v>0.42620046876961498</v>
      </c>
      <c r="V292" s="17" t="s">
        <v>136</v>
      </c>
      <c r="W292" s="17">
        <v>0.38072951218524997</v>
      </c>
      <c r="X292" s="17">
        <v>0.45112637010151202</v>
      </c>
      <c r="Y292" s="17">
        <v>0.199756161011865</v>
      </c>
      <c r="Z292" s="17">
        <v>0.62678795165998502</v>
      </c>
      <c r="AA292" s="17"/>
      <c r="AB292" s="17">
        <v>0.27700579849434798</v>
      </c>
      <c r="AC292" s="17">
        <v>0.36475142209221001</v>
      </c>
      <c r="AD292" s="17">
        <v>0.44897492939116401</v>
      </c>
      <c r="AE292" s="17">
        <v>0.40011765330330501</v>
      </c>
      <c r="AF292" s="17"/>
      <c r="AG292" s="17">
        <v>0.372541928278176</v>
      </c>
      <c r="AH292" s="17">
        <v>0.46507534384451998</v>
      </c>
      <c r="AI292" s="17">
        <v>0.39850293928812802</v>
      </c>
      <c r="AJ292" s="17">
        <v>0.226644837284421</v>
      </c>
      <c r="AK292" s="17"/>
      <c r="AL292" s="17">
        <v>0.47752353836381201</v>
      </c>
      <c r="AM292" s="17">
        <v>0.42623159042021902</v>
      </c>
      <c r="AN292" s="17">
        <v>0.41413182756737599</v>
      </c>
      <c r="AO292" s="17">
        <v>0.21938041244732301</v>
      </c>
      <c r="AP292" s="17">
        <v>0.20558538144426799</v>
      </c>
      <c r="AQ292" s="17">
        <v>0.56868612599578705</v>
      </c>
      <c r="AR292" s="17"/>
      <c r="AS292" s="17" t="s">
        <v>136</v>
      </c>
      <c r="AT292" s="17" t="s">
        <v>136</v>
      </c>
      <c r="AU292" s="17" t="s">
        <v>136</v>
      </c>
      <c r="AV292" s="17">
        <v>0.404557701153958</v>
      </c>
      <c r="AW292" s="17">
        <v>0.31639765002204101</v>
      </c>
      <c r="AX292" s="17" t="s">
        <v>136</v>
      </c>
      <c r="AY292" s="17" t="s">
        <v>136</v>
      </c>
      <c r="AZ292" s="17" t="s">
        <v>136</v>
      </c>
      <c r="BA292" s="17" t="s">
        <v>136</v>
      </c>
      <c r="BB292" s="17"/>
      <c r="BC292" s="17">
        <v>0.45189152486335199</v>
      </c>
      <c r="BD292" s="17">
        <v>0.38801334162226803</v>
      </c>
      <c r="BE292" s="17">
        <v>0.20277701843944701</v>
      </c>
      <c r="BF292" s="17">
        <v>0.46979141825295101</v>
      </c>
      <c r="BG292" s="17">
        <v>0.27789814621578002</v>
      </c>
      <c r="BH292" s="17">
        <v>0.34741179243333598</v>
      </c>
      <c r="BI292" s="17"/>
      <c r="BJ292" s="17">
        <v>0.30878031997067601</v>
      </c>
      <c r="BK292" s="17">
        <v>0.35465188577892798</v>
      </c>
      <c r="BL292" s="17">
        <v>0.30388118567689698</v>
      </c>
      <c r="BM292" s="17">
        <v>0.43994529095648499</v>
      </c>
      <c r="BN292" s="17">
        <v>0.42148108831688202</v>
      </c>
      <c r="BO292" s="17">
        <v>0.42924795007759398</v>
      </c>
      <c r="BP292" s="17"/>
      <c r="BQ292" s="17">
        <v>0.38881840203485701</v>
      </c>
      <c r="BR292" s="17">
        <v>0.35281906812862102</v>
      </c>
      <c r="BS292" s="17"/>
      <c r="BT292" s="17">
        <v>0.407608768757935</v>
      </c>
      <c r="BU292" s="17">
        <v>0.36105078279318498</v>
      </c>
      <c r="BV292" s="17"/>
      <c r="BW292" s="17">
        <v>0.36864152411542001</v>
      </c>
      <c r="BX292" s="17">
        <v>0.37960558889991702</v>
      </c>
    </row>
    <row r="293" spans="2:76" x14ac:dyDescent="0.35">
      <c r="B293" t="s">
        <v>217</v>
      </c>
      <c r="C293" s="17">
        <v>0.597153277964525</v>
      </c>
      <c r="D293" s="17">
        <v>0.61958388944222598</v>
      </c>
      <c r="E293" s="17">
        <v>0.56530535111390001</v>
      </c>
      <c r="F293" s="17"/>
      <c r="G293" s="17">
        <v>0.52035917947049803</v>
      </c>
      <c r="H293" s="17">
        <v>0.64698549079030498</v>
      </c>
      <c r="I293" s="17">
        <v>0.59382915286381299</v>
      </c>
      <c r="J293" s="17"/>
      <c r="K293" s="17">
        <v>0.58183525144065695</v>
      </c>
      <c r="L293" s="17">
        <v>0.61023947461878802</v>
      </c>
      <c r="M293" s="17">
        <v>0.44428327959442798</v>
      </c>
      <c r="N293" s="17">
        <v>0.71387306909039305</v>
      </c>
      <c r="O293" s="17">
        <v>0.66528779461385301</v>
      </c>
      <c r="P293" s="17">
        <v>0.66614164661698105</v>
      </c>
      <c r="Q293" s="17">
        <v>0.56205078763502203</v>
      </c>
      <c r="R293" s="17">
        <v>0.66763227481932597</v>
      </c>
      <c r="S293" s="17">
        <v>0.49627021481001499</v>
      </c>
      <c r="T293" s="17">
        <v>0.61104788991584003</v>
      </c>
      <c r="U293" s="17">
        <v>0.57379953123038596</v>
      </c>
      <c r="V293" s="17" t="s">
        <v>136</v>
      </c>
      <c r="W293" s="17">
        <v>0.61927048781475003</v>
      </c>
      <c r="X293" s="17">
        <v>0.54887362989848798</v>
      </c>
      <c r="Y293" s="17">
        <v>0.59935977151102404</v>
      </c>
      <c r="Z293" s="17">
        <v>0.37321204834001498</v>
      </c>
      <c r="AA293" s="17"/>
      <c r="AB293" s="17">
        <v>0.72299420150565197</v>
      </c>
      <c r="AC293" s="17">
        <v>0.62333913683722297</v>
      </c>
      <c r="AD293" s="17">
        <v>0.51413074101386502</v>
      </c>
      <c r="AE293" s="17">
        <v>0.55842707735460595</v>
      </c>
      <c r="AF293" s="17"/>
      <c r="AG293" s="17">
        <v>0.59717266754281495</v>
      </c>
      <c r="AH293" s="17">
        <v>0.50557125109678502</v>
      </c>
      <c r="AI293" s="17">
        <v>0.59063337808026295</v>
      </c>
      <c r="AJ293" s="17">
        <v>0.67226430583700403</v>
      </c>
      <c r="AK293" s="17"/>
      <c r="AL293" s="17">
        <v>0.50966472622501302</v>
      </c>
      <c r="AM293" s="17">
        <v>0.56084697587618904</v>
      </c>
      <c r="AN293" s="17">
        <v>0.55406635520149095</v>
      </c>
      <c r="AO293" s="17">
        <v>0.69174463869650504</v>
      </c>
      <c r="AP293" s="17">
        <v>0.60924234125102195</v>
      </c>
      <c r="AQ293" s="17">
        <v>0.431313874004213</v>
      </c>
      <c r="AR293" s="17"/>
      <c r="AS293" s="17" t="s">
        <v>136</v>
      </c>
      <c r="AT293" s="17" t="s">
        <v>136</v>
      </c>
      <c r="AU293" s="17" t="s">
        <v>136</v>
      </c>
      <c r="AV293" s="17">
        <v>0.55706815091420903</v>
      </c>
      <c r="AW293" s="17">
        <v>0.68360234997795899</v>
      </c>
      <c r="AX293" s="17" t="s">
        <v>136</v>
      </c>
      <c r="AY293" s="17" t="s">
        <v>136</v>
      </c>
      <c r="AZ293" s="17" t="s">
        <v>136</v>
      </c>
      <c r="BA293" s="17" t="s">
        <v>136</v>
      </c>
      <c r="BB293" s="17"/>
      <c r="BC293" s="17">
        <v>0.52455668460183902</v>
      </c>
      <c r="BD293" s="17">
        <v>0.56817066781962799</v>
      </c>
      <c r="BE293" s="17">
        <v>0.79722298156055305</v>
      </c>
      <c r="BF293" s="17">
        <v>0.53020858174704899</v>
      </c>
      <c r="BG293" s="17">
        <v>0.68971226584846701</v>
      </c>
      <c r="BH293" s="17">
        <v>0.65258820756666402</v>
      </c>
      <c r="BI293" s="17"/>
      <c r="BJ293" s="17">
        <v>0.66086893344204201</v>
      </c>
      <c r="BK293" s="17">
        <v>0.60464231378709499</v>
      </c>
      <c r="BL293" s="17">
        <v>0.62067440807958796</v>
      </c>
      <c r="BM293" s="17">
        <v>0.54713044373139796</v>
      </c>
      <c r="BN293" s="17">
        <v>0.57851891168311798</v>
      </c>
      <c r="BO293" s="17">
        <v>0.57075204992240602</v>
      </c>
      <c r="BP293" s="17"/>
      <c r="BQ293" s="17">
        <v>0.57604214566211898</v>
      </c>
      <c r="BR293" s="17">
        <v>0.638391470019953</v>
      </c>
      <c r="BS293" s="17"/>
      <c r="BT293" s="17">
        <v>0.56878807826978095</v>
      </c>
      <c r="BU293" s="17">
        <v>0.61109862807937898</v>
      </c>
      <c r="BV293" s="17"/>
      <c r="BW293" s="17">
        <v>0.60121905549416299</v>
      </c>
      <c r="BX293" s="17">
        <v>0.60168094199336697</v>
      </c>
    </row>
    <row r="294" spans="2:76" x14ac:dyDescent="0.35">
      <c r="B294" t="s">
        <v>97</v>
      </c>
      <c r="C294" s="17">
        <v>2.6217492998409201E-2</v>
      </c>
      <c r="D294" s="17">
        <v>2.9166525279481499E-2</v>
      </c>
      <c r="E294" s="17">
        <v>2.2030332766014699E-2</v>
      </c>
      <c r="F294" s="17"/>
      <c r="G294" s="17">
        <v>1.8613404417227399E-2</v>
      </c>
      <c r="H294" s="17">
        <v>2.99762519956672E-2</v>
      </c>
      <c r="I294" s="17">
        <v>2.8829316025028001E-2</v>
      </c>
      <c r="J294" s="17"/>
      <c r="K294" s="17">
        <v>2.2631677505034999E-2</v>
      </c>
      <c r="L294" s="17">
        <v>3.7192021575583697E-2</v>
      </c>
      <c r="M294" s="17">
        <v>0</v>
      </c>
      <c r="N294" s="17">
        <v>0</v>
      </c>
      <c r="O294" s="17">
        <v>0</v>
      </c>
      <c r="P294" s="17">
        <v>0.113077006343879</v>
      </c>
      <c r="Q294" s="17">
        <v>0</v>
      </c>
      <c r="R294" s="17">
        <v>3.4112067889207502E-2</v>
      </c>
      <c r="S294" s="17">
        <v>0</v>
      </c>
      <c r="T294" s="17">
        <v>2.36482990553867E-2</v>
      </c>
      <c r="U294" s="17">
        <v>0</v>
      </c>
      <c r="V294" s="17" t="s">
        <v>136</v>
      </c>
      <c r="W294" s="17">
        <v>0</v>
      </c>
      <c r="X294" s="17">
        <v>0</v>
      </c>
      <c r="Y294" s="17">
        <v>0.20088406747710999</v>
      </c>
      <c r="Z294" s="17">
        <v>0</v>
      </c>
      <c r="AA294" s="17"/>
      <c r="AB294" s="17">
        <v>0</v>
      </c>
      <c r="AC294" s="17">
        <v>1.19094410705676E-2</v>
      </c>
      <c r="AD294" s="17">
        <v>3.68943295949705E-2</v>
      </c>
      <c r="AE294" s="17">
        <v>4.1455269342089603E-2</v>
      </c>
      <c r="AF294" s="17"/>
      <c r="AG294" s="17">
        <v>3.0285404179009299E-2</v>
      </c>
      <c r="AH294" s="17">
        <v>2.9353405058694399E-2</v>
      </c>
      <c r="AI294" s="17">
        <v>1.0863682631608499E-2</v>
      </c>
      <c r="AJ294" s="17">
        <v>0.101090856878574</v>
      </c>
      <c r="AK294" s="17"/>
      <c r="AL294" s="17">
        <v>1.28117354111754E-2</v>
      </c>
      <c r="AM294" s="17">
        <v>1.29214337035922E-2</v>
      </c>
      <c r="AN294" s="17">
        <v>3.1801817231133199E-2</v>
      </c>
      <c r="AO294" s="17">
        <v>8.8874948856172101E-2</v>
      </c>
      <c r="AP294" s="17">
        <v>0.18517227730471</v>
      </c>
      <c r="AQ294" s="17">
        <v>0</v>
      </c>
      <c r="AR294" s="17"/>
      <c r="AS294" s="17" t="s">
        <v>136</v>
      </c>
      <c r="AT294" s="17" t="s">
        <v>136</v>
      </c>
      <c r="AU294" s="17" t="s">
        <v>136</v>
      </c>
      <c r="AV294" s="17">
        <v>3.8374147931832601E-2</v>
      </c>
      <c r="AW294" s="17">
        <v>0</v>
      </c>
      <c r="AX294" s="17" t="s">
        <v>136</v>
      </c>
      <c r="AY294" s="17" t="s">
        <v>136</v>
      </c>
      <c r="AZ294" s="17" t="s">
        <v>136</v>
      </c>
      <c r="BA294" s="17" t="s">
        <v>136</v>
      </c>
      <c r="BB294" s="17"/>
      <c r="BC294" s="17">
        <v>2.3551790534809099E-2</v>
      </c>
      <c r="BD294" s="17">
        <v>4.3815990558104E-2</v>
      </c>
      <c r="BE294" s="17">
        <v>0</v>
      </c>
      <c r="BF294" s="17">
        <v>0</v>
      </c>
      <c r="BG294" s="17">
        <v>3.2389587935752702E-2</v>
      </c>
      <c r="BH294" s="17">
        <v>0</v>
      </c>
      <c r="BI294" s="17"/>
      <c r="BJ294" s="17">
        <v>3.0350746587281999E-2</v>
      </c>
      <c r="BK294" s="17">
        <v>4.0705800433976799E-2</v>
      </c>
      <c r="BL294" s="17">
        <v>7.5444406243515602E-2</v>
      </c>
      <c r="BM294" s="17">
        <v>1.29242653121168E-2</v>
      </c>
      <c r="BN294" s="17">
        <v>0</v>
      </c>
      <c r="BO294" s="17">
        <v>0</v>
      </c>
      <c r="BP294" s="17"/>
      <c r="BQ294" s="17">
        <v>3.5139452303023802E-2</v>
      </c>
      <c r="BR294" s="17">
        <v>8.7894618514256003E-3</v>
      </c>
      <c r="BS294" s="17"/>
      <c r="BT294" s="17">
        <v>2.3603152972283999E-2</v>
      </c>
      <c r="BU294" s="17">
        <v>2.78505891274358E-2</v>
      </c>
      <c r="BV294" s="17"/>
      <c r="BW294" s="17">
        <v>3.01394203904169E-2</v>
      </c>
      <c r="BX294" s="17">
        <v>1.8713469106716899E-2</v>
      </c>
    </row>
    <row r="295" spans="2:76" x14ac:dyDescent="0.35">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row>
    <row r="296" spans="2:76" x14ac:dyDescent="0.35">
      <c r="B296" s="6" t="s">
        <v>258</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row>
    <row r="297" spans="2:76" x14ac:dyDescent="0.35">
      <c r="B297" s="24" t="s">
        <v>138</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row>
    <row r="298" spans="2:76" x14ac:dyDescent="0.35">
      <c r="B298" t="s">
        <v>216</v>
      </c>
      <c r="C298" s="17">
        <v>0.32679523593453302</v>
      </c>
      <c r="D298" s="17">
        <v>0.31364447747840901</v>
      </c>
      <c r="E298" s="17">
        <v>0.34546723664023199</v>
      </c>
      <c r="F298" s="17"/>
      <c r="G298" s="17">
        <v>0.434996038785954</v>
      </c>
      <c r="H298" s="17">
        <v>0.30072269606206198</v>
      </c>
      <c r="I298" s="17">
        <v>0.22105410132828501</v>
      </c>
      <c r="J298" s="17"/>
      <c r="K298" s="17">
        <v>0.25360771283716099</v>
      </c>
      <c r="L298" s="17">
        <v>0.31540357297091098</v>
      </c>
      <c r="M298" s="17">
        <v>0.44539445227610602</v>
      </c>
      <c r="N298" s="17">
        <v>0.286126930909607</v>
      </c>
      <c r="O298" s="17">
        <v>0</v>
      </c>
      <c r="P298" s="17">
        <v>0.22078134703914001</v>
      </c>
      <c r="Q298" s="17">
        <v>0.32001395413796102</v>
      </c>
      <c r="R298" s="17">
        <v>0.290103703926548</v>
      </c>
      <c r="S298" s="17">
        <v>0.75672496850330195</v>
      </c>
      <c r="T298" s="17">
        <v>0.35702633087463198</v>
      </c>
      <c r="U298" s="17">
        <v>0.424837884075905</v>
      </c>
      <c r="V298" s="17" t="s">
        <v>136</v>
      </c>
      <c r="W298" s="17">
        <v>0.26874644968543798</v>
      </c>
      <c r="X298" s="17">
        <v>0.45104111917876599</v>
      </c>
      <c r="Y298" s="17">
        <v>0.20097893724063401</v>
      </c>
      <c r="Z298" s="17">
        <v>0.502267525756668</v>
      </c>
      <c r="AA298" s="17"/>
      <c r="AB298" s="17">
        <v>0.19842402741783799</v>
      </c>
      <c r="AC298" s="17">
        <v>0.29857235315838998</v>
      </c>
      <c r="AD298" s="17">
        <v>0.39862767036771601</v>
      </c>
      <c r="AE298" s="17">
        <v>0.35539778026444302</v>
      </c>
      <c r="AF298" s="17"/>
      <c r="AG298" s="17">
        <v>0.34273088560058101</v>
      </c>
      <c r="AH298" s="17">
        <v>0.30165104896117501</v>
      </c>
      <c r="AI298" s="17">
        <v>0.342384108408336</v>
      </c>
      <c r="AJ298" s="17">
        <v>0.245895733333341</v>
      </c>
      <c r="AK298" s="17"/>
      <c r="AL298" s="17">
        <v>0.38150467866975801</v>
      </c>
      <c r="AM298" s="17">
        <v>0.33029398946698202</v>
      </c>
      <c r="AN298" s="17">
        <v>0.42551472213844199</v>
      </c>
      <c r="AO298" s="17">
        <v>0.207951170318671</v>
      </c>
      <c r="AP298" s="17">
        <v>0.38724278647084998</v>
      </c>
      <c r="AQ298" s="17">
        <v>0.480190011509109</v>
      </c>
      <c r="AR298" s="17"/>
      <c r="AS298" s="17" t="s">
        <v>136</v>
      </c>
      <c r="AT298" s="17" t="s">
        <v>136</v>
      </c>
      <c r="AU298" s="17" t="s">
        <v>136</v>
      </c>
      <c r="AV298" s="17">
        <v>0.37668536411111597</v>
      </c>
      <c r="AW298" s="17">
        <v>0.219200334761258</v>
      </c>
      <c r="AX298" s="17" t="s">
        <v>136</v>
      </c>
      <c r="AY298" s="17" t="s">
        <v>136</v>
      </c>
      <c r="AZ298" s="17" t="s">
        <v>136</v>
      </c>
      <c r="BA298" s="17" t="s">
        <v>136</v>
      </c>
      <c r="BB298" s="17"/>
      <c r="BC298" s="17">
        <v>0.38188487172500601</v>
      </c>
      <c r="BD298" s="17">
        <v>0.36672066912435197</v>
      </c>
      <c r="BE298" s="17">
        <v>0.20277701843944701</v>
      </c>
      <c r="BF298" s="17">
        <v>0.32873482536396498</v>
      </c>
      <c r="BG298" s="17">
        <v>0.262571654576709</v>
      </c>
      <c r="BH298" s="17">
        <v>0.33191579456530002</v>
      </c>
      <c r="BI298" s="17"/>
      <c r="BJ298" s="17">
        <v>0.27769228871109802</v>
      </c>
      <c r="BK298" s="17">
        <v>0.31318265766820202</v>
      </c>
      <c r="BL298" s="17">
        <v>0.25348690859463502</v>
      </c>
      <c r="BM298" s="17">
        <v>0.36531861644673203</v>
      </c>
      <c r="BN298" s="17">
        <v>0.37140977315143198</v>
      </c>
      <c r="BO298" s="17">
        <v>0.378850032532419</v>
      </c>
      <c r="BP298" s="17"/>
      <c r="BQ298" s="17">
        <v>0.320156934024315</v>
      </c>
      <c r="BR298" s="17">
        <v>0.33976240250684903</v>
      </c>
      <c r="BS298" s="17"/>
      <c r="BT298" s="17">
        <v>0.354490503852463</v>
      </c>
      <c r="BU298" s="17">
        <v>0.31281393994788997</v>
      </c>
      <c r="BV298" s="17"/>
      <c r="BW298" s="17">
        <v>0.36197753722311199</v>
      </c>
      <c r="BX298" s="17">
        <v>0.28134071719502102</v>
      </c>
    </row>
    <row r="299" spans="2:76" x14ac:dyDescent="0.35">
      <c r="B299" t="s">
        <v>217</v>
      </c>
      <c r="C299" s="17">
        <v>0.63238194174844398</v>
      </c>
      <c r="D299" s="17">
        <v>0.64192644550858102</v>
      </c>
      <c r="E299" s="17">
        <v>0.61883025333903396</v>
      </c>
      <c r="F299" s="17"/>
      <c r="G299" s="17">
        <v>0.53814096794587896</v>
      </c>
      <c r="H299" s="17">
        <v>0.64531167886943097</v>
      </c>
      <c r="I299" s="17">
        <v>0.74894476657022002</v>
      </c>
      <c r="J299" s="17"/>
      <c r="K299" s="17">
        <v>0.72376060965780398</v>
      </c>
      <c r="L299" s="17">
        <v>0.61096848895897304</v>
      </c>
      <c r="M299" s="17">
        <v>0.33479463062137199</v>
      </c>
      <c r="N299" s="17">
        <v>0.71387306909039305</v>
      </c>
      <c r="O299" s="17">
        <v>0.67212638842203798</v>
      </c>
      <c r="P299" s="17">
        <v>0.77921865296086001</v>
      </c>
      <c r="Q299" s="17">
        <v>0.63976146101625797</v>
      </c>
      <c r="R299" s="17">
        <v>0.70989629607345195</v>
      </c>
      <c r="S299" s="17">
        <v>0.24327503149669799</v>
      </c>
      <c r="T299" s="17">
        <v>0.63119705319894603</v>
      </c>
      <c r="U299" s="17">
        <v>0.526972612467974</v>
      </c>
      <c r="V299" s="17" t="s">
        <v>136</v>
      </c>
      <c r="W299" s="17">
        <v>0.73125355031456296</v>
      </c>
      <c r="X299" s="17">
        <v>0.45776825835783402</v>
      </c>
      <c r="Y299" s="17">
        <v>0.69763629441412101</v>
      </c>
      <c r="Z299" s="17">
        <v>0.37321204834001498</v>
      </c>
      <c r="AA299" s="17"/>
      <c r="AB299" s="17">
        <v>0.80157597258216196</v>
      </c>
      <c r="AC299" s="17">
        <v>0.661582361452839</v>
      </c>
      <c r="AD299" s="17">
        <v>0.57708990519063996</v>
      </c>
      <c r="AE299" s="17">
        <v>0.58437953982709501</v>
      </c>
      <c r="AF299" s="17"/>
      <c r="AG299" s="17">
        <v>0.62776828419851105</v>
      </c>
      <c r="AH299" s="17">
        <v>0.63019581248894696</v>
      </c>
      <c r="AI299" s="17">
        <v>0.60196304797928901</v>
      </c>
      <c r="AJ299" s="17">
        <v>0.75410426666665897</v>
      </c>
      <c r="AK299" s="17"/>
      <c r="AL299" s="17">
        <v>0.57714100131924795</v>
      </c>
      <c r="AM299" s="17">
        <v>0.64394951261213496</v>
      </c>
      <c r="AN299" s="17">
        <v>0.57448527786155801</v>
      </c>
      <c r="AO299" s="17">
        <v>0.74131495631317901</v>
      </c>
      <c r="AP299" s="17">
        <v>0.48637442026866601</v>
      </c>
      <c r="AQ299" s="17">
        <v>0.47858116196885803</v>
      </c>
      <c r="AR299" s="17"/>
      <c r="AS299" s="17" t="s">
        <v>136</v>
      </c>
      <c r="AT299" s="17" t="s">
        <v>136</v>
      </c>
      <c r="AU299" s="17" t="s">
        <v>136</v>
      </c>
      <c r="AV299" s="17">
        <v>0.57133374339980803</v>
      </c>
      <c r="AW299" s="17">
        <v>0.76404075097978796</v>
      </c>
      <c r="AX299" s="17" t="s">
        <v>136</v>
      </c>
      <c r="AY299" s="17" t="s">
        <v>136</v>
      </c>
      <c r="AZ299" s="17" t="s">
        <v>136</v>
      </c>
      <c r="BA299" s="17" t="s">
        <v>136</v>
      </c>
      <c r="BB299" s="17"/>
      <c r="BC299" s="17">
        <v>0.56029460432926703</v>
      </c>
      <c r="BD299" s="17">
        <v>0.63327933087564803</v>
      </c>
      <c r="BE299" s="17">
        <v>0.79722298156055305</v>
      </c>
      <c r="BF299" s="17">
        <v>0.624498127139552</v>
      </c>
      <c r="BG299" s="17">
        <v>0.69737302096004306</v>
      </c>
      <c r="BH299" s="17">
        <v>0.66808420543470004</v>
      </c>
      <c r="BI299" s="17"/>
      <c r="BJ299" s="17">
        <v>0.65088467030465202</v>
      </c>
      <c r="BK299" s="17">
        <v>0.65585085250824604</v>
      </c>
      <c r="BL299" s="17">
        <v>0.70344598417261595</v>
      </c>
      <c r="BM299" s="17">
        <v>0.59535959683186601</v>
      </c>
      <c r="BN299" s="17">
        <v>0.60928604149135601</v>
      </c>
      <c r="BO299" s="17">
        <v>0.57673663490823601</v>
      </c>
      <c r="BP299" s="17"/>
      <c r="BQ299" s="17">
        <v>0.64160007080110704</v>
      </c>
      <c r="BR299" s="17">
        <v>0.61437537673714304</v>
      </c>
      <c r="BS299" s="17"/>
      <c r="BT299" s="17">
        <v>0.622364904208212</v>
      </c>
      <c r="BU299" s="17">
        <v>0.63606941174778997</v>
      </c>
      <c r="BV299" s="17"/>
      <c r="BW299" s="17">
        <v>0.614557305081192</v>
      </c>
      <c r="BX299" s="17">
        <v>0.66205077261659095</v>
      </c>
    </row>
    <row r="300" spans="2:76" x14ac:dyDescent="0.35">
      <c r="B300" t="s">
        <v>97</v>
      </c>
      <c r="C300" s="17">
        <v>4.0822822317022299E-2</v>
      </c>
      <c r="D300" s="17">
        <v>4.442907701301E-2</v>
      </c>
      <c r="E300" s="17">
        <v>3.5702510020733998E-2</v>
      </c>
      <c r="F300" s="17"/>
      <c r="G300" s="17">
        <v>2.6862993268167101E-2</v>
      </c>
      <c r="H300" s="17">
        <v>5.3965625068507703E-2</v>
      </c>
      <c r="I300" s="17">
        <v>3.0001132101494399E-2</v>
      </c>
      <c r="J300" s="17"/>
      <c r="K300" s="17">
        <v>2.2631677505034999E-2</v>
      </c>
      <c r="L300" s="17">
        <v>7.3627938070116E-2</v>
      </c>
      <c r="M300" s="17">
        <v>0.21981091710252201</v>
      </c>
      <c r="N300" s="17">
        <v>0</v>
      </c>
      <c r="O300" s="17">
        <v>0.32787361157796202</v>
      </c>
      <c r="P300" s="17">
        <v>0</v>
      </c>
      <c r="Q300" s="17">
        <v>4.02245848457813E-2</v>
      </c>
      <c r="R300" s="17">
        <v>0</v>
      </c>
      <c r="S300" s="17">
        <v>0</v>
      </c>
      <c r="T300" s="17">
        <v>1.17766159264222E-2</v>
      </c>
      <c r="U300" s="17">
        <v>4.8189503456121399E-2</v>
      </c>
      <c r="V300" s="17" t="s">
        <v>136</v>
      </c>
      <c r="W300" s="17">
        <v>0</v>
      </c>
      <c r="X300" s="17">
        <v>9.1190622463399595E-2</v>
      </c>
      <c r="Y300" s="17">
        <v>0.101384768345245</v>
      </c>
      <c r="Z300" s="17">
        <v>0.12452042590331699</v>
      </c>
      <c r="AA300" s="17"/>
      <c r="AB300" s="17">
        <v>0</v>
      </c>
      <c r="AC300" s="17">
        <v>3.9845285388771398E-2</v>
      </c>
      <c r="AD300" s="17">
        <v>2.42824244416446E-2</v>
      </c>
      <c r="AE300" s="17">
        <v>6.0222679908461703E-2</v>
      </c>
      <c r="AF300" s="17"/>
      <c r="AG300" s="17">
        <v>2.95008302009079E-2</v>
      </c>
      <c r="AH300" s="17">
        <v>6.8153138549878506E-2</v>
      </c>
      <c r="AI300" s="17">
        <v>5.5652843612374603E-2</v>
      </c>
      <c r="AJ300" s="17">
        <v>0</v>
      </c>
      <c r="AK300" s="17"/>
      <c r="AL300" s="17">
        <v>4.1354320010993803E-2</v>
      </c>
      <c r="AM300" s="17">
        <v>2.5756497920883799E-2</v>
      </c>
      <c r="AN300" s="17">
        <v>0</v>
      </c>
      <c r="AO300" s="17">
        <v>5.0733873368150197E-2</v>
      </c>
      <c r="AP300" s="17">
        <v>0.12638279326048399</v>
      </c>
      <c r="AQ300" s="17">
        <v>4.1228826522033503E-2</v>
      </c>
      <c r="AR300" s="17"/>
      <c r="AS300" s="17" t="s">
        <v>136</v>
      </c>
      <c r="AT300" s="17" t="s">
        <v>136</v>
      </c>
      <c r="AU300" s="17" t="s">
        <v>136</v>
      </c>
      <c r="AV300" s="17">
        <v>5.19808924890756E-2</v>
      </c>
      <c r="AW300" s="17">
        <v>1.6758914258953699E-2</v>
      </c>
      <c r="AX300" s="17" t="s">
        <v>136</v>
      </c>
      <c r="AY300" s="17" t="s">
        <v>136</v>
      </c>
      <c r="AZ300" s="17" t="s">
        <v>136</v>
      </c>
      <c r="BA300" s="17" t="s">
        <v>136</v>
      </c>
      <c r="BB300" s="17"/>
      <c r="BC300" s="17">
        <v>5.7820523945727197E-2</v>
      </c>
      <c r="BD300" s="17">
        <v>0</v>
      </c>
      <c r="BE300" s="17">
        <v>0</v>
      </c>
      <c r="BF300" s="17">
        <v>4.6767047496483E-2</v>
      </c>
      <c r="BG300" s="17">
        <v>4.0055324463247902E-2</v>
      </c>
      <c r="BH300" s="17">
        <v>0</v>
      </c>
      <c r="BI300" s="17"/>
      <c r="BJ300" s="17">
        <v>7.14230409842493E-2</v>
      </c>
      <c r="BK300" s="17">
        <v>3.0966489823551099E-2</v>
      </c>
      <c r="BL300" s="17">
        <v>4.3067107232748501E-2</v>
      </c>
      <c r="BM300" s="17">
        <v>3.9321786721402102E-2</v>
      </c>
      <c r="BN300" s="17">
        <v>1.9304185357211599E-2</v>
      </c>
      <c r="BO300" s="17">
        <v>4.4413332559345702E-2</v>
      </c>
      <c r="BP300" s="17"/>
      <c r="BQ300" s="17">
        <v>3.8242995174577098E-2</v>
      </c>
      <c r="BR300" s="17">
        <v>4.5862220756008001E-2</v>
      </c>
      <c r="BS300" s="17"/>
      <c r="BT300" s="17">
        <v>2.3144591939325599E-2</v>
      </c>
      <c r="BU300" s="17">
        <v>5.11166483043205E-2</v>
      </c>
      <c r="BV300" s="17"/>
      <c r="BW300" s="17">
        <v>2.3465157695697E-2</v>
      </c>
      <c r="BX300" s="17">
        <v>5.6608510188388E-2</v>
      </c>
    </row>
    <row r="301" spans="2:76" x14ac:dyDescent="0.35">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row>
    <row r="302" spans="2:76" x14ac:dyDescent="0.35">
      <c r="B302" s="6" t="s">
        <v>259</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row>
    <row r="303" spans="2:76" x14ac:dyDescent="0.35">
      <c r="B303" s="24" t="s">
        <v>138</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row>
    <row r="304" spans="2:76" x14ac:dyDescent="0.35">
      <c r="B304" t="s">
        <v>216</v>
      </c>
      <c r="C304" s="17">
        <v>0.15681542857060199</v>
      </c>
      <c r="D304" s="17">
        <v>0.17287815977854901</v>
      </c>
      <c r="E304" s="17">
        <v>0.13400888631291499</v>
      </c>
      <c r="F304" s="17"/>
      <c r="G304" s="17">
        <v>0.18054217341959999</v>
      </c>
      <c r="H304" s="17">
        <v>0.15183993122835199</v>
      </c>
      <c r="I304" s="17">
        <v>0.13177227395934299</v>
      </c>
      <c r="J304" s="17"/>
      <c r="K304" s="17">
        <v>0.14292629665804499</v>
      </c>
      <c r="L304" s="17">
        <v>0.20199042582576099</v>
      </c>
      <c r="M304" s="17">
        <v>0.334899024947033</v>
      </c>
      <c r="N304" s="17">
        <v>0</v>
      </c>
      <c r="O304" s="17">
        <v>0.33471220538614699</v>
      </c>
      <c r="P304" s="17">
        <v>0</v>
      </c>
      <c r="Q304" s="17">
        <v>0.125455799209647</v>
      </c>
      <c r="R304" s="17">
        <v>0.111295008447305</v>
      </c>
      <c r="S304" s="17">
        <v>0.252995183313317</v>
      </c>
      <c r="T304" s="17">
        <v>0.170294597347844</v>
      </c>
      <c r="U304" s="17">
        <v>0.187219982233163</v>
      </c>
      <c r="V304" s="17" t="s">
        <v>136</v>
      </c>
      <c r="W304" s="17">
        <v>5.2463494142078099E-2</v>
      </c>
      <c r="X304" s="17">
        <v>0.182210743081308</v>
      </c>
      <c r="Y304" s="17">
        <v>0</v>
      </c>
      <c r="Z304" s="17">
        <v>0.37662444441938298</v>
      </c>
      <c r="AA304" s="17"/>
      <c r="AB304" s="17">
        <v>0.16425046775383301</v>
      </c>
      <c r="AC304" s="17">
        <v>0.126850858559068</v>
      </c>
      <c r="AD304" s="17">
        <v>0.188566988930813</v>
      </c>
      <c r="AE304" s="17">
        <v>0.17431127884630901</v>
      </c>
      <c r="AF304" s="17"/>
      <c r="AG304" s="17">
        <v>0.15354268784349701</v>
      </c>
      <c r="AH304" s="17">
        <v>0.19202401852745199</v>
      </c>
      <c r="AI304" s="17">
        <v>0.17810379503835</v>
      </c>
      <c r="AJ304" s="17">
        <v>0.113251271616386</v>
      </c>
      <c r="AK304" s="17"/>
      <c r="AL304" s="17">
        <v>0.112274136661899</v>
      </c>
      <c r="AM304" s="17">
        <v>0.20131471040401899</v>
      </c>
      <c r="AN304" s="17">
        <v>0.233667309302692</v>
      </c>
      <c r="AO304" s="17">
        <v>0.15905690212722901</v>
      </c>
      <c r="AP304" s="17">
        <v>0</v>
      </c>
      <c r="AQ304" s="17">
        <v>0.13986279626644799</v>
      </c>
      <c r="AR304" s="17"/>
      <c r="AS304" s="17" t="s">
        <v>136</v>
      </c>
      <c r="AT304" s="17" t="s">
        <v>136</v>
      </c>
      <c r="AU304" s="17" t="s">
        <v>136</v>
      </c>
      <c r="AV304" s="17">
        <v>0.18301349447715101</v>
      </c>
      <c r="AW304" s="17">
        <v>0.100315707780764</v>
      </c>
      <c r="AX304" s="17" t="s">
        <v>136</v>
      </c>
      <c r="AY304" s="17" t="s">
        <v>136</v>
      </c>
      <c r="AZ304" s="17" t="s">
        <v>136</v>
      </c>
      <c r="BA304" s="17" t="s">
        <v>136</v>
      </c>
      <c r="BB304" s="17"/>
      <c r="BC304" s="17">
        <v>0.242616791391362</v>
      </c>
      <c r="BD304" s="17">
        <v>0.206602200200662</v>
      </c>
      <c r="BE304" s="17">
        <v>0.16167950666689199</v>
      </c>
      <c r="BF304" s="17">
        <v>0.12869495162963099</v>
      </c>
      <c r="BG304" s="17">
        <v>6.5200050116081001E-2</v>
      </c>
      <c r="BH304" s="17">
        <v>0</v>
      </c>
      <c r="BI304" s="17"/>
      <c r="BJ304" s="17">
        <v>8.9053581061803694E-2</v>
      </c>
      <c r="BK304" s="17">
        <v>0.14516306709111401</v>
      </c>
      <c r="BL304" s="17">
        <v>0.129440249541141</v>
      </c>
      <c r="BM304" s="17">
        <v>0.204020711202482</v>
      </c>
      <c r="BN304" s="17">
        <v>0.20760815952089001</v>
      </c>
      <c r="BO304" s="17">
        <v>0.153623706311453</v>
      </c>
      <c r="BP304" s="17"/>
      <c r="BQ304" s="17">
        <v>0.14926121486893401</v>
      </c>
      <c r="BR304" s="17">
        <v>0.171571724490438</v>
      </c>
      <c r="BS304" s="17"/>
      <c r="BT304" s="17">
        <v>0.147844727702867</v>
      </c>
      <c r="BU304" s="17">
        <v>0.16278619344877299</v>
      </c>
      <c r="BV304" s="17"/>
      <c r="BW304" s="17">
        <v>0.18073986594797201</v>
      </c>
      <c r="BX304" s="17">
        <v>0.13441666067931701</v>
      </c>
    </row>
    <row r="305" spans="2:76" x14ac:dyDescent="0.35">
      <c r="B305" t="s">
        <v>217</v>
      </c>
      <c r="C305" s="17">
        <v>0.80509671960013496</v>
      </c>
      <c r="D305" s="17">
        <v>0.77617346113253805</v>
      </c>
      <c r="E305" s="17">
        <v>0.84616318008755698</v>
      </c>
      <c r="F305" s="17"/>
      <c r="G305" s="17">
        <v>0.78126875857195699</v>
      </c>
      <c r="H305" s="17">
        <v>0.80774080898090295</v>
      </c>
      <c r="I305" s="17">
        <v>0.83613231237046903</v>
      </c>
      <c r="J305" s="17"/>
      <c r="K305" s="17">
        <v>0.81038479457304302</v>
      </c>
      <c r="L305" s="17">
        <v>0.76196379788118695</v>
      </c>
      <c r="M305" s="17">
        <v>0.55695786437467598</v>
      </c>
      <c r="N305" s="17">
        <v>1</v>
      </c>
      <c r="O305" s="17">
        <v>0.66528779461385301</v>
      </c>
      <c r="P305" s="17">
        <v>0.88692299365612104</v>
      </c>
      <c r="Q305" s="17">
        <v>0.83486383124284802</v>
      </c>
      <c r="R305" s="17">
        <v>0.888704991552695</v>
      </c>
      <c r="S305" s="17">
        <v>0.49627021481001499</v>
      </c>
      <c r="T305" s="17">
        <v>0.79438656441912803</v>
      </c>
      <c r="U305" s="17">
        <v>0.76459051431071501</v>
      </c>
      <c r="V305" s="17" t="s">
        <v>136</v>
      </c>
      <c r="W305" s="17">
        <v>0.94753650585792204</v>
      </c>
      <c r="X305" s="17">
        <v>0.81778925691869198</v>
      </c>
      <c r="Y305" s="17">
        <v>0.89852036189123097</v>
      </c>
      <c r="Z305" s="17">
        <v>0.62337555558061697</v>
      </c>
      <c r="AA305" s="17"/>
      <c r="AB305" s="17">
        <v>0.83574953224616699</v>
      </c>
      <c r="AC305" s="17">
        <v>0.84635515680659901</v>
      </c>
      <c r="AD305" s="17">
        <v>0.78364249034747502</v>
      </c>
      <c r="AE305" s="17">
        <v>0.76453687259498904</v>
      </c>
      <c r="AF305" s="17"/>
      <c r="AG305" s="17">
        <v>0.81709251311723696</v>
      </c>
      <c r="AH305" s="17">
        <v>0.75074765720468295</v>
      </c>
      <c r="AI305" s="17">
        <v>0.78355547955770699</v>
      </c>
      <c r="AJ305" s="17">
        <v>0.78565787150503896</v>
      </c>
      <c r="AK305" s="17"/>
      <c r="AL305" s="17">
        <v>0.84638194749263196</v>
      </c>
      <c r="AM305" s="17">
        <v>0.785619573314155</v>
      </c>
      <c r="AN305" s="17">
        <v>0.73587274256818402</v>
      </c>
      <c r="AO305" s="17">
        <v>0.80280202238474896</v>
      </c>
      <c r="AP305" s="17">
        <v>0.91971885792869601</v>
      </c>
      <c r="AQ305" s="17">
        <v>0.77948943447805996</v>
      </c>
      <c r="AR305" s="17"/>
      <c r="AS305" s="17" t="s">
        <v>136</v>
      </c>
      <c r="AT305" s="17" t="s">
        <v>136</v>
      </c>
      <c r="AU305" s="17" t="s">
        <v>136</v>
      </c>
      <c r="AV305" s="17">
        <v>0.77433228980802205</v>
      </c>
      <c r="AW305" s="17">
        <v>0.87144443014156003</v>
      </c>
      <c r="AX305" s="17" t="s">
        <v>136</v>
      </c>
      <c r="AY305" s="17" t="s">
        <v>136</v>
      </c>
      <c r="AZ305" s="17" t="s">
        <v>136</v>
      </c>
      <c r="BA305" s="17" t="s">
        <v>136</v>
      </c>
      <c r="BB305" s="17"/>
      <c r="BC305" s="17">
        <v>0.71787633529363204</v>
      </c>
      <c r="BD305" s="17">
        <v>0.74473976557077104</v>
      </c>
      <c r="BE305" s="17">
        <v>0.83832049333310799</v>
      </c>
      <c r="BF305" s="17">
        <v>0.82180832504784096</v>
      </c>
      <c r="BG305" s="17">
        <v>0.90278094161899103</v>
      </c>
      <c r="BH305" s="17">
        <v>1</v>
      </c>
      <c r="BI305" s="17"/>
      <c r="BJ305" s="17">
        <v>0.86883314271735701</v>
      </c>
      <c r="BK305" s="17">
        <v>0.81053377933974002</v>
      </c>
      <c r="BL305" s="17">
        <v>0.838182451448092</v>
      </c>
      <c r="BM305" s="17">
        <v>0.78371572174914494</v>
      </c>
      <c r="BN305" s="17">
        <v>0.76833486015848296</v>
      </c>
      <c r="BO305" s="17">
        <v>0.71619410533516403</v>
      </c>
      <c r="BP305" s="17"/>
      <c r="BQ305" s="17">
        <v>0.81053162848815297</v>
      </c>
      <c r="BR305" s="17">
        <v>0.79448024421087804</v>
      </c>
      <c r="BS305" s="17"/>
      <c r="BT305" s="17">
        <v>0.79313927614668001</v>
      </c>
      <c r="BU305" s="17">
        <v>0.81083772060145798</v>
      </c>
      <c r="BV305" s="17"/>
      <c r="BW305" s="17">
        <v>0.77767616940290696</v>
      </c>
      <c r="BX305" s="17">
        <v>0.82802041356129297</v>
      </c>
    </row>
    <row r="306" spans="2:76" x14ac:dyDescent="0.35">
      <c r="B306" t="s">
        <v>97</v>
      </c>
      <c r="C306" s="17">
        <v>3.8087851829263102E-2</v>
      </c>
      <c r="D306" s="17">
        <v>5.0948379088912699E-2</v>
      </c>
      <c r="E306" s="17">
        <v>1.9827933599527701E-2</v>
      </c>
      <c r="F306" s="17"/>
      <c r="G306" s="17">
        <v>3.8189068008443197E-2</v>
      </c>
      <c r="H306" s="17">
        <v>4.0419259790745399E-2</v>
      </c>
      <c r="I306" s="17">
        <v>3.20954136701882E-2</v>
      </c>
      <c r="J306" s="17"/>
      <c r="K306" s="17">
        <v>4.6688908768911699E-2</v>
      </c>
      <c r="L306" s="17">
        <v>3.6045776293052598E-2</v>
      </c>
      <c r="M306" s="17">
        <v>0.10814311067829099</v>
      </c>
      <c r="N306" s="17">
        <v>0</v>
      </c>
      <c r="O306" s="17">
        <v>0</v>
      </c>
      <c r="P306" s="17">
        <v>0.113077006343879</v>
      </c>
      <c r="Q306" s="17">
        <v>3.9680369547505E-2</v>
      </c>
      <c r="R306" s="17">
        <v>0</v>
      </c>
      <c r="S306" s="17">
        <v>0.25073460187666802</v>
      </c>
      <c r="T306" s="17">
        <v>3.5318838233027901E-2</v>
      </c>
      <c r="U306" s="17">
        <v>4.8189503456121399E-2</v>
      </c>
      <c r="V306" s="17" t="s">
        <v>136</v>
      </c>
      <c r="W306" s="17">
        <v>0</v>
      </c>
      <c r="X306" s="17">
        <v>0</v>
      </c>
      <c r="Y306" s="17">
        <v>0.101479638108769</v>
      </c>
      <c r="Z306" s="17">
        <v>0</v>
      </c>
      <c r="AA306" s="17"/>
      <c r="AB306" s="17">
        <v>0</v>
      </c>
      <c r="AC306" s="17">
        <v>2.67939846343326E-2</v>
      </c>
      <c r="AD306" s="17">
        <v>2.77905207217128E-2</v>
      </c>
      <c r="AE306" s="17">
        <v>6.1151848558701101E-2</v>
      </c>
      <c r="AF306" s="17"/>
      <c r="AG306" s="17">
        <v>2.9364799039265699E-2</v>
      </c>
      <c r="AH306" s="17">
        <v>5.7228324267864998E-2</v>
      </c>
      <c r="AI306" s="17">
        <v>3.8340725403942302E-2</v>
      </c>
      <c r="AJ306" s="17">
        <v>0.101090856878574</v>
      </c>
      <c r="AK306" s="17"/>
      <c r="AL306" s="17">
        <v>4.1343915845469099E-2</v>
      </c>
      <c r="AM306" s="17">
        <v>1.30657162818269E-2</v>
      </c>
      <c r="AN306" s="17">
        <v>3.0459948129124299E-2</v>
      </c>
      <c r="AO306" s="17">
        <v>3.8141075488022001E-2</v>
      </c>
      <c r="AP306" s="17">
        <v>8.0281142071303602E-2</v>
      </c>
      <c r="AQ306" s="17">
        <v>8.0647769255491705E-2</v>
      </c>
      <c r="AR306" s="17"/>
      <c r="AS306" s="17" t="s">
        <v>136</v>
      </c>
      <c r="AT306" s="17" t="s">
        <v>136</v>
      </c>
      <c r="AU306" s="17" t="s">
        <v>136</v>
      </c>
      <c r="AV306" s="17">
        <v>4.2654215714826103E-2</v>
      </c>
      <c r="AW306" s="17">
        <v>2.8239862077675801E-2</v>
      </c>
      <c r="AX306" s="17" t="s">
        <v>136</v>
      </c>
      <c r="AY306" s="17" t="s">
        <v>136</v>
      </c>
      <c r="AZ306" s="17" t="s">
        <v>136</v>
      </c>
      <c r="BA306" s="17" t="s">
        <v>136</v>
      </c>
      <c r="BB306" s="17"/>
      <c r="BC306" s="17">
        <v>3.95068733150062E-2</v>
      </c>
      <c r="BD306" s="17">
        <v>4.8658034228567001E-2</v>
      </c>
      <c r="BE306" s="17">
        <v>0</v>
      </c>
      <c r="BF306" s="17">
        <v>4.9496723322527601E-2</v>
      </c>
      <c r="BG306" s="17">
        <v>3.2019008264927498E-2</v>
      </c>
      <c r="BH306" s="17">
        <v>0</v>
      </c>
      <c r="BI306" s="17"/>
      <c r="BJ306" s="17">
        <v>4.2113276220838797E-2</v>
      </c>
      <c r="BK306" s="17">
        <v>4.43031535691462E-2</v>
      </c>
      <c r="BL306" s="17">
        <v>3.2377299010767198E-2</v>
      </c>
      <c r="BM306" s="17">
        <v>1.2263567048372699E-2</v>
      </c>
      <c r="BN306" s="17">
        <v>2.40569803206277E-2</v>
      </c>
      <c r="BO306" s="17">
        <v>0.13018218835338399</v>
      </c>
      <c r="BP306" s="17"/>
      <c r="BQ306" s="17">
        <v>4.0207156642912897E-2</v>
      </c>
      <c r="BR306" s="17">
        <v>3.3948031298683297E-2</v>
      </c>
      <c r="BS306" s="17"/>
      <c r="BT306" s="17">
        <v>5.9015996150453498E-2</v>
      </c>
      <c r="BU306" s="17">
        <v>2.6376085949769101E-2</v>
      </c>
      <c r="BV306" s="17"/>
      <c r="BW306" s="17">
        <v>4.1583964649120599E-2</v>
      </c>
      <c r="BX306" s="17">
        <v>3.75629257593907E-2</v>
      </c>
    </row>
    <row r="307" spans="2:76" x14ac:dyDescent="0.35">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row>
    <row r="308" spans="2:76" x14ac:dyDescent="0.35">
      <c r="B308" s="6" t="s">
        <v>260</v>
      </c>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row>
    <row r="309" spans="2:76" x14ac:dyDescent="0.35">
      <c r="B309" s="31" t="s">
        <v>502</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row>
    <row r="310" spans="2:76" x14ac:dyDescent="0.35">
      <c r="B310" t="s">
        <v>157</v>
      </c>
      <c r="C310" s="17">
        <v>0.96706473172929797</v>
      </c>
      <c r="D310" s="17">
        <v>0.97757585094075405</v>
      </c>
      <c r="E310" s="17">
        <v>0.95812379315936902</v>
      </c>
      <c r="F310" s="17"/>
      <c r="G310" s="17">
        <v>0.89058195867867795</v>
      </c>
      <c r="H310" s="17">
        <v>0.94824431303152901</v>
      </c>
      <c r="I310" s="17">
        <v>0.98488477857129497</v>
      </c>
      <c r="J310" s="17"/>
      <c r="K310" s="17">
        <v>0.98444545206205802</v>
      </c>
      <c r="L310" s="17">
        <v>1</v>
      </c>
      <c r="M310" s="17">
        <v>0.94934118327409101</v>
      </c>
      <c r="N310" s="17">
        <v>0.95382033279211198</v>
      </c>
      <c r="O310" s="17">
        <v>1</v>
      </c>
      <c r="P310" s="17">
        <v>0.92405443075293503</v>
      </c>
      <c r="Q310" s="17">
        <v>1</v>
      </c>
      <c r="R310" s="17">
        <v>0.91499072147453597</v>
      </c>
      <c r="S310" s="17">
        <v>1</v>
      </c>
      <c r="T310" s="17">
        <v>0.95025142066436297</v>
      </c>
      <c r="U310" s="17">
        <v>1</v>
      </c>
      <c r="V310" s="17">
        <v>1</v>
      </c>
      <c r="W310" s="17">
        <v>1</v>
      </c>
      <c r="X310" s="17">
        <v>0.91894279632105202</v>
      </c>
      <c r="Y310" s="17">
        <v>0.91263152229333599</v>
      </c>
      <c r="Z310" s="17">
        <v>0.94305756382818295</v>
      </c>
      <c r="AA310" s="17"/>
      <c r="AB310" s="17">
        <v>0.96240135402012605</v>
      </c>
      <c r="AC310" s="17">
        <v>0.96043156460978796</v>
      </c>
      <c r="AD310" s="17">
        <v>0.97029942499486899</v>
      </c>
      <c r="AE310" s="17">
        <v>1</v>
      </c>
      <c r="AF310" s="17"/>
      <c r="AG310" s="17">
        <v>0.96579652429077101</v>
      </c>
      <c r="AH310" s="17">
        <v>0.97413662751362196</v>
      </c>
      <c r="AI310" s="17">
        <v>0.97255642489845295</v>
      </c>
      <c r="AJ310" s="17">
        <v>1</v>
      </c>
      <c r="AK310" s="17"/>
      <c r="AL310" s="17">
        <v>0.97501179689249795</v>
      </c>
      <c r="AM310" s="17">
        <v>0.99018520922618702</v>
      </c>
      <c r="AN310" s="17">
        <v>0.95941620275903705</v>
      </c>
      <c r="AO310" s="17">
        <v>0.97951415072729497</v>
      </c>
      <c r="AP310" s="17">
        <v>0.94905221228444403</v>
      </c>
      <c r="AQ310" s="17">
        <v>0.90996443375882596</v>
      </c>
      <c r="AR310" s="17"/>
      <c r="AS310" s="17">
        <v>0.97995778334531103</v>
      </c>
      <c r="AT310" s="17">
        <v>1</v>
      </c>
      <c r="AU310" s="17">
        <v>1</v>
      </c>
      <c r="AV310" s="17" t="s">
        <v>136</v>
      </c>
      <c r="AW310" s="17" t="s">
        <v>136</v>
      </c>
      <c r="AX310" s="17" t="s">
        <v>136</v>
      </c>
      <c r="AY310" s="17">
        <v>0.94089608357391197</v>
      </c>
      <c r="AZ310" s="17">
        <v>0.85599430310290703</v>
      </c>
      <c r="BA310" s="17">
        <v>1</v>
      </c>
      <c r="BB310" s="17"/>
      <c r="BC310" s="17">
        <v>0.98151513909666199</v>
      </c>
      <c r="BD310" s="17">
        <v>0.96384680993019001</v>
      </c>
      <c r="BE310" s="17">
        <v>0.89750961401926399</v>
      </c>
      <c r="BF310" s="17">
        <v>0.93886656859302797</v>
      </c>
      <c r="BG310" s="17">
        <v>0.98200522453089301</v>
      </c>
      <c r="BH310" s="17">
        <v>0.89787576824555304</v>
      </c>
      <c r="BI310" s="17"/>
      <c r="BJ310" s="17">
        <v>0.95054479371970502</v>
      </c>
      <c r="BK310" s="17">
        <v>0.96456009710119495</v>
      </c>
      <c r="BL310" s="17">
        <v>0.954865198449806</v>
      </c>
      <c r="BM310" s="17">
        <v>0.97870067966659602</v>
      </c>
      <c r="BN310" s="17">
        <v>0.95708883009402101</v>
      </c>
      <c r="BO310" s="17">
        <v>0.98540244217679696</v>
      </c>
      <c r="BP310" s="17"/>
      <c r="BQ310" s="17">
        <v>0.97401916061665395</v>
      </c>
      <c r="BR310" s="17">
        <v>0.95063594990094302</v>
      </c>
      <c r="BS310" s="17"/>
      <c r="BT310" s="17">
        <v>0.96638761688839403</v>
      </c>
      <c r="BU310" s="17">
        <v>0.96733288600080902</v>
      </c>
      <c r="BV310" s="17"/>
      <c r="BW310" s="17">
        <v>0.96455639840634599</v>
      </c>
      <c r="BX310" s="17">
        <v>0.98020399584860995</v>
      </c>
    </row>
    <row r="311" spans="2:76" x14ac:dyDescent="0.35">
      <c r="B311" t="s">
        <v>158</v>
      </c>
      <c r="C311" s="17">
        <v>3.2935268270702402E-2</v>
      </c>
      <c r="D311" s="17">
        <v>2.2424149059245401E-2</v>
      </c>
      <c r="E311" s="17">
        <v>4.1876206840630703E-2</v>
      </c>
      <c r="F311" s="17"/>
      <c r="G311" s="17">
        <v>0.109418041321322</v>
      </c>
      <c r="H311" s="17">
        <v>5.1755686968471201E-2</v>
      </c>
      <c r="I311" s="17">
        <v>1.5115221428704599E-2</v>
      </c>
      <c r="J311" s="17"/>
      <c r="K311" s="17">
        <v>1.5554547937942099E-2</v>
      </c>
      <c r="L311" s="17">
        <v>0</v>
      </c>
      <c r="M311" s="17">
        <v>5.0658816725908697E-2</v>
      </c>
      <c r="N311" s="17">
        <v>4.6179667207887999E-2</v>
      </c>
      <c r="O311" s="17">
        <v>0</v>
      </c>
      <c r="P311" s="17">
        <v>7.5945569247065095E-2</v>
      </c>
      <c r="Q311" s="17">
        <v>0</v>
      </c>
      <c r="R311" s="17">
        <v>8.5009278525464305E-2</v>
      </c>
      <c r="S311" s="17">
        <v>0</v>
      </c>
      <c r="T311" s="17">
        <v>4.9748579335636998E-2</v>
      </c>
      <c r="U311" s="17">
        <v>0</v>
      </c>
      <c r="V311" s="17">
        <v>0</v>
      </c>
      <c r="W311" s="17">
        <v>0</v>
      </c>
      <c r="X311" s="17">
        <v>8.1057203678948198E-2</v>
      </c>
      <c r="Y311" s="17">
        <v>8.7368477706663505E-2</v>
      </c>
      <c r="Z311" s="17">
        <v>5.6942436171817198E-2</v>
      </c>
      <c r="AA311" s="17"/>
      <c r="AB311" s="17">
        <v>3.7598645979873502E-2</v>
      </c>
      <c r="AC311" s="17">
        <v>3.9568435390212403E-2</v>
      </c>
      <c r="AD311" s="17">
        <v>2.9700575005130701E-2</v>
      </c>
      <c r="AE311" s="17">
        <v>0</v>
      </c>
      <c r="AF311" s="17"/>
      <c r="AG311" s="17">
        <v>3.4203475709229103E-2</v>
      </c>
      <c r="AH311" s="17">
        <v>2.5863372486378301E-2</v>
      </c>
      <c r="AI311" s="17">
        <v>2.74435751015473E-2</v>
      </c>
      <c r="AJ311" s="17">
        <v>0</v>
      </c>
      <c r="AK311" s="17"/>
      <c r="AL311" s="17">
        <v>2.4988203107502001E-2</v>
      </c>
      <c r="AM311" s="17">
        <v>9.8147907738133193E-3</v>
      </c>
      <c r="AN311" s="17">
        <v>4.0583797240963101E-2</v>
      </c>
      <c r="AO311" s="17">
        <v>2.0485849272705602E-2</v>
      </c>
      <c r="AP311" s="17">
        <v>5.0947787715555901E-2</v>
      </c>
      <c r="AQ311" s="17">
        <v>9.00355662411743E-2</v>
      </c>
      <c r="AR311" s="17"/>
      <c r="AS311" s="17">
        <v>2.0042216654689301E-2</v>
      </c>
      <c r="AT311" s="17">
        <v>0</v>
      </c>
      <c r="AU311" s="17">
        <v>0</v>
      </c>
      <c r="AV311" s="17" t="s">
        <v>136</v>
      </c>
      <c r="AW311" s="17" t="s">
        <v>136</v>
      </c>
      <c r="AX311" s="17" t="s">
        <v>136</v>
      </c>
      <c r="AY311" s="17">
        <v>5.91039164260879E-2</v>
      </c>
      <c r="AZ311" s="17">
        <v>0.144005696897093</v>
      </c>
      <c r="BA311" s="17">
        <v>0</v>
      </c>
      <c r="BB311" s="17"/>
      <c r="BC311" s="17">
        <v>1.8484860903338299E-2</v>
      </c>
      <c r="BD311" s="17">
        <v>3.6153190069809903E-2</v>
      </c>
      <c r="BE311" s="17">
        <v>0.102490385980736</v>
      </c>
      <c r="BF311" s="17">
        <v>6.1133431406972E-2</v>
      </c>
      <c r="BG311" s="17">
        <v>1.7994775469107001E-2</v>
      </c>
      <c r="BH311" s="17">
        <v>0.102124231754447</v>
      </c>
      <c r="BI311" s="17"/>
      <c r="BJ311" s="17">
        <v>4.9455206280295101E-2</v>
      </c>
      <c r="BK311" s="17">
        <v>3.5439902898805102E-2</v>
      </c>
      <c r="BL311" s="17">
        <v>4.5134801550194101E-2</v>
      </c>
      <c r="BM311" s="17">
        <v>2.12993203334036E-2</v>
      </c>
      <c r="BN311" s="17">
        <v>4.2911169905979103E-2</v>
      </c>
      <c r="BO311" s="17">
        <v>1.4597557823202901E-2</v>
      </c>
      <c r="BP311" s="17"/>
      <c r="BQ311" s="17">
        <v>2.5980839383346398E-2</v>
      </c>
      <c r="BR311" s="17">
        <v>4.93640500990567E-2</v>
      </c>
      <c r="BS311" s="17"/>
      <c r="BT311" s="17">
        <v>3.3612383111605797E-2</v>
      </c>
      <c r="BU311" s="17">
        <v>3.2667113999191297E-2</v>
      </c>
      <c r="BV311" s="17"/>
      <c r="BW311" s="17">
        <v>3.5443601593653701E-2</v>
      </c>
      <c r="BX311" s="17">
        <v>1.9796004151389799E-2</v>
      </c>
    </row>
    <row r="312" spans="2:76" x14ac:dyDescent="0.35">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row>
    <row r="313" spans="2:76" x14ac:dyDescent="0.35">
      <c r="B313" s="6" t="s">
        <v>261</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row>
    <row r="314" spans="2:76" x14ac:dyDescent="0.35">
      <c r="B314" s="31" t="s">
        <v>503</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row>
    <row r="315" spans="2:76" x14ac:dyDescent="0.35">
      <c r="B315" t="s">
        <v>157</v>
      </c>
      <c r="C315" s="17">
        <v>0.89618062264586396</v>
      </c>
      <c r="D315" s="17">
        <v>0.92392640469415399</v>
      </c>
      <c r="E315" s="17">
        <v>0.87204459867124795</v>
      </c>
      <c r="F315" s="17"/>
      <c r="G315" s="17">
        <v>0.56829421427776805</v>
      </c>
      <c r="H315" s="17">
        <v>0.79756634070166599</v>
      </c>
      <c r="I315" s="17">
        <v>0.97363750051053499</v>
      </c>
      <c r="J315" s="17"/>
      <c r="K315" s="17">
        <v>0.88829181518807498</v>
      </c>
      <c r="L315" s="17">
        <v>0.91496924701250504</v>
      </c>
      <c r="M315" s="17">
        <v>0.83846481785970595</v>
      </c>
      <c r="N315" s="17">
        <v>0.91866955401721995</v>
      </c>
      <c r="O315" s="17">
        <v>1</v>
      </c>
      <c r="P315" s="17">
        <v>0.75916540605119998</v>
      </c>
      <c r="Q315" s="17">
        <v>0.94983211914832699</v>
      </c>
      <c r="R315" s="17">
        <v>0.95627146770707705</v>
      </c>
      <c r="S315" s="17">
        <v>1</v>
      </c>
      <c r="T315" s="17">
        <v>0.85719403818597595</v>
      </c>
      <c r="U315" s="17">
        <v>0.85465537367086297</v>
      </c>
      <c r="V315" s="17">
        <v>0.65156874917395102</v>
      </c>
      <c r="W315" s="17">
        <v>0.87802032632596005</v>
      </c>
      <c r="X315" s="17">
        <v>0.91179298210567905</v>
      </c>
      <c r="Y315" s="17">
        <v>0.85736634081071506</v>
      </c>
      <c r="Z315" s="17">
        <v>1</v>
      </c>
      <c r="AA315" s="17"/>
      <c r="AB315" s="17">
        <v>0.87013631841295802</v>
      </c>
      <c r="AC315" s="17">
        <v>0.90506233894773702</v>
      </c>
      <c r="AD315" s="17">
        <v>0.91977539301324496</v>
      </c>
      <c r="AE315" s="17">
        <v>0.93559471953191897</v>
      </c>
      <c r="AF315" s="17"/>
      <c r="AG315" s="17">
        <v>0.89145899680922802</v>
      </c>
      <c r="AH315" s="17">
        <v>0.95327329346288703</v>
      </c>
      <c r="AI315" s="17">
        <v>0.89076219837239801</v>
      </c>
      <c r="AJ315" s="17">
        <v>1</v>
      </c>
      <c r="AK315" s="17"/>
      <c r="AL315" s="17">
        <v>0.89097670451282696</v>
      </c>
      <c r="AM315" s="17">
        <v>0.94345997178021601</v>
      </c>
      <c r="AN315" s="17">
        <v>0.94278028273535797</v>
      </c>
      <c r="AO315" s="17">
        <v>0.97730496142856804</v>
      </c>
      <c r="AP315" s="17">
        <v>0.95477802102980402</v>
      </c>
      <c r="AQ315" s="17">
        <v>0.88022649364901195</v>
      </c>
      <c r="AR315" s="17"/>
      <c r="AS315" s="17">
        <v>0.99034248115230095</v>
      </c>
      <c r="AT315" s="17">
        <v>0.97967854647642905</v>
      </c>
      <c r="AU315" s="17">
        <v>0.97967854647642905</v>
      </c>
      <c r="AV315" s="17" t="s">
        <v>136</v>
      </c>
      <c r="AW315" s="17" t="s">
        <v>136</v>
      </c>
      <c r="AX315" s="17" t="s">
        <v>136</v>
      </c>
      <c r="AY315" s="17">
        <v>0.34461852653936398</v>
      </c>
      <c r="AZ315" s="17">
        <v>0.45665577472479602</v>
      </c>
      <c r="BA315" s="17">
        <v>0.37516009036544401</v>
      </c>
      <c r="BB315" s="17"/>
      <c r="BC315" s="17">
        <v>0.90107003945585595</v>
      </c>
      <c r="BD315" s="17">
        <v>0.96218213143804299</v>
      </c>
      <c r="BE315" s="17">
        <v>0.824411327484179</v>
      </c>
      <c r="BF315" s="17">
        <v>0.84225942322777103</v>
      </c>
      <c r="BG315" s="17">
        <v>0.91604585512367298</v>
      </c>
      <c r="BH315" s="17">
        <v>0.72670979531236901</v>
      </c>
      <c r="BI315" s="17"/>
      <c r="BJ315" s="17">
        <v>0.90794347841021905</v>
      </c>
      <c r="BK315" s="17">
        <v>0.89715793444502001</v>
      </c>
      <c r="BL315" s="17">
        <v>0.84515142090666395</v>
      </c>
      <c r="BM315" s="17">
        <v>0.91929814535239396</v>
      </c>
      <c r="BN315" s="17">
        <v>0.882021589917523</v>
      </c>
      <c r="BO315" s="17">
        <v>0.88368743775969905</v>
      </c>
      <c r="BP315" s="17"/>
      <c r="BQ315" s="17">
        <v>0.90909524158222399</v>
      </c>
      <c r="BR315" s="17">
        <v>0.87056335511164396</v>
      </c>
      <c r="BS315" s="17"/>
      <c r="BT315" s="17">
        <v>0.93979602922874805</v>
      </c>
      <c r="BU315" s="17">
        <v>0.85125106762891301</v>
      </c>
      <c r="BV315" s="17"/>
      <c r="BW315" s="17">
        <v>0.89528404902184699</v>
      </c>
      <c r="BX315" s="17">
        <v>0.90055760253359796</v>
      </c>
    </row>
    <row r="316" spans="2:76" x14ac:dyDescent="0.35">
      <c r="B316" t="s">
        <v>158</v>
      </c>
      <c r="C316" s="17">
        <v>9.6461744512461395E-2</v>
      </c>
      <c r="D316" s="17">
        <v>6.9587632545825007E-2</v>
      </c>
      <c r="E316" s="17">
        <v>0.11982735958178301</v>
      </c>
      <c r="F316" s="17"/>
      <c r="G316" s="17">
        <v>0.41375522040296397</v>
      </c>
      <c r="H316" s="17">
        <v>0.18495993219100801</v>
      </c>
      <c r="I316" s="17">
        <v>2.4049160195037399E-2</v>
      </c>
      <c r="J316" s="17"/>
      <c r="K316" s="17">
        <v>0.111708184811925</v>
      </c>
      <c r="L316" s="17">
        <v>8.5030752987494795E-2</v>
      </c>
      <c r="M316" s="17">
        <v>0.161535182140295</v>
      </c>
      <c r="N316" s="17">
        <v>4.0032163407197702E-2</v>
      </c>
      <c r="O316" s="17">
        <v>0</v>
      </c>
      <c r="P316" s="17">
        <v>0.16025111742715101</v>
      </c>
      <c r="Q316" s="17">
        <v>3.3560612329917798E-2</v>
      </c>
      <c r="R316" s="17">
        <v>4.3728532292922999E-2</v>
      </c>
      <c r="S316" s="17">
        <v>0</v>
      </c>
      <c r="T316" s="17">
        <v>0.135360087895561</v>
      </c>
      <c r="U316" s="17">
        <v>0.145344626329137</v>
      </c>
      <c r="V316" s="17">
        <v>0.34843125082604898</v>
      </c>
      <c r="W316" s="17">
        <v>8.7560476148566005E-2</v>
      </c>
      <c r="X316" s="17">
        <v>8.8207017894320797E-2</v>
      </c>
      <c r="Y316" s="17">
        <v>0.142633659189285</v>
      </c>
      <c r="Z316" s="17">
        <v>0</v>
      </c>
      <c r="AA316" s="17"/>
      <c r="AB316" s="17">
        <v>0.12036231417589099</v>
      </c>
      <c r="AC316" s="17">
        <v>8.7116432335690996E-2</v>
      </c>
      <c r="AD316" s="17">
        <v>7.0842713409370206E-2</v>
      </c>
      <c r="AE316" s="17">
        <v>6.4405280468081E-2</v>
      </c>
      <c r="AF316" s="17"/>
      <c r="AG316" s="17">
        <v>0.100078680608169</v>
      </c>
      <c r="AH316" s="17">
        <v>4.6726706537112798E-2</v>
      </c>
      <c r="AI316" s="17">
        <v>0.10008440434964599</v>
      </c>
      <c r="AJ316" s="17">
        <v>0</v>
      </c>
      <c r="AK316" s="17"/>
      <c r="AL316" s="17">
        <v>0.103819928108461</v>
      </c>
      <c r="AM316" s="17">
        <v>5.6540028219783899E-2</v>
      </c>
      <c r="AN316" s="17">
        <v>5.7219717264641902E-2</v>
      </c>
      <c r="AO316" s="17">
        <v>2.2695038571432301E-2</v>
      </c>
      <c r="AP316" s="17">
        <v>0</v>
      </c>
      <c r="AQ316" s="17">
        <v>9.4992957160881603E-2</v>
      </c>
      <c r="AR316" s="17"/>
      <c r="AS316" s="17">
        <v>9.6575188476995602E-3</v>
      </c>
      <c r="AT316" s="17">
        <v>1.0066430411142699E-2</v>
      </c>
      <c r="AU316" s="17">
        <v>1.0066430411142699E-2</v>
      </c>
      <c r="AV316" s="17" t="s">
        <v>136</v>
      </c>
      <c r="AW316" s="17" t="s">
        <v>136</v>
      </c>
      <c r="AX316" s="17" t="s">
        <v>136</v>
      </c>
      <c r="AY316" s="17">
        <v>0.65538147346063602</v>
      </c>
      <c r="AZ316" s="17">
        <v>0.44393138643252</v>
      </c>
      <c r="BA316" s="17">
        <v>0.62483990963455605</v>
      </c>
      <c r="BB316" s="17"/>
      <c r="BC316" s="17">
        <v>9.89299605441437E-2</v>
      </c>
      <c r="BD316" s="17">
        <v>3.7817868561956999E-2</v>
      </c>
      <c r="BE316" s="17">
        <v>0.175588672515821</v>
      </c>
      <c r="BF316" s="17">
        <v>0.122281021124066</v>
      </c>
      <c r="BG316" s="17">
        <v>7.9709649660185095E-2</v>
      </c>
      <c r="BH316" s="17">
        <v>0.27329020468762999</v>
      </c>
      <c r="BI316" s="17"/>
      <c r="BJ316" s="17">
        <v>7.1337134558700499E-2</v>
      </c>
      <c r="BK316" s="17">
        <v>9.5824423924046304E-2</v>
      </c>
      <c r="BL316" s="17">
        <v>0.13819840498886601</v>
      </c>
      <c r="BM316" s="17">
        <v>8.0701854647606097E-2</v>
      </c>
      <c r="BN316" s="17">
        <v>0.117978410082477</v>
      </c>
      <c r="BO316" s="17">
        <v>0.104414108675609</v>
      </c>
      <c r="BP316" s="17"/>
      <c r="BQ316" s="17">
        <v>8.2322332338251203E-2</v>
      </c>
      <c r="BR316" s="17">
        <v>0.124881529076148</v>
      </c>
      <c r="BS316" s="17"/>
      <c r="BT316" s="17">
        <v>5.7155403192227498E-2</v>
      </c>
      <c r="BU316" s="17">
        <v>0.13698965085745099</v>
      </c>
      <c r="BV316" s="17"/>
      <c r="BW316" s="17">
        <v>9.5781867294359002E-2</v>
      </c>
      <c r="BX316" s="17">
        <v>9.4724036560087196E-2</v>
      </c>
    </row>
    <row r="317" spans="2:76" x14ac:dyDescent="0.35">
      <c r="B317" t="s">
        <v>178</v>
      </c>
      <c r="C317" s="17">
        <v>7.3576328416749704E-3</v>
      </c>
      <c r="D317" s="17">
        <v>6.4859627600211698E-3</v>
      </c>
      <c r="E317" s="17">
        <v>8.1280417469688799E-3</v>
      </c>
      <c r="F317" s="17"/>
      <c r="G317" s="17">
        <v>1.79505653192687E-2</v>
      </c>
      <c r="H317" s="17">
        <v>1.7473727107326E-2</v>
      </c>
      <c r="I317" s="17">
        <v>2.3133392944280199E-3</v>
      </c>
      <c r="J317" s="17"/>
      <c r="K317" s="17">
        <v>0</v>
      </c>
      <c r="L317" s="17">
        <v>0</v>
      </c>
      <c r="M317" s="17">
        <v>0</v>
      </c>
      <c r="N317" s="17">
        <v>4.1298282575581997E-2</v>
      </c>
      <c r="O317" s="17">
        <v>0</v>
      </c>
      <c r="P317" s="17">
        <v>8.0583476521648698E-2</v>
      </c>
      <c r="Q317" s="17">
        <v>1.6607268521755501E-2</v>
      </c>
      <c r="R317" s="17">
        <v>0</v>
      </c>
      <c r="S317" s="17">
        <v>0</v>
      </c>
      <c r="T317" s="17">
        <v>7.4458739184631497E-3</v>
      </c>
      <c r="U317" s="17">
        <v>0</v>
      </c>
      <c r="V317" s="17">
        <v>0</v>
      </c>
      <c r="W317" s="17">
        <v>3.44191975254741E-2</v>
      </c>
      <c r="X317" s="17">
        <v>0</v>
      </c>
      <c r="Y317" s="17">
        <v>0</v>
      </c>
      <c r="Z317" s="17">
        <v>0</v>
      </c>
      <c r="AA317" s="17"/>
      <c r="AB317" s="17">
        <v>9.5013674111508808E-3</v>
      </c>
      <c r="AC317" s="17">
        <v>7.8212287165721796E-3</v>
      </c>
      <c r="AD317" s="17">
        <v>9.3818935773852408E-3</v>
      </c>
      <c r="AE317" s="17">
        <v>0</v>
      </c>
      <c r="AF317" s="17"/>
      <c r="AG317" s="17">
        <v>8.46232258260253E-3</v>
      </c>
      <c r="AH317" s="17">
        <v>0</v>
      </c>
      <c r="AI317" s="17">
        <v>9.1533972779556001E-3</v>
      </c>
      <c r="AJ317" s="17">
        <v>0</v>
      </c>
      <c r="AK317" s="17"/>
      <c r="AL317" s="17">
        <v>5.2033673787115903E-3</v>
      </c>
      <c r="AM317" s="17">
        <v>0</v>
      </c>
      <c r="AN317" s="17">
        <v>0</v>
      </c>
      <c r="AO317" s="17">
        <v>0</v>
      </c>
      <c r="AP317" s="17">
        <v>4.52219789701956E-2</v>
      </c>
      <c r="AQ317" s="17">
        <v>2.47805491901067E-2</v>
      </c>
      <c r="AR317" s="17"/>
      <c r="AS317" s="17">
        <v>0</v>
      </c>
      <c r="AT317" s="17">
        <v>1.0255023112427901E-2</v>
      </c>
      <c r="AU317" s="17">
        <v>1.0255023112427901E-2</v>
      </c>
      <c r="AV317" s="17" t="s">
        <v>136</v>
      </c>
      <c r="AW317" s="17" t="s">
        <v>136</v>
      </c>
      <c r="AX317" s="17" t="s">
        <v>136</v>
      </c>
      <c r="AY317" s="17">
        <v>0</v>
      </c>
      <c r="AZ317" s="17">
        <v>9.9412838842683801E-2</v>
      </c>
      <c r="BA317" s="17">
        <v>0</v>
      </c>
      <c r="BB317" s="17"/>
      <c r="BC317" s="17">
        <v>0</v>
      </c>
      <c r="BD317" s="17">
        <v>0</v>
      </c>
      <c r="BE317" s="17">
        <v>0</v>
      </c>
      <c r="BF317" s="17">
        <v>3.5459555648163402E-2</v>
      </c>
      <c r="BG317" s="17">
        <v>4.2444952161418102E-3</v>
      </c>
      <c r="BH317" s="17">
        <v>0</v>
      </c>
      <c r="BI317" s="17"/>
      <c r="BJ317" s="17">
        <v>2.0719387031079999E-2</v>
      </c>
      <c r="BK317" s="17">
        <v>7.0176416309341398E-3</v>
      </c>
      <c r="BL317" s="17">
        <v>1.6650174104469399E-2</v>
      </c>
      <c r="BM317" s="17">
        <v>0</v>
      </c>
      <c r="BN317" s="17">
        <v>0</v>
      </c>
      <c r="BO317" s="17">
        <v>1.18984535646915E-2</v>
      </c>
      <c r="BP317" s="17"/>
      <c r="BQ317" s="17">
        <v>8.5824260795248908E-3</v>
      </c>
      <c r="BR317" s="17">
        <v>4.5551158122087796E-3</v>
      </c>
      <c r="BS317" s="17"/>
      <c r="BT317" s="17">
        <v>3.0485675790249199E-3</v>
      </c>
      <c r="BU317" s="17">
        <v>1.1759281513636701E-2</v>
      </c>
      <c r="BV317" s="17"/>
      <c r="BW317" s="17">
        <v>8.9340836837935797E-3</v>
      </c>
      <c r="BX317" s="17">
        <v>4.7183609063146002E-3</v>
      </c>
    </row>
    <row r="318" spans="2:76" x14ac:dyDescent="0.3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row>
    <row r="319" spans="2:76" x14ac:dyDescent="0.35">
      <c r="B319" s="6" t="s">
        <v>265</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row>
    <row r="320" spans="2:76" x14ac:dyDescent="0.35">
      <c r="B320" s="31" t="s">
        <v>503</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row>
    <row r="321" spans="2:76" x14ac:dyDescent="0.35">
      <c r="B321" t="s">
        <v>262</v>
      </c>
      <c r="C321" s="17">
        <v>0.60278611807433702</v>
      </c>
      <c r="D321" s="17">
        <v>0.60502126714947602</v>
      </c>
      <c r="E321" s="17">
        <v>0.60265373775559195</v>
      </c>
      <c r="F321" s="17"/>
      <c r="G321" s="17">
        <v>0.78877159844249101</v>
      </c>
      <c r="H321" s="17">
        <v>0.84364666038533498</v>
      </c>
      <c r="I321" s="17">
        <v>0.49102255505500397</v>
      </c>
      <c r="J321" s="17"/>
      <c r="K321" s="17">
        <v>0.63561309173375402</v>
      </c>
      <c r="L321" s="17">
        <v>0.56168210359316295</v>
      </c>
      <c r="M321" s="17">
        <v>0.43455654722049603</v>
      </c>
      <c r="N321" s="17">
        <v>0.74233936024278302</v>
      </c>
      <c r="O321" s="17">
        <v>0.56667526212937702</v>
      </c>
      <c r="P321" s="17">
        <v>0.64457347126644404</v>
      </c>
      <c r="Q321" s="17">
        <v>0.63402343108646197</v>
      </c>
      <c r="R321" s="17">
        <v>0.46265541440818198</v>
      </c>
      <c r="S321" s="17">
        <v>0.63422578809289798</v>
      </c>
      <c r="T321" s="17">
        <v>0.65420196547707898</v>
      </c>
      <c r="U321" s="17">
        <v>0.61459621560563304</v>
      </c>
      <c r="V321" s="17">
        <v>0.85804127806987895</v>
      </c>
      <c r="W321" s="17">
        <v>0.61635921424482099</v>
      </c>
      <c r="X321" s="17">
        <v>0.53283582258596895</v>
      </c>
      <c r="Y321" s="17">
        <v>0.69913566023087304</v>
      </c>
      <c r="Z321" s="17">
        <v>0.60496586499505001</v>
      </c>
      <c r="AA321" s="17"/>
      <c r="AB321" s="17">
        <v>0.63839721637536895</v>
      </c>
      <c r="AC321" s="17">
        <v>0.59841644281315298</v>
      </c>
      <c r="AD321" s="17">
        <v>0.57625832349186801</v>
      </c>
      <c r="AE321" s="17">
        <v>0.511437481764488</v>
      </c>
      <c r="AF321" s="17"/>
      <c r="AG321" s="17">
        <v>0.62028543787586798</v>
      </c>
      <c r="AH321" s="17">
        <v>0.65897980363672504</v>
      </c>
      <c r="AI321" s="17">
        <v>0.49279178427461801</v>
      </c>
      <c r="AJ321" s="17">
        <v>0.23366677120034801</v>
      </c>
      <c r="AK321" s="17"/>
      <c r="AL321" s="17">
        <v>0.58434317006371295</v>
      </c>
      <c r="AM321" s="17">
        <v>0.62416032056301496</v>
      </c>
      <c r="AN321" s="17">
        <v>0.60042070959061</v>
      </c>
      <c r="AO321" s="17">
        <v>0.63847262648118697</v>
      </c>
      <c r="AP321" s="17">
        <v>0.60436397241734796</v>
      </c>
      <c r="AQ321" s="17">
        <v>0.59232605585473597</v>
      </c>
      <c r="AR321" s="17"/>
      <c r="AS321" s="17">
        <v>0.57846092006271799</v>
      </c>
      <c r="AT321" s="17">
        <v>0.57737608163552501</v>
      </c>
      <c r="AU321" s="17">
        <v>0.57737608163552501</v>
      </c>
      <c r="AV321" s="17" t="s">
        <v>136</v>
      </c>
      <c r="AW321" s="17" t="s">
        <v>136</v>
      </c>
      <c r="AX321" s="17" t="s">
        <v>136</v>
      </c>
      <c r="AY321" s="17">
        <v>0.66373072962808799</v>
      </c>
      <c r="AZ321" s="17">
        <v>0.786312385256555</v>
      </c>
      <c r="BA321" s="17">
        <v>0.68594066336019799</v>
      </c>
      <c r="BB321" s="17"/>
      <c r="BC321" s="17">
        <v>0.57861746824321303</v>
      </c>
      <c r="BD321" s="17">
        <v>0.55658822867079005</v>
      </c>
      <c r="BE321" s="17">
        <v>0.68050189874309897</v>
      </c>
      <c r="BF321" s="17">
        <v>0.62130539424100395</v>
      </c>
      <c r="BG321" s="17">
        <v>0.61858902295071405</v>
      </c>
      <c r="BH321" s="17">
        <v>0.59351487364709499</v>
      </c>
      <c r="BI321" s="17"/>
      <c r="BJ321" s="17">
        <v>0.61735130119904602</v>
      </c>
      <c r="BK321" s="17">
        <v>0.65737315306117095</v>
      </c>
      <c r="BL321" s="17">
        <v>0.60548474467894298</v>
      </c>
      <c r="BM321" s="17">
        <v>0.58183541417256501</v>
      </c>
      <c r="BN321" s="17">
        <v>0.58597957701805703</v>
      </c>
      <c r="BO321" s="17">
        <v>0.55508389291475702</v>
      </c>
      <c r="BP321" s="17"/>
      <c r="BQ321" s="17">
        <v>0.57231286506878498</v>
      </c>
      <c r="BR321" s="17">
        <v>0.67603901289956003</v>
      </c>
      <c r="BS321" s="17"/>
      <c r="BT321" s="17">
        <v>0.59410985554297702</v>
      </c>
      <c r="BU321" s="17">
        <v>0.61309362948857804</v>
      </c>
      <c r="BV321" s="17"/>
      <c r="BW321" s="17">
        <v>0.67480462933629803</v>
      </c>
      <c r="BX321" s="17">
        <v>0.47100396843548797</v>
      </c>
    </row>
    <row r="322" spans="2:76" x14ac:dyDescent="0.35">
      <c r="B322" t="s">
        <v>263</v>
      </c>
      <c r="C322" s="17">
        <v>4.82036974491033E-2</v>
      </c>
      <c r="D322" s="17">
        <v>4.2013382881601599E-2</v>
      </c>
      <c r="E322" s="17">
        <v>5.36628872634443E-2</v>
      </c>
      <c r="F322" s="17"/>
      <c r="G322" s="17">
        <v>0</v>
      </c>
      <c r="H322" s="17">
        <v>6.14465385341039E-3</v>
      </c>
      <c r="I322" s="17">
        <v>6.9700117599759803E-2</v>
      </c>
      <c r="J322" s="17"/>
      <c r="K322" s="17">
        <v>0</v>
      </c>
      <c r="L322" s="17">
        <v>8.3037021847838802E-2</v>
      </c>
      <c r="M322" s="17">
        <v>3.2238267142990398E-2</v>
      </c>
      <c r="N322" s="17">
        <v>0</v>
      </c>
      <c r="O322" s="17">
        <v>0</v>
      </c>
      <c r="P322" s="17">
        <v>0</v>
      </c>
      <c r="Q322" s="17">
        <v>1.98382395696476E-2</v>
      </c>
      <c r="R322" s="17">
        <v>0.116530017426779</v>
      </c>
      <c r="S322" s="17">
        <v>5.7977322959675601E-2</v>
      </c>
      <c r="T322" s="17">
        <v>7.4735571940732102E-3</v>
      </c>
      <c r="U322" s="17">
        <v>7.4325015941556397E-2</v>
      </c>
      <c r="V322" s="17">
        <v>7.1429593841649403E-2</v>
      </c>
      <c r="W322" s="17">
        <v>6.4149175061390798E-2</v>
      </c>
      <c r="X322" s="17">
        <v>0.19656427744233301</v>
      </c>
      <c r="Y322" s="17">
        <v>4.8955031417989403E-2</v>
      </c>
      <c r="Z322" s="17">
        <v>0.122360332414612</v>
      </c>
      <c r="AA322" s="17"/>
      <c r="AB322" s="17">
        <v>4.1331475374181303E-2</v>
      </c>
      <c r="AC322" s="17">
        <v>5.4932850964638201E-2</v>
      </c>
      <c r="AD322" s="17">
        <v>5.0650306997543901E-2</v>
      </c>
      <c r="AE322" s="17">
        <v>3.6468817006220101E-2</v>
      </c>
      <c r="AF322" s="17"/>
      <c r="AG322" s="17">
        <v>4.3803226840085301E-2</v>
      </c>
      <c r="AH322" s="17">
        <v>5.5632780301343297E-2</v>
      </c>
      <c r="AI322" s="17">
        <v>6.7311888136127998E-2</v>
      </c>
      <c r="AJ322" s="17">
        <v>0</v>
      </c>
      <c r="AK322" s="17"/>
      <c r="AL322" s="17">
        <v>5.3857448581075398E-2</v>
      </c>
      <c r="AM322" s="17">
        <v>6.5626615631437901E-2</v>
      </c>
      <c r="AN322" s="17">
        <v>6.1241198967223298E-2</v>
      </c>
      <c r="AO322" s="17">
        <v>0</v>
      </c>
      <c r="AP322" s="17">
        <v>6.7793622846499396E-2</v>
      </c>
      <c r="AQ322" s="17">
        <v>2.5513166269899398E-2</v>
      </c>
      <c r="AR322" s="17"/>
      <c r="AS322" s="17">
        <v>6.03849659429345E-2</v>
      </c>
      <c r="AT322" s="17">
        <v>3.4680576013021699E-2</v>
      </c>
      <c r="AU322" s="17">
        <v>3.4680576013021699E-2</v>
      </c>
      <c r="AV322" s="17" t="s">
        <v>136</v>
      </c>
      <c r="AW322" s="17" t="s">
        <v>136</v>
      </c>
      <c r="AX322" s="17" t="s">
        <v>136</v>
      </c>
      <c r="AY322" s="17">
        <v>0</v>
      </c>
      <c r="AZ322" s="17">
        <v>0</v>
      </c>
      <c r="BA322" s="17">
        <v>0</v>
      </c>
      <c r="BB322" s="17"/>
      <c r="BC322" s="17">
        <v>6.8653363875493797E-2</v>
      </c>
      <c r="BD322" s="17">
        <v>4.6898631425752103E-2</v>
      </c>
      <c r="BE322" s="17">
        <v>0</v>
      </c>
      <c r="BF322" s="17">
        <v>2.48900466496936E-2</v>
      </c>
      <c r="BG322" s="17">
        <v>4.1664647394971201E-2</v>
      </c>
      <c r="BH322" s="17">
        <v>0.10830600237237201</v>
      </c>
      <c r="BI322" s="17"/>
      <c r="BJ322" s="17">
        <v>4.5527402221520699E-2</v>
      </c>
      <c r="BK322" s="17">
        <v>3.4351035683171799E-2</v>
      </c>
      <c r="BL322" s="17">
        <v>4.0215559682213298E-2</v>
      </c>
      <c r="BM322" s="17">
        <v>5.4730321626737299E-2</v>
      </c>
      <c r="BN322" s="17">
        <v>4.8521458618874899E-2</v>
      </c>
      <c r="BO322" s="17">
        <v>6.6518779244107498E-2</v>
      </c>
      <c r="BP322" s="17"/>
      <c r="BQ322" s="17">
        <v>5.5925145144120697E-2</v>
      </c>
      <c r="BR322" s="17">
        <v>3.0558487922634499E-2</v>
      </c>
      <c r="BS322" s="17"/>
      <c r="BT322" s="17">
        <v>6.2124397469810702E-2</v>
      </c>
      <c r="BU322" s="17">
        <v>3.4908582465368897E-2</v>
      </c>
      <c r="BV322" s="17"/>
      <c r="BW322" s="17">
        <v>4.0282463060524902E-2</v>
      </c>
      <c r="BX322" s="17">
        <v>5.9958451569520503E-2</v>
      </c>
    </row>
    <row r="323" spans="2:76" x14ac:dyDescent="0.35">
      <c r="B323" t="s">
        <v>264</v>
      </c>
      <c r="C323" s="17">
        <v>0.33963645465092701</v>
      </c>
      <c r="D323" s="17">
        <v>0.34611366181752401</v>
      </c>
      <c r="E323" s="17">
        <v>0.33211591156745501</v>
      </c>
      <c r="F323" s="17"/>
      <c r="G323" s="17">
        <v>0.137153104517937</v>
      </c>
      <c r="H323" s="17">
        <v>0.14493381093450999</v>
      </c>
      <c r="I323" s="17">
        <v>0.43654716955239498</v>
      </c>
      <c r="J323" s="17"/>
      <c r="K323" s="17">
        <v>0.34920785011635203</v>
      </c>
      <c r="L323" s="17">
        <v>0.33528490682433798</v>
      </c>
      <c r="M323" s="17">
        <v>0.50652414745001195</v>
      </c>
      <c r="N323" s="17">
        <v>0.25766063975721698</v>
      </c>
      <c r="O323" s="17">
        <v>0.43332473787062298</v>
      </c>
      <c r="P323" s="17">
        <v>0.35542652873355601</v>
      </c>
      <c r="Q323" s="17">
        <v>0.34613832934388999</v>
      </c>
      <c r="R323" s="17">
        <v>0.40590239562404801</v>
      </c>
      <c r="S323" s="17">
        <v>0.30779688894742602</v>
      </c>
      <c r="T323" s="17">
        <v>0.33832447732884802</v>
      </c>
      <c r="U323" s="17">
        <v>0.31107876845281002</v>
      </c>
      <c r="V323" s="17">
        <v>7.0529128088471602E-2</v>
      </c>
      <c r="W323" s="17">
        <v>0.29070506053232298</v>
      </c>
      <c r="X323" s="17">
        <v>0.27059989997169798</v>
      </c>
      <c r="Y323" s="17">
        <v>0.25190930835113701</v>
      </c>
      <c r="Z323" s="17">
        <v>0.27267380259033802</v>
      </c>
      <c r="AA323" s="17"/>
      <c r="AB323" s="17">
        <v>0.29918816631039302</v>
      </c>
      <c r="AC323" s="17">
        <v>0.34192555844684203</v>
      </c>
      <c r="AD323" s="17">
        <v>0.36506057687915</v>
      </c>
      <c r="AE323" s="17">
        <v>0.45209370122929199</v>
      </c>
      <c r="AF323" s="17"/>
      <c r="AG323" s="17">
        <v>0.32456267206787898</v>
      </c>
      <c r="AH323" s="17">
        <v>0.28538741606193202</v>
      </c>
      <c r="AI323" s="17">
        <v>0.43989632758925401</v>
      </c>
      <c r="AJ323" s="17">
        <v>0.76633322879965204</v>
      </c>
      <c r="AK323" s="17"/>
      <c r="AL323" s="17">
        <v>0.361799381355211</v>
      </c>
      <c r="AM323" s="17">
        <v>0.30035872786232198</v>
      </c>
      <c r="AN323" s="17">
        <v>0.33833809144216698</v>
      </c>
      <c r="AO323" s="17">
        <v>0.36152737351881298</v>
      </c>
      <c r="AP323" s="17">
        <v>0.327842404736152</v>
      </c>
      <c r="AQ323" s="17">
        <v>0.38216077787536501</v>
      </c>
      <c r="AR323" s="17"/>
      <c r="AS323" s="17">
        <v>0.35619328278759299</v>
      </c>
      <c r="AT323" s="17">
        <v>0.387943342351453</v>
      </c>
      <c r="AU323" s="17">
        <v>0.387943342351453</v>
      </c>
      <c r="AV323" s="17" t="s">
        <v>136</v>
      </c>
      <c r="AW323" s="17" t="s">
        <v>136</v>
      </c>
      <c r="AX323" s="17" t="s">
        <v>136</v>
      </c>
      <c r="AY323" s="17">
        <v>0.271624787101788</v>
      </c>
      <c r="AZ323" s="17">
        <v>0.142793194197295</v>
      </c>
      <c r="BA323" s="17">
        <v>0.31405933663980201</v>
      </c>
      <c r="BB323" s="17"/>
      <c r="BC323" s="17">
        <v>0.34818500986036</v>
      </c>
      <c r="BD323" s="17">
        <v>0.39651313990345699</v>
      </c>
      <c r="BE323" s="17">
        <v>0.31949810125690098</v>
      </c>
      <c r="BF323" s="17">
        <v>0.33484027549779399</v>
      </c>
      <c r="BG323" s="17">
        <v>0.32664765548531599</v>
      </c>
      <c r="BH323" s="17">
        <v>0.29817912398053298</v>
      </c>
      <c r="BI323" s="17"/>
      <c r="BJ323" s="17">
        <v>0.32758458251336198</v>
      </c>
      <c r="BK323" s="17">
        <v>0.29999372784825801</v>
      </c>
      <c r="BL323" s="17">
        <v>0.34051926036471702</v>
      </c>
      <c r="BM323" s="17">
        <v>0.35688275566204902</v>
      </c>
      <c r="BN323" s="17">
        <v>0.34415298589683402</v>
      </c>
      <c r="BO323" s="17">
        <v>0.378397327841135</v>
      </c>
      <c r="BP323" s="17"/>
      <c r="BQ323" s="17">
        <v>0.36812029722608802</v>
      </c>
      <c r="BR323" s="17">
        <v>0.276560444003283</v>
      </c>
      <c r="BS323" s="17"/>
      <c r="BT323" s="17">
        <v>0.33746223916463503</v>
      </c>
      <c r="BU323" s="17">
        <v>0.33943479168148</v>
      </c>
      <c r="BV323" s="17"/>
      <c r="BW323" s="17">
        <v>0.27330706076613398</v>
      </c>
      <c r="BX323" s="17">
        <v>0.46903757999499202</v>
      </c>
    </row>
    <row r="324" spans="2:76" x14ac:dyDescent="0.35">
      <c r="B324" t="s">
        <v>97</v>
      </c>
      <c r="C324" s="17">
        <v>9.3737298256323896E-3</v>
      </c>
      <c r="D324" s="17">
        <v>6.8516881513987103E-3</v>
      </c>
      <c r="E324" s="17">
        <v>1.15674634135094E-2</v>
      </c>
      <c r="F324" s="17"/>
      <c r="G324" s="17">
        <v>7.4075297039571802E-2</v>
      </c>
      <c r="H324" s="17">
        <v>5.27487482674476E-3</v>
      </c>
      <c r="I324" s="17">
        <v>2.7301577928418299E-3</v>
      </c>
      <c r="J324" s="17"/>
      <c r="K324" s="17">
        <v>1.51790581498933E-2</v>
      </c>
      <c r="L324" s="17">
        <v>1.99959677346607E-2</v>
      </c>
      <c r="M324" s="17">
        <v>2.6681038186501301E-2</v>
      </c>
      <c r="N324" s="17">
        <v>0</v>
      </c>
      <c r="O324" s="17">
        <v>0</v>
      </c>
      <c r="P324" s="17">
        <v>0</v>
      </c>
      <c r="Q324" s="17">
        <v>0</v>
      </c>
      <c r="R324" s="17">
        <v>1.49121725409918E-2</v>
      </c>
      <c r="S324" s="17">
        <v>0</v>
      </c>
      <c r="T324" s="17">
        <v>0</v>
      </c>
      <c r="U324" s="17">
        <v>0</v>
      </c>
      <c r="V324" s="17">
        <v>0</v>
      </c>
      <c r="W324" s="17">
        <v>2.8786550161465901E-2</v>
      </c>
      <c r="X324" s="17">
        <v>0</v>
      </c>
      <c r="Y324" s="17">
        <v>0</v>
      </c>
      <c r="Z324" s="17">
        <v>0</v>
      </c>
      <c r="AA324" s="17"/>
      <c r="AB324" s="17">
        <v>2.1083141940056699E-2</v>
      </c>
      <c r="AC324" s="17">
        <v>4.7251477753667602E-3</v>
      </c>
      <c r="AD324" s="17">
        <v>8.0307926314385006E-3</v>
      </c>
      <c r="AE324" s="17">
        <v>0</v>
      </c>
      <c r="AF324" s="17"/>
      <c r="AG324" s="17">
        <v>1.1348663216167201E-2</v>
      </c>
      <c r="AH324" s="17">
        <v>0</v>
      </c>
      <c r="AI324" s="17">
        <v>0</v>
      </c>
      <c r="AJ324" s="17">
        <v>0</v>
      </c>
      <c r="AK324" s="17"/>
      <c r="AL324" s="17">
        <v>0</v>
      </c>
      <c r="AM324" s="17">
        <v>9.8543359432257793E-3</v>
      </c>
      <c r="AN324" s="17">
        <v>0</v>
      </c>
      <c r="AO324" s="17">
        <v>0</v>
      </c>
      <c r="AP324" s="17">
        <v>0</v>
      </c>
      <c r="AQ324" s="17">
        <v>0</v>
      </c>
      <c r="AR324" s="17"/>
      <c r="AS324" s="17">
        <v>4.9608312067543703E-3</v>
      </c>
      <c r="AT324" s="17">
        <v>0</v>
      </c>
      <c r="AU324" s="17">
        <v>0</v>
      </c>
      <c r="AV324" s="17" t="s">
        <v>136</v>
      </c>
      <c r="AW324" s="17" t="s">
        <v>136</v>
      </c>
      <c r="AX324" s="17" t="s">
        <v>136</v>
      </c>
      <c r="AY324" s="17">
        <v>6.4644483270124301E-2</v>
      </c>
      <c r="AZ324" s="17">
        <v>7.0894420546149306E-2</v>
      </c>
      <c r="BA324" s="17">
        <v>0</v>
      </c>
      <c r="BB324" s="17"/>
      <c r="BC324" s="17">
        <v>4.5441580209333596E-3</v>
      </c>
      <c r="BD324" s="17">
        <v>0</v>
      </c>
      <c r="BE324" s="17">
        <v>0</v>
      </c>
      <c r="BF324" s="17">
        <v>1.89642836115082E-2</v>
      </c>
      <c r="BG324" s="17">
        <v>1.30986741689987E-2</v>
      </c>
      <c r="BH324" s="17">
        <v>0</v>
      </c>
      <c r="BI324" s="17"/>
      <c r="BJ324" s="17">
        <v>9.5367140660708605E-3</v>
      </c>
      <c r="BK324" s="17">
        <v>8.2820834073988707E-3</v>
      </c>
      <c r="BL324" s="17">
        <v>1.3780435274127501E-2</v>
      </c>
      <c r="BM324" s="17">
        <v>6.5515085386487803E-3</v>
      </c>
      <c r="BN324" s="17">
        <v>2.1345978466234001E-2</v>
      </c>
      <c r="BO324" s="17">
        <v>0</v>
      </c>
      <c r="BP324" s="17"/>
      <c r="BQ324" s="17">
        <v>3.6416925610060699E-3</v>
      </c>
      <c r="BR324" s="17">
        <v>1.6842055174522499E-2</v>
      </c>
      <c r="BS324" s="17"/>
      <c r="BT324" s="17">
        <v>6.30350782257712E-3</v>
      </c>
      <c r="BU324" s="17">
        <v>1.25629963645733E-2</v>
      </c>
      <c r="BV324" s="17"/>
      <c r="BW324" s="17">
        <v>1.16058468370423E-2</v>
      </c>
      <c r="BX324" s="17">
        <v>0</v>
      </c>
    </row>
    <row r="325" spans="2:76" x14ac:dyDescent="0.35">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row>
    <row r="326" spans="2:76" x14ac:dyDescent="0.35">
      <c r="B326" s="6" t="s">
        <v>268</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row>
    <row r="327" spans="2:76" x14ac:dyDescent="0.35">
      <c r="B327" s="31" t="s">
        <v>284</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row>
    <row r="328" spans="2:76" x14ac:dyDescent="0.35">
      <c r="B328" t="s">
        <v>266</v>
      </c>
      <c r="C328" s="17">
        <v>0.83904204344081501</v>
      </c>
      <c r="D328" s="17">
        <v>0.82267967146966603</v>
      </c>
      <c r="E328" s="17">
        <v>0.85314933263777504</v>
      </c>
      <c r="F328" s="17"/>
      <c r="G328" s="17">
        <v>0.66941076264861898</v>
      </c>
      <c r="H328" s="17">
        <v>0.834176417653123</v>
      </c>
      <c r="I328" s="17">
        <v>0.87641969880904003</v>
      </c>
      <c r="J328" s="17"/>
      <c r="K328" s="17">
        <v>0.91740837068362102</v>
      </c>
      <c r="L328" s="17">
        <v>0.85274138900851204</v>
      </c>
      <c r="M328" s="17">
        <v>0.78952269762310101</v>
      </c>
      <c r="N328" s="17">
        <v>0.72315654002705798</v>
      </c>
      <c r="O328" s="17">
        <v>0.75129567395076702</v>
      </c>
      <c r="P328" s="17">
        <v>0.749963409560372</v>
      </c>
      <c r="Q328" s="17">
        <v>0.78581938919122096</v>
      </c>
      <c r="R328" s="17">
        <v>0.86190844501542496</v>
      </c>
      <c r="S328" s="17">
        <v>0.91158223940824501</v>
      </c>
      <c r="T328" s="17">
        <v>0.84994445956003095</v>
      </c>
      <c r="U328" s="17">
        <v>0.80877042216180395</v>
      </c>
      <c r="V328" s="17">
        <v>0.83738327895680997</v>
      </c>
      <c r="W328" s="17">
        <v>0.85737563037014797</v>
      </c>
      <c r="X328" s="17">
        <v>1</v>
      </c>
      <c r="Y328" s="17">
        <v>0.78146791921863501</v>
      </c>
      <c r="Z328" s="17">
        <v>0.60329309335438897</v>
      </c>
      <c r="AA328" s="17"/>
      <c r="AB328" s="17">
        <v>0.79956953823468202</v>
      </c>
      <c r="AC328" s="17">
        <v>0.86102737640936799</v>
      </c>
      <c r="AD328" s="17">
        <v>0.84434493301041103</v>
      </c>
      <c r="AE328" s="17">
        <v>0.93535601228754806</v>
      </c>
      <c r="AF328" s="17"/>
      <c r="AG328" s="17">
        <v>0.82062901543049904</v>
      </c>
      <c r="AH328" s="17">
        <v>0.96032839252565805</v>
      </c>
      <c r="AI328" s="17">
        <v>0.85449548036401701</v>
      </c>
      <c r="AJ328" s="17">
        <v>1</v>
      </c>
      <c r="AK328" s="17"/>
      <c r="AL328" s="17">
        <v>0.77676561022061097</v>
      </c>
      <c r="AM328" s="17">
        <v>0.851603706013493</v>
      </c>
      <c r="AN328" s="17">
        <v>0.82912376915356101</v>
      </c>
      <c r="AO328" s="17">
        <v>0.84746284122834403</v>
      </c>
      <c r="AP328" s="17">
        <v>1</v>
      </c>
      <c r="AQ328" s="17">
        <v>0.76201236637334102</v>
      </c>
      <c r="AR328" s="17"/>
      <c r="AS328" s="17">
        <v>0.87012378086307895</v>
      </c>
      <c r="AT328" s="17">
        <v>0.89963165869905304</v>
      </c>
      <c r="AU328" s="17">
        <v>0.89963165869905304</v>
      </c>
      <c r="AV328" s="17" t="s">
        <v>136</v>
      </c>
      <c r="AW328" s="17" t="s">
        <v>136</v>
      </c>
      <c r="AX328" s="17" t="s">
        <v>136</v>
      </c>
      <c r="AY328" s="17">
        <v>0.613300659160253</v>
      </c>
      <c r="AZ328" s="17">
        <v>0.58558520075438802</v>
      </c>
      <c r="BA328" s="17">
        <v>0.54692790558247095</v>
      </c>
      <c r="BB328" s="17"/>
      <c r="BC328" s="17">
        <v>0.884559512842788</v>
      </c>
      <c r="BD328" s="17">
        <v>0.88021311061020202</v>
      </c>
      <c r="BE328" s="17">
        <v>0.93754014293868904</v>
      </c>
      <c r="BF328" s="17">
        <v>0.76644436322320697</v>
      </c>
      <c r="BG328" s="17">
        <v>0.81101215461015497</v>
      </c>
      <c r="BH328" s="17">
        <v>0.84232068242574398</v>
      </c>
      <c r="BI328" s="17"/>
      <c r="BJ328" s="17">
        <v>0.80954994477002395</v>
      </c>
      <c r="BK328" s="17">
        <v>0.90327958922712404</v>
      </c>
      <c r="BL328" s="17">
        <v>0.74322988302084603</v>
      </c>
      <c r="BM328" s="17">
        <v>0.86983970014881995</v>
      </c>
      <c r="BN328" s="17">
        <v>0.81258700606096002</v>
      </c>
      <c r="BO328" s="17">
        <v>0.776690652048039</v>
      </c>
      <c r="BP328" s="17"/>
      <c r="BQ328" s="17">
        <v>0.84151361916003298</v>
      </c>
      <c r="BR328" s="17">
        <v>0.83260633525345795</v>
      </c>
      <c r="BS328" s="17"/>
      <c r="BT328" s="17">
        <v>0.84352210999830501</v>
      </c>
      <c r="BU328" s="17">
        <v>0.833098782961881</v>
      </c>
      <c r="BV328" s="17"/>
      <c r="BW328" s="17">
        <v>0.80633520952225501</v>
      </c>
      <c r="BX328" s="17">
        <v>0.92199941411748498</v>
      </c>
    </row>
    <row r="329" spans="2:76" x14ac:dyDescent="0.35">
      <c r="B329" t="s">
        <v>267</v>
      </c>
      <c r="C329" s="17">
        <v>0.10430062204931601</v>
      </c>
      <c r="D329" s="17">
        <v>0.102421093117861</v>
      </c>
      <c r="E329" s="17">
        <v>0.105921111929197</v>
      </c>
      <c r="F329" s="17"/>
      <c r="G329" s="17">
        <v>0.20284822702976299</v>
      </c>
      <c r="H329" s="17">
        <v>0.107818406749995</v>
      </c>
      <c r="I329" s="17">
        <v>8.2150482332477001E-2</v>
      </c>
      <c r="J329" s="17"/>
      <c r="K329" s="17">
        <v>8.2591629316379506E-2</v>
      </c>
      <c r="L329" s="17">
        <v>8.1304025577894998E-2</v>
      </c>
      <c r="M329" s="17">
        <v>0.136290715270589</v>
      </c>
      <c r="N329" s="17">
        <v>0.110230628442386</v>
      </c>
      <c r="O329" s="17">
        <v>0</v>
      </c>
      <c r="P329" s="17">
        <v>0.125018295219814</v>
      </c>
      <c r="Q329" s="17">
        <v>0.107782172769687</v>
      </c>
      <c r="R329" s="17">
        <v>7.4827514534644396E-2</v>
      </c>
      <c r="S329" s="17">
        <v>8.8417760591755004E-2</v>
      </c>
      <c r="T329" s="17">
        <v>9.4080966451057402E-2</v>
      </c>
      <c r="U329" s="17">
        <v>0.191229577838196</v>
      </c>
      <c r="V329" s="17">
        <v>7.9677812639994905E-2</v>
      </c>
      <c r="W329" s="17">
        <v>9.4382483153580596E-2</v>
      </c>
      <c r="X329" s="17">
        <v>0</v>
      </c>
      <c r="Y329" s="17">
        <v>0.21853208078136499</v>
      </c>
      <c r="Z329" s="17">
        <v>0.39670690664561098</v>
      </c>
      <c r="AA329" s="17"/>
      <c r="AB329" s="17">
        <v>0.123173404356893</v>
      </c>
      <c r="AC329" s="17">
        <v>9.4189007018807905E-2</v>
      </c>
      <c r="AD329" s="17">
        <v>0.12242385888004</v>
      </c>
      <c r="AE329" s="17">
        <v>3.2561182626102199E-2</v>
      </c>
      <c r="AF329" s="17"/>
      <c r="AG329" s="17">
        <v>0.11974626288770999</v>
      </c>
      <c r="AH329" s="17">
        <v>3.9671607474342403E-2</v>
      </c>
      <c r="AI329" s="17">
        <v>9.0847297517492695E-2</v>
      </c>
      <c r="AJ329" s="17">
        <v>0</v>
      </c>
      <c r="AK329" s="17"/>
      <c r="AL329" s="17">
        <v>0.13611059167904599</v>
      </c>
      <c r="AM329" s="17">
        <v>0.121716860435929</v>
      </c>
      <c r="AN329" s="17">
        <v>0.105085527167391</v>
      </c>
      <c r="AO329" s="17">
        <v>7.3838246119713E-2</v>
      </c>
      <c r="AP329" s="17">
        <v>0</v>
      </c>
      <c r="AQ329" s="17">
        <v>0.19317824656454199</v>
      </c>
      <c r="AR329" s="17"/>
      <c r="AS329" s="17">
        <v>8.4623472627090704E-2</v>
      </c>
      <c r="AT329" s="17">
        <v>4.7454216974911402E-2</v>
      </c>
      <c r="AU329" s="17">
        <v>4.7454216974911402E-2</v>
      </c>
      <c r="AV329" s="17" t="s">
        <v>136</v>
      </c>
      <c r="AW329" s="17" t="s">
        <v>136</v>
      </c>
      <c r="AX329" s="17" t="s">
        <v>136</v>
      </c>
      <c r="AY329" s="17">
        <v>0.386699340839747</v>
      </c>
      <c r="AZ329" s="17">
        <v>0.254520171560988</v>
      </c>
      <c r="BA329" s="17">
        <v>0</v>
      </c>
      <c r="BB329" s="17"/>
      <c r="BC329" s="17">
        <v>7.7325472500446801E-2</v>
      </c>
      <c r="BD329" s="17">
        <v>0.11978688938979801</v>
      </c>
      <c r="BE329" s="17">
        <v>0</v>
      </c>
      <c r="BF329" s="17">
        <v>0.14871267205437499</v>
      </c>
      <c r="BG329" s="17">
        <v>0.115026040665399</v>
      </c>
      <c r="BH329" s="17">
        <v>0.15767931757425599</v>
      </c>
      <c r="BI329" s="17"/>
      <c r="BJ329" s="17">
        <v>0.121548093128354</v>
      </c>
      <c r="BK329" s="17">
        <v>5.7112417930660901E-2</v>
      </c>
      <c r="BL329" s="17">
        <v>0.20164442506907301</v>
      </c>
      <c r="BM329" s="17">
        <v>8.3962764334917894E-2</v>
      </c>
      <c r="BN329" s="17">
        <v>0.134925183424592</v>
      </c>
      <c r="BO329" s="17">
        <v>0.114455469617208</v>
      </c>
      <c r="BP329" s="17"/>
      <c r="BQ329" s="17">
        <v>9.8069650143400494E-2</v>
      </c>
      <c r="BR329" s="17">
        <v>0.117731742016219</v>
      </c>
      <c r="BS329" s="17"/>
      <c r="BT329" s="17">
        <v>8.9630063366787499E-2</v>
      </c>
      <c r="BU329" s="17">
        <v>0.11954981590028201</v>
      </c>
      <c r="BV329" s="17"/>
      <c r="BW329" s="17">
        <v>0.13313926547268601</v>
      </c>
      <c r="BX329" s="17">
        <v>2.88671059101499E-2</v>
      </c>
    </row>
    <row r="330" spans="2:76" x14ac:dyDescent="0.35">
      <c r="B330" t="s">
        <v>97</v>
      </c>
      <c r="C330" s="17">
        <v>5.6657334509868401E-2</v>
      </c>
      <c r="D330" s="17">
        <v>7.4899235412472898E-2</v>
      </c>
      <c r="E330" s="17">
        <v>4.0929555433027703E-2</v>
      </c>
      <c r="F330" s="17"/>
      <c r="G330" s="17">
        <v>0.127741010321618</v>
      </c>
      <c r="H330" s="17">
        <v>5.8005175596881703E-2</v>
      </c>
      <c r="I330" s="17">
        <v>4.1429818858483E-2</v>
      </c>
      <c r="J330" s="17"/>
      <c r="K330" s="17">
        <v>0</v>
      </c>
      <c r="L330" s="17">
        <v>6.5954585413593295E-2</v>
      </c>
      <c r="M330" s="17">
        <v>7.4186587106309307E-2</v>
      </c>
      <c r="N330" s="17">
        <v>0.166612831530556</v>
      </c>
      <c r="O330" s="17">
        <v>0.24870432604923301</v>
      </c>
      <c r="P330" s="17">
        <v>0.125018295219814</v>
      </c>
      <c r="Q330" s="17">
        <v>0.10639843803909101</v>
      </c>
      <c r="R330" s="17">
        <v>6.3264040449930906E-2</v>
      </c>
      <c r="S330" s="17">
        <v>0</v>
      </c>
      <c r="T330" s="17">
        <v>5.5974573988911702E-2</v>
      </c>
      <c r="U330" s="17">
        <v>0</v>
      </c>
      <c r="V330" s="17">
        <v>8.2938908403195094E-2</v>
      </c>
      <c r="W330" s="17">
        <v>4.82418864762717E-2</v>
      </c>
      <c r="X330" s="17">
        <v>0</v>
      </c>
      <c r="Y330" s="17">
        <v>0</v>
      </c>
      <c r="Z330" s="17">
        <v>0</v>
      </c>
      <c r="AA330" s="17"/>
      <c r="AB330" s="17">
        <v>7.7257057408425006E-2</v>
      </c>
      <c r="AC330" s="17">
        <v>4.4783616571824503E-2</v>
      </c>
      <c r="AD330" s="17">
        <v>3.3231208109548903E-2</v>
      </c>
      <c r="AE330" s="17">
        <v>3.20828050863496E-2</v>
      </c>
      <c r="AF330" s="17"/>
      <c r="AG330" s="17">
        <v>5.9624721681790102E-2</v>
      </c>
      <c r="AH330" s="17">
        <v>0</v>
      </c>
      <c r="AI330" s="17">
        <v>5.4657222118490403E-2</v>
      </c>
      <c r="AJ330" s="17">
        <v>0</v>
      </c>
      <c r="AK330" s="17"/>
      <c r="AL330" s="17">
        <v>8.71237981003425E-2</v>
      </c>
      <c r="AM330" s="17">
        <v>2.6679433550577201E-2</v>
      </c>
      <c r="AN330" s="17">
        <v>6.5790703679048504E-2</v>
      </c>
      <c r="AO330" s="17">
        <v>7.8698912651943398E-2</v>
      </c>
      <c r="AP330" s="17">
        <v>0</v>
      </c>
      <c r="AQ330" s="17">
        <v>4.4809387062116297E-2</v>
      </c>
      <c r="AR330" s="17"/>
      <c r="AS330" s="17">
        <v>4.5252746509830098E-2</v>
      </c>
      <c r="AT330" s="17">
        <v>5.2914124326035802E-2</v>
      </c>
      <c r="AU330" s="17">
        <v>5.2914124326035802E-2</v>
      </c>
      <c r="AV330" s="17" t="s">
        <v>136</v>
      </c>
      <c r="AW330" s="17" t="s">
        <v>136</v>
      </c>
      <c r="AX330" s="17" t="s">
        <v>136</v>
      </c>
      <c r="AY330" s="17">
        <v>0</v>
      </c>
      <c r="AZ330" s="17">
        <v>0.15989462768462401</v>
      </c>
      <c r="BA330" s="17">
        <v>0.45307209441752899</v>
      </c>
      <c r="BB330" s="17"/>
      <c r="BC330" s="17">
        <v>3.8115014656764701E-2</v>
      </c>
      <c r="BD330" s="17">
        <v>0</v>
      </c>
      <c r="BE330" s="17">
        <v>6.2459857061310797E-2</v>
      </c>
      <c r="BF330" s="17">
        <v>8.4842964722417896E-2</v>
      </c>
      <c r="BG330" s="17">
        <v>7.3961804724446203E-2</v>
      </c>
      <c r="BH330" s="17">
        <v>0</v>
      </c>
      <c r="BI330" s="17"/>
      <c r="BJ330" s="17">
        <v>6.8901962101622E-2</v>
      </c>
      <c r="BK330" s="17">
        <v>3.9607992842215001E-2</v>
      </c>
      <c r="BL330" s="17">
        <v>5.5125691910080599E-2</v>
      </c>
      <c r="BM330" s="17">
        <v>4.6197535516261899E-2</v>
      </c>
      <c r="BN330" s="17">
        <v>5.2487810514447703E-2</v>
      </c>
      <c r="BO330" s="17">
        <v>0.108853878334753</v>
      </c>
      <c r="BP330" s="17"/>
      <c r="BQ330" s="17">
        <v>6.0416730696566799E-2</v>
      </c>
      <c r="BR330" s="17">
        <v>4.9661922730322501E-2</v>
      </c>
      <c r="BS330" s="17"/>
      <c r="BT330" s="17">
        <v>6.6847826634907098E-2</v>
      </c>
      <c r="BU330" s="17">
        <v>4.7351401137836299E-2</v>
      </c>
      <c r="BV330" s="17"/>
      <c r="BW330" s="17">
        <v>6.05255250050592E-2</v>
      </c>
      <c r="BX330" s="17">
        <v>4.9133479972365203E-2</v>
      </c>
    </row>
    <row r="331" spans="2:76" x14ac:dyDescent="0.35">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row>
    <row r="332" spans="2:76" x14ac:dyDescent="0.35">
      <c r="B332" s="6" t="s">
        <v>282</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row>
    <row r="333" spans="2:76" x14ac:dyDescent="0.35">
      <c r="B333" s="31" t="s">
        <v>503</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row>
    <row r="334" spans="2:76" x14ac:dyDescent="0.35">
      <c r="B334" t="s">
        <v>269</v>
      </c>
      <c r="C334" s="17">
        <v>0.35901772931074799</v>
      </c>
      <c r="D334" s="17">
        <v>0.38342987439320603</v>
      </c>
      <c r="E334" s="17">
        <v>0.339116896561245</v>
      </c>
      <c r="F334" s="17"/>
      <c r="G334" s="17">
        <v>0.68212011189746602</v>
      </c>
      <c r="H334" s="17">
        <v>0.62746894445934698</v>
      </c>
      <c r="I334" s="17">
        <v>0.21986895489870401</v>
      </c>
      <c r="J334" s="17"/>
      <c r="K334" s="17">
        <v>0.31052398735154402</v>
      </c>
      <c r="L334" s="17">
        <v>0.32039153594363601</v>
      </c>
      <c r="M334" s="17">
        <v>0.250473429223662</v>
      </c>
      <c r="N334" s="17">
        <v>0.45180456834080601</v>
      </c>
      <c r="O334" s="17">
        <v>0.56961479240791202</v>
      </c>
      <c r="P334" s="17">
        <v>0.563074159128649</v>
      </c>
      <c r="Q334" s="17">
        <v>0.43247008314234597</v>
      </c>
      <c r="R334" s="17">
        <v>0.36650551376166501</v>
      </c>
      <c r="S334" s="17">
        <v>0.51194670274143095</v>
      </c>
      <c r="T334" s="17">
        <v>0.355275860769597</v>
      </c>
      <c r="U334" s="17">
        <v>0.18571297087254901</v>
      </c>
      <c r="V334" s="17">
        <v>0.72183329038877098</v>
      </c>
      <c r="W334" s="17">
        <v>0.243319491901024</v>
      </c>
      <c r="X334" s="17">
        <v>0.26645918070191699</v>
      </c>
      <c r="Y334" s="17">
        <v>0.48861216997540002</v>
      </c>
      <c r="Z334" s="17">
        <v>0.49383943403729202</v>
      </c>
      <c r="AA334" s="17"/>
      <c r="AB334" s="17">
        <v>0.45996281654108301</v>
      </c>
      <c r="AC334" s="17">
        <v>0.36403928523519602</v>
      </c>
      <c r="AD334" s="17">
        <v>0.237798801053104</v>
      </c>
      <c r="AE334" s="17">
        <v>0.24168827629730399</v>
      </c>
      <c r="AF334" s="17"/>
      <c r="AG334" s="17">
        <v>0.3756222564142</v>
      </c>
      <c r="AH334" s="17">
        <v>0.44252389798803499</v>
      </c>
      <c r="AI334" s="17">
        <v>0.26145924140784299</v>
      </c>
      <c r="AJ334" s="17">
        <v>0.17387307303524199</v>
      </c>
      <c r="AK334" s="17"/>
      <c r="AL334" s="17">
        <v>0.36082753720614702</v>
      </c>
      <c r="AM334" s="17">
        <v>0.26670861801557599</v>
      </c>
      <c r="AN334" s="17">
        <v>0.47491679925556801</v>
      </c>
      <c r="AO334" s="17">
        <v>0.30923447901926698</v>
      </c>
      <c r="AP334" s="17">
        <v>0.23064697690547001</v>
      </c>
      <c r="AQ334" s="17">
        <v>0.386055652051499</v>
      </c>
      <c r="AR334" s="17"/>
      <c r="AS334" s="17">
        <v>0.350445090665572</v>
      </c>
      <c r="AT334" s="17">
        <v>0.27597342485792797</v>
      </c>
      <c r="AU334" s="17">
        <v>0.27597342485792797</v>
      </c>
      <c r="AV334" s="17" t="s">
        <v>136</v>
      </c>
      <c r="AW334" s="17" t="s">
        <v>136</v>
      </c>
      <c r="AX334" s="17" t="s">
        <v>136</v>
      </c>
      <c r="AY334" s="17">
        <v>0.42057879601697901</v>
      </c>
      <c r="AZ334" s="17">
        <v>0.89613116076188404</v>
      </c>
      <c r="BA334" s="17">
        <v>0.37516009036544401</v>
      </c>
      <c r="BB334" s="17"/>
      <c r="BC334" s="17">
        <v>0.245484877742292</v>
      </c>
      <c r="BD334" s="17">
        <v>0.35945944282124098</v>
      </c>
      <c r="BE334" s="17">
        <v>0.54353994210052603</v>
      </c>
      <c r="BF334" s="17">
        <v>0.426070528004865</v>
      </c>
      <c r="BG334" s="17">
        <v>0.41236274073076401</v>
      </c>
      <c r="BH334" s="17">
        <v>0.45645375720032</v>
      </c>
      <c r="BI334" s="17"/>
      <c r="BJ334" s="17">
        <v>0.40173621589401098</v>
      </c>
      <c r="BK334" s="17">
        <v>0.37613767985316998</v>
      </c>
      <c r="BL334" s="17">
        <v>0.34781336324769002</v>
      </c>
      <c r="BM334" s="17">
        <v>0.33874632045215802</v>
      </c>
      <c r="BN334" s="17">
        <v>0.35950212902372197</v>
      </c>
      <c r="BO334" s="17">
        <v>0.33516438190578701</v>
      </c>
      <c r="BP334" s="17"/>
      <c r="BQ334" s="17">
        <v>0.32402239329406402</v>
      </c>
      <c r="BR334" s="17">
        <v>0.43999069236157101</v>
      </c>
      <c r="BS334" s="17"/>
      <c r="BT334" s="17">
        <v>0.33046298692833398</v>
      </c>
      <c r="BU334" s="17">
        <v>0.38919846773815803</v>
      </c>
      <c r="BV334" s="17"/>
      <c r="BW334" s="17">
        <v>0.49004860090533497</v>
      </c>
      <c r="BX334" s="17">
        <v>0.118678480030576</v>
      </c>
    </row>
    <row r="335" spans="2:76" x14ac:dyDescent="0.35">
      <c r="B335" t="s">
        <v>270</v>
      </c>
      <c r="C335" s="17">
        <v>0.352207624590757</v>
      </c>
      <c r="D335" s="17">
        <v>0.35758467387248999</v>
      </c>
      <c r="E335" s="17">
        <v>0.34566917427086802</v>
      </c>
      <c r="F335" s="17"/>
      <c r="G335" s="17">
        <v>1.6996129689153702E-2</v>
      </c>
      <c r="H335" s="17">
        <v>0.11722576789585799</v>
      </c>
      <c r="I335" s="17">
        <v>0.48060494882196902</v>
      </c>
      <c r="J335" s="17"/>
      <c r="K335" s="17">
        <v>0.35474529618367301</v>
      </c>
      <c r="L335" s="17">
        <v>0.36275951483786001</v>
      </c>
      <c r="M335" s="17">
        <v>0.42538901721255601</v>
      </c>
      <c r="N335" s="17">
        <v>0.38008606415447499</v>
      </c>
      <c r="O335" s="17">
        <v>0.43038520759208798</v>
      </c>
      <c r="P335" s="17">
        <v>0.27575888782805302</v>
      </c>
      <c r="Q335" s="17">
        <v>0.29330231421251901</v>
      </c>
      <c r="R335" s="17">
        <v>0.379444295569419</v>
      </c>
      <c r="S335" s="17">
        <v>0.30779688894742602</v>
      </c>
      <c r="T335" s="17">
        <v>0.33141348565929002</v>
      </c>
      <c r="U335" s="17">
        <v>0.18756714964104601</v>
      </c>
      <c r="V335" s="17">
        <v>7.1429593841649403E-2</v>
      </c>
      <c r="W335" s="17">
        <v>0.44785377930112003</v>
      </c>
      <c r="X335" s="17">
        <v>0.46716417741403199</v>
      </c>
      <c r="Y335" s="17">
        <v>0.39815725882944097</v>
      </c>
      <c r="Z335" s="17">
        <v>0.57694700610428096</v>
      </c>
      <c r="AA335" s="17"/>
      <c r="AB335" s="17">
        <v>0.28044859224558299</v>
      </c>
      <c r="AC335" s="17">
        <v>0.366492671384333</v>
      </c>
      <c r="AD335" s="17">
        <v>0.42207651387623102</v>
      </c>
      <c r="AE335" s="17">
        <v>0.44769915975007402</v>
      </c>
      <c r="AF335" s="17"/>
      <c r="AG335" s="17">
        <v>0.33244492974776502</v>
      </c>
      <c r="AH335" s="17">
        <v>0.40778939504189599</v>
      </c>
      <c r="AI335" s="17">
        <v>0.43028418236467803</v>
      </c>
      <c r="AJ335" s="17">
        <v>0.52603178545749696</v>
      </c>
      <c r="AK335" s="17"/>
      <c r="AL335" s="17">
        <v>0.37520388990855602</v>
      </c>
      <c r="AM335" s="17">
        <v>0.32144325908545701</v>
      </c>
      <c r="AN335" s="17">
        <v>0.32855802190248901</v>
      </c>
      <c r="AO335" s="17">
        <v>0.42454411189339503</v>
      </c>
      <c r="AP335" s="17">
        <v>0.39665632102382498</v>
      </c>
      <c r="AQ335" s="17">
        <v>0.39867859958621099</v>
      </c>
      <c r="AR335" s="17"/>
      <c r="AS335" s="17">
        <v>0.40891145813388602</v>
      </c>
      <c r="AT335" s="17">
        <v>0.39632140331606702</v>
      </c>
      <c r="AU335" s="17">
        <v>0.39632140331606702</v>
      </c>
      <c r="AV335" s="17" t="s">
        <v>136</v>
      </c>
      <c r="AW335" s="17" t="s">
        <v>136</v>
      </c>
      <c r="AX335" s="17" t="s">
        <v>136</v>
      </c>
      <c r="AY335" s="17">
        <v>0.14957294323426401</v>
      </c>
      <c r="AZ335" s="17">
        <v>0</v>
      </c>
      <c r="BA335" s="17">
        <v>0</v>
      </c>
      <c r="BB335" s="17"/>
      <c r="BC335" s="17">
        <v>0.39727164699772299</v>
      </c>
      <c r="BD335" s="17">
        <v>0.45005910127387</v>
      </c>
      <c r="BE335" s="17">
        <v>0.31490006445114599</v>
      </c>
      <c r="BF335" s="17">
        <v>0.30504595299951898</v>
      </c>
      <c r="BG335" s="17">
        <v>0.32500319901772901</v>
      </c>
      <c r="BH335" s="17">
        <v>0.113077267166701</v>
      </c>
      <c r="BI335" s="17"/>
      <c r="BJ335" s="17">
        <v>0.31956323003651799</v>
      </c>
      <c r="BK335" s="17">
        <v>0.33401813426768401</v>
      </c>
      <c r="BL335" s="17">
        <v>0.28963564356367599</v>
      </c>
      <c r="BM335" s="17">
        <v>0.38066925420094</v>
      </c>
      <c r="BN335" s="17">
        <v>0.31831609920928799</v>
      </c>
      <c r="BO335" s="17">
        <v>0.44232364895230297</v>
      </c>
      <c r="BP335" s="17"/>
      <c r="BQ335" s="17">
        <v>0.36466778540060502</v>
      </c>
      <c r="BR335" s="17">
        <v>0.32715203720006902</v>
      </c>
      <c r="BS335" s="17"/>
      <c r="BT335" s="17">
        <v>0.356517682597906</v>
      </c>
      <c r="BU335" s="17">
        <v>0.34568612403280002</v>
      </c>
      <c r="BV335" s="17"/>
      <c r="BW335" s="17">
        <v>0.29106364743139601</v>
      </c>
      <c r="BX335" s="17">
        <v>0.47452534782419298</v>
      </c>
    </row>
    <row r="336" spans="2:76" x14ac:dyDescent="0.35">
      <c r="B336" t="s">
        <v>271</v>
      </c>
      <c r="C336" s="17">
        <v>0.15778533945131301</v>
      </c>
      <c r="D336" s="17">
        <v>0.14792261773547899</v>
      </c>
      <c r="E336" s="17">
        <v>0.16672330484866299</v>
      </c>
      <c r="F336" s="17"/>
      <c r="G336" s="17">
        <v>1.6996129689153702E-2</v>
      </c>
      <c r="H336" s="17">
        <v>0.120733644647745</v>
      </c>
      <c r="I336" s="17">
        <v>0.189103151282871</v>
      </c>
      <c r="J336" s="17"/>
      <c r="K336" s="17">
        <v>0.19927074394233499</v>
      </c>
      <c r="L336" s="17">
        <v>0.190537042220179</v>
      </c>
      <c r="M336" s="17">
        <v>0.120281328785748</v>
      </c>
      <c r="N336" s="17">
        <v>8.1895172775759098E-2</v>
      </c>
      <c r="O336" s="17">
        <v>0.14093458915665899</v>
      </c>
      <c r="P336" s="17">
        <v>0.17949776514569701</v>
      </c>
      <c r="Q336" s="17">
        <v>0.12493206535932901</v>
      </c>
      <c r="R336" s="17">
        <v>8.1878267972303603E-2</v>
      </c>
      <c r="S336" s="17">
        <v>0.29431055516353299</v>
      </c>
      <c r="T336" s="17">
        <v>0.16715800441804601</v>
      </c>
      <c r="U336" s="17">
        <v>0.204123110159421</v>
      </c>
      <c r="V336" s="17">
        <v>0</v>
      </c>
      <c r="W336" s="17">
        <v>0.12789568543312799</v>
      </c>
      <c r="X336" s="17">
        <v>0.17641403578864201</v>
      </c>
      <c r="Y336" s="17">
        <v>0.25186349917950601</v>
      </c>
      <c r="Z336" s="17">
        <v>6.0380657932129898E-2</v>
      </c>
      <c r="AA336" s="17"/>
      <c r="AB336" s="17">
        <v>0.13284897448018901</v>
      </c>
      <c r="AC336" s="17">
        <v>0.135735853725994</v>
      </c>
      <c r="AD336" s="17">
        <v>0.22719494750220601</v>
      </c>
      <c r="AE336" s="17">
        <v>0.21905552259102401</v>
      </c>
      <c r="AF336" s="17"/>
      <c r="AG336" s="17">
        <v>0.16306433060224801</v>
      </c>
      <c r="AH336" s="17">
        <v>5.0003542472357602E-2</v>
      </c>
      <c r="AI336" s="17">
        <v>0.179929167215164</v>
      </c>
      <c r="AJ336" s="17">
        <v>0.1591457722837</v>
      </c>
      <c r="AK336" s="17"/>
      <c r="AL336" s="17">
        <v>0.159460429814958</v>
      </c>
      <c r="AM336" s="17">
        <v>0.166478282713487</v>
      </c>
      <c r="AN336" s="17">
        <v>8.8683099825826506E-2</v>
      </c>
      <c r="AO336" s="17">
        <v>0.19851148184143</v>
      </c>
      <c r="AP336" s="17">
        <v>0.23035183570196899</v>
      </c>
      <c r="AQ336" s="17">
        <v>0.120710801114973</v>
      </c>
      <c r="AR336" s="17"/>
      <c r="AS336" s="17">
        <v>0.15011188744547199</v>
      </c>
      <c r="AT336" s="17">
        <v>0.248249081326812</v>
      </c>
      <c r="AU336" s="17">
        <v>0.248249081326812</v>
      </c>
      <c r="AV336" s="17" t="s">
        <v>136</v>
      </c>
      <c r="AW336" s="17" t="s">
        <v>136</v>
      </c>
      <c r="AX336" s="17" t="s">
        <v>136</v>
      </c>
      <c r="AY336" s="17">
        <v>0.239112177867704</v>
      </c>
      <c r="AZ336" s="17">
        <v>3.33753425942237E-2</v>
      </c>
      <c r="BA336" s="17">
        <v>0.37516009036544401</v>
      </c>
      <c r="BB336" s="17"/>
      <c r="BC336" s="17">
        <v>0.21165048603674599</v>
      </c>
      <c r="BD336" s="17">
        <v>6.2746861284820099E-2</v>
      </c>
      <c r="BE336" s="17">
        <v>9.5113068290680503E-2</v>
      </c>
      <c r="BF336" s="17">
        <v>0.12307833259071101</v>
      </c>
      <c r="BG336" s="17">
        <v>0.147370384629263</v>
      </c>
      <c r="BH336" s="17">
        <v>8.8188347873798006E-2</v>
      </c>
      <c r="BI336" s="17"/>
      <c r="BJ336" s="17">
        <v>0.127639192887329</v>
      </c>
      <c r="BK336" s="17">
        <v>0.17832488982818701</v>
      </c>
      <c r="BL336" s="17">
        <v>0.15797886516297499</v>
      </c>
      <c r="BM336" s="17">
        <v>0.13522902813166099</v>
      </c>
      <c r="BN336" s="17">
        <v>0.17161366302769299</v>
      </c>
      <c r="BO336" s="17">
        <v>0.18849005442310601</v>
      </c>
      <c r="BP336" s="17"/>
      <c r="BQ336" s="17">
        <v>0.159123305883138</v>
      </c>
      <c r="BR336" s="17">
        <v>0.15032496632880499</v>
      </c>
      <c r="BS336" s="17"/>
      <c r="BT336" s="17">
        <v>0.16406236060778201</v>
      </c>
      <c r="BU336" s="17">
        <v>0.153538316936983</v>
      </c>
      <c r="BV336" s="17"/>
      <c r="BW336" s="17">
        <v>0.142789505353038</v>
      </c>
      <c r="BX336" s="17">
        <v>0.19295784916745901</v>
      </c>
    </row>
    <row r="337" spans="2:76" x14ac:dyDescent="0.35">
      <c r="B337" t="s">
        <v>272</v>
      </c>
      <c r="C337" s="17">
        <v>0.106502708674269</v>
      </c>
      <c r="D337" s="17">
        <v>0.106720023259654</v>
      </c>
      <c r="E337" s="17">
        <v>0.106631843504088</v>
      </c>
      <c r="F337" s="17"/>
      <c r="G337" s="17">
        <v>3.5675297320395698E-2</v>
      </c>
      <c r="H337" s="17">
        <v>0.16885213147662601</v>
      </c>
      <c r="I337" s="17">
        <v>9.2551969292640895E-2</v>
      </c>
      <c r="J337" s="17"/>
      <c r="K337" s="17">
        <v>8.6234443124191304E-2</v>
      </c>
      <c r="L337" s="17">
        <v>0.13518065810866201</v>
      </c>
      <c r="M337" s="17">
        <v>0</v>
      </c>
      <c r="N337" s="17">
        <v>0.20502198954842199</v>
      </c>
      <c r="O337" s="17">
        <v>0.14387411943519399</v>
      </c>
      <c r="P337" s="17">
        <v>8.0583476521648698E-2</v>
      </c>
      <c r="Q337" s="17">
        <v>8.4275587513973294E-2</v>
      </c>
      <c r="R337" s="17">
        <v>8.3745429513595801E-2</v>
      </c>
      <c r="S337" s="17">
        <v>0.22732389415836601</v>
      </c>
      <c r="T337" s="17">
        <v>0.10390524529728599</v>
      </c>
      <c r="U337" s="17">
        <v>0.162401277141591</v>
      </c>
      <c r="V337" s="17">
        <v>6.91527772858513E-2</v>
      </c>
      <c r="W337" s="17">
        <v>0.12634714076657599</v>
      </c>
      <c r="X337" s="17">
        <v>8.9962606095410097E-2</v>
      </c>
      <c r="Y337" s="17">
        <v>4.9000840589620599E-2</v>
      </c>
      <c r="Z337" s="17">
        <v>0.12076131586426</v>
      </c>
      <c r="AA337" s="17"/>
      <c r="AB337" s="17">
        <v>0.12850327023497399</v>
      </c>
      <c r="AC337" s="17">
        <v>0.12541743988237</v>
      </c>
      <c r="AD337" s="17">
        <v>1.1332296911868101E-2</v>
      </c>
      <c r="AE337" s="17">
        <v>0.15726527388769099</v>
      </c>
      <c r="AF337" s="17"/>
      <c r="AG337" s="17">
        <v>0.10580927162572699</v>
      </c>
      <c r="AH337" s="17">
        <v>0.105019965679143</v>
      </c>
      <c r="AI337" s="17">
        <v>7.8951179785651499E-2</v>
      </c>
      <c r="AJ337" s="17">
        <v>7.7990101225244898E-2</v>
      </c>
      <c r="AK337" s="17"/>
      <c r="AL337" s="17">
        <v>6.5386837651532304E-2</v>
      </c>
      <c r="AM337" s="17">
        <v>9.4692493492226595E-2</v>
      </c>
      <c r="AN337" s="17">
        <v>0.12228024984314299</v>
      </c>
      <c r="AO337" s="17">
        <v>5.2859646465298699E-2</v>
      </c>
      <c r="AP337" s="17">
        <v>9.3708886121009694E-2</v>
      </c>
      <c r="AQ337" s="17">
        <v>7.1380295465522395E-2</v>
      </c>
      <c r="AR337" s="17"/>
      <c r="AS337" s="17">
        <v>9.9981201083871707E-2</v>
      </c>
      <c r="AT337" s="17">
        <v>0.11585135002831499</v>
      </c>
      <c r="AU337" s="17">
        <v>0.11585135002831499</v>
      </c>
      <c r="AV337" s="17" t="s">
        <v>136</v>
      </c>
      <c r="AW337" s="17" t="s">
        <v>136</v>
      </c>
      <c r="AX337" s="17" t="s">
        <v>136</v>
      </c>
      <c r="AY337" s="17">
        <v>0.18442350397548901</v>
      </c>
      <c r="AZ337" s="17">
        <v>7.5982388713418794E-2</v>
      </c>
      <c r="BA337" s="17">
        <v>0.37516009036544401</v>
      </c>
      <c r="BB337" s="17"/>
      <c r="BC337" s="17">
        <v>0.11329704478373299</v>
      </c>
      <c r="BD337" s="17">
        <v>8.60497310577093E-2</v>
      </c>
      <c r="BE337" s="17">
        <v>0.147573472262746</v>
      </c>
      <c r="BF337" s="17">
        <v>0.14110051924695799</v>
      </c>
      <c r="BG337" s="17">
        <v>8.4539580809867301E-2</v>
      </c>
      <c r="BH337" s="17">
        <v>0.114738546065639</v>
      </c>
      <c r="BI337" s="17"/>
      <c r="BJ337" s="17">
        <v>6.6382899208194499E-2</v>
      </c>
      <c r="BK337" s="17">
        <v>0.13778977137679299</v>
      </c>
      <c r="BL337" s="17">
        <v>8.7606369640804496E-2</v>
      </c>
      <c r="BM337" s="17">
        <v>9.9773667721966802E-2</v>
      </c>
      <c r="BN337" s="17">
        <v>0.17911936348854501</v>
      </c>
      <c r="BO337" s="17">
        <v>3.7208605517893303E-2</v>
      </c>
      <c r="BP337" s="17"/>
      <c r="BQ337" s="17">
        <v>0.105284376393516</v>
      </c>
      <c r="BR337" s="17">
        <v>0.110708384927933</v>
      </c>
      <c r="BS337" s="17"/>
      <c r="BT337" s="17">
        <v>0.111666314352837</v>
      </c>
      <c r="BU337" s="17">
        <v>9.9736099216400004E-2</v>
      </c>
      <c r="BV337" s="17"/>
      <c r="BW337" s="17">
        <v>0.132588775058572</v>
      </c>
      <c r="BX337" s="17">
        <v>5.7277057107001102E-2</v>
      </c>
    </row>
    <row r="338" spans="2:76" x14ac:dyDescent="0.35">
      <c r="B338" t="s">
        <v>273</v>
      </c>
      <c r="C338" s="17">
        <v>7.0521366467675498E-2</v>
      </c>
      <c r="D338" s="17">
        <v>3.24939193017185E-2</v>
      </c>
      <c r="E338" s="17">
        <v>0.103388611033015</v>
      </c>
      <c r="F338" s="17"/>
      <c r="G338" s="17">
        <v>0.144341541230561</v>
      </c>
      <c r="H338" s="17">
        <v>6.0042842628485797E-2</v>
      </c>
      <c r="I338" s="17">
        <v>6.5069603556252104E-2</v>
      </c>
      <c r="J338" s="17"/>
      <c r="K338" s="17">
        <v>0.120880875533161</v>
      </c>
      <c r="L338" s="17">
        <v>5.9304634496740699E-2</v>
      </c>
      <c r="M338" s="17">
        <v>5.89744384688657E-2</v>
      </c>
      <c r="N338" s="17">
        <v>4.1298282575581997E-2</v>
      </c>
      <c r="O338" s="17">
        <v>0</v>
      </c>
      <c r="P338" s="17">
        <v>0</v>
      </c>
      <c r="Q338" s="17">
        <v>1.98382395696476E-2</v>
      </c>
      <c r="R338" s="17">
        <v>9.5727012694299896E-2</v>
      </c>
      <c r="S338" s="17">
        <v>6.6986661005167106E-2</v>
      </c>
      <c r="T338" s="17">
        <v>7.69576241729793E-2</v>
      </c>
      <c r="U338" s="17">
        <v>0.15410811405014199</v>
      </c>
      <c r="V338" s="17">
        <v>6.91527772858513E-2</v>
      </c>
      <c r="W338" s="17">
        <v>6.3173570383287997E-2</v>
      </c>
      <c r="X338" s="17">
        <v>8.8207017894320797E-2</v>
      </c>
      <c r="Y338" s="17">
        <v>0</v>
      </c>
      <c r="Z338" s="17">
        <v>0</v>
      </c>
      <c r="AA338" s="17"/>
      <c r="AB338" s="17">
        <v>8.1321314863330996E-2</v>
      </c>
      <c r="AC338" s="17">
        <v>6.4769129044762494E-2</v>
      </c>
      <c r="AD338" s="17">
        <v>4.5780144555399402E-2</v>
      </c>
      <c r="AE338" s="17">
        <v>3.2479689308008902E-2</v>
      </c>
      <c r="AF338" s="17"/>
      <c r="AG338" s="17">
        <v>7.5199832977694003E-2</v>
      </c>
      <c r="AH338" s="17">
        <v>0</v>
      </c>
      <c r="AI338" s="17">
        <v>6.4780460071060794E-2</v>
      </c>
      <c r="AJ338" s="17">
        <v>0</v>
      </c>
      <c r="AK338" s="17"/>
      <c r="AL338" s="17">
        <v>6.2102395875737099E-2</v>
      </c>
      <c r="AM338" s="17">
        <v>7.5054583304012906E-2</v>
      </c>
      <c r="AN338" s="17">
        <v>4.92626608731992E-2</v>
      </c>
      <c r="AO338" s="17">
        <v>0</v>
      </c>
      <c r="AP338" s="17">
        <v>0</v>
      </c>
      <c r="AQ338" s="17">
        <v>0.119138733643158</v>
      </c>
      <c r="AR338" s="17"/>
      <c r="AS338" s="17">
        <v>4.7363823143705297E-2</v>
      </c>
      <c r="AT338" s="17">
        <v>3.76747032324544E-2</v>
      </c>
      <c r="AU338" s="17">
        <v>3.76747032324544E-2</v>
      </c>
      <c r="AV338" s="17" t="s">
        <v>136</v>
      </c>
      <c r="AW338" s="17" t="s">
        <v>136</v>
      </c>
      <c r="AX338" s="17" t="s">
        <v>136</v>
      </c>
      <c r="AY338" s="17">
        <v>0</v>
      </c>
      <c r="AZ338" s="17">
        <v>6.8532156346406803E-2</v>
      </c>
      <c r="BA338" s="17">
        <v>0.62483990963455605</v>
      </c>
      <c r="BB338" s="17"/>
      <c r="BC338" s="17">
        <v>8.3880642951640605E-2</v>
      </c>
      <c r="BD338" s="17">
        <v>6.9922119773335498E-2</v>
      </c>
      <c r="BE338" s="17">
        <v>9.5161677053639496E-2</v>
      </c>
      <c r="BF338" s="17">
        <v>6.1201593592743998E-2</v>
      </c>
      <c r="BG338" s="17">
        <v>5.04671336603362E-2</v>
      </c>
      <c r="BH338" s="17">
        <v>0.27868687706067702</v>
      </c>
      <c r="BI338" s="17"/>
      <c r="BJ338" s="17">
        <v>6.3982984845349797E-2</v>
      </c>
      <c r="BK338" s="17">
        <v>6.5497009714859597E-2</v>
      </c>
      <c r="BL338" s="17">
        <v>6.4801410019327599E-2</v>
      </c>
      <c r="BM338" s="17">
        <v>8.3019937529062601E-2</v>
      </c>
      <c r="BN338" s="17">
        <v>6.7870944451750403E-2</v>
      </c>
      <c r="BO338" s="17">
        <v>6.5774985697643507E-2</v>
      </c>
      <c r="BP338" s="17"/>
      <c r="BQ338" s="17">
        <v>7.91698763302046E-2</v>
      </c>
      <c r="BR338" s="17">
        <v>5.09635418902811E-2</v>
      </c>
      <c r="BS338" s="17"/>
      <c r="BT338" s="17">
        <v>7.6862957795358497E-2</v>
      </c>
      <c r="BU338" s="17">
        <v>6.5088668677652006E-2</v>
      </c>
      <c r="BV338" s="17"/>
      <c r="BW338" s="17">
        <v>4.67236850246604E-2</v>
      </c>
      <c r="BX338" s="17">
        <v>0.112575546920122</v>
      </c>
    </row>
    <row r="339" spans="2:76" x14ac:dyDescent="0.35">
      <c r="B339" t="s">
        <v>274</v>
      </c>
      <c r="C339" s="17">
        <v>6.75706400760505E-2</v>
      </c>
      <c r="D339" s="17">
        <v>7.4054962757674495E-2</v>
      </c>
      <c r="E339" s="17">
        <v>6.22022093973187E-2</v>
      </c>
      <c r="F339" s="17"/>
      <c r="G339" s="17">
        <v>3.2821165034346102E-2</v>
      </c>
      <c r="H339" s="17">
        <v>7.8204139879976195E-2</v>
      </c>
      <c r="I339" s="17">
        <v>6.8045919080284706E-2</v>
      </c>
      <c r="J339" s="17"/>
      <c r="K339" s="17">
        <v>0.152013801546516</v>
      </c>
      <c r="L339" s="17">
        <v>8.3028330249139803E-2</v>
      </c>
      <c r="M339" s="17">
        <v>2.6706004696013801E-2</v>
      </c>
      <c r="N339" s="17">
        <v>8.3690237191202194E-2</v>
      </c>
      <c r="O339" s="17">
        <v>0</v>
      </c>
      <c r="P339" s="17">
        <v>8.0583476521648698E-2</v>
      </c>
      <c r="Q339" s="17">
        <v>8.7939260581966494E-2</v>
      </c>
      <c r="R339" s="17">
        <v>3.22772924030151E-2</v>
      </c>
      <c r="S339" s="17">
        <v>5.6076823892714997E-2</v>
      </c>
      <c r="T339" s="17">
        <v>3.7071270373483803E-2</v>
      </c>
      <c r="U339" s="17">
        <v>0</v>
      </c>
      <c r="V339" s="17">
        <v>7.1429593841649403E-2</v>
      </c>
      <c r="W339" s="17">
        <v>5.7600037043812502E-2</v>
      </c>
      <c r="X339" s="17">
        <v>0</v>
      </c>
      <c r="Y339" s="17">
        <v>0.145767079245538</v>
      </c>
      <c r="Z339" s="17">
        <v>6.0380657932129898E-2</v>
      </c>
      <c r="AA339" s="17"/>
      <c r="AB339" s="17">
        <v>7.1206163620884305E-2</v>
      </c>
      <c r="AC339" s="17">
        <v>4.17921545464938E-2</v>
      </c>
      <c r="AD339" s="17">
        <v>0.10743403927639</v>
      </c>
      <c r="AE339" s="17">
        <v>6.9888287653884107E-2</v>
      </c>
      <c r="AF339" s="17"/>
      <c r="AG339" s="17">
        <v>5.7899217557841699E-2</v>
      </c>
      <c r="AH339" s="17">
        <v>4.9430714435479202E-2</v>
      </c>
      <c r="AI339" s="17">
        <v>0.106564745687887</v>
      </c>
      <c r="AJ339" s="17">
        <v>7.7006931484760496E-2</v>
      </c>
      <c r="AK339" s="17"/>
      <c r="AL339" s="17">
        <v>4.8365168494212102E-2</v>
      </c>
      <c r="AM339" s="17">
        <v>4.70886798084863E-2</v>
      </c>
      <c r="AN339" s="17">
        <v>9.8573371920780195E-2</v>
      </c>
      <c r="AO339" s="17">
        <v>0.120323905995512</v>
      </c>
      <c r="AP339" s="17">
        <v>0.13267061599376201</v>
      </c>
      <c r="AQ339" s="17">
        <v>4.0229401004681802E-2</v>
      </c>
      <c r="AR339" s="17"/>
      <c r="AS339" s="17">
        <v>7.0663504505726393E-2</v>
      </c>
      <c r="AT339" s="17">
        <v>5.4480757181182997E-2</v>
      </c>
      <c r="AU339" s="17">
        <v>5.4480757181182997E-2</v>
      </c>
      <c r="AV339" s="17" t="s">
        <v>136</v>
      </c>
      <c r="AW339" s="17" t="s">
        <v>136</v>
      </c>
      <c r="AX339" s="17" t="s">
        <v>136</v>
      </c>
      <c r="AY339" s="17">
        <v>5.8180597459448098E-2</v>
      </c>
      <c r="AZ339" s="17">
        <v>3.33753425942237E-2</v>
      </c>
      <c r="BA339" s="17">
        <v>0</v>
      </c>
      <c r="BB339" s="17"/>
      <c r="BC339" s="17">
        <v>9.8439903394652403E-2</v>
      </c>
      <c r="BD339" s="17">
        <v>7.0889034834291306E-2</v>
      </c>
      <c r="BE339" s="17">
        <v>5.1946879480933197E-2</v>
      </c>
      <c r="BF339" s="17">
        <v>7.1817748696078404E-2</v>
      </c>
      <c r="BG339" s="17">
        <v>2.7732180241261901E-2</v>
      </c>
      <c r="BH339" s="17">
        <v>0.26679996770542103</v>
      </c>
      <c r="BI339" s="17"/>
      <c r="BJ339" s="17">
        <v>5.6512159908510301E-2</v>
      </c>
      <c r="BK339" s="17">
        <v>4.6452870908138703E-2</v>
      </c>
      <c r="BL339" s="17">
        <v>8.6949479151646594E-2</v>
      </c>
      <c r="BM339" s="17">
        <v>7.3406200197748406E-2</v>
      </c>
      <c r="BN339" s="17">
        <v>7.7829946362458796E-2</v>
      </c>
      <c r="BO339" s="17">
        <v>7.7643228708254297E-2</v>
      </c>
      <c r="BP339" s="17"/>
      <c r="BQ339" s="17">
        <v>5.1704200584346098E-2</v>
      </c>
      <c r="BR339" s="17">
        <v>0.105904662558131</v>
      </c>
      <c r="BS339" s="17"/>
      <c r="BT339" s="17">
        <v>5.2772283192210202E-2</v>
      </c>
      <c r="BU339" s="17">
        <v>8.3230440377459206E-2</v>
      </c>
      <c r="BV339" s="17"/>
      <c r="BW339" s="17">
        <v>7.2095349834833206E-2</v>
      </c>
      <c r="BX339" s="17">
        <v>5.46003624381661E-2</v>
      </c>
    </row>
    <row r="340" spans="2:76" x14ac:dyDescent="0.35">
      <c r="B340" t="s">
        <v>275</v>
      </c>
      <c r="C340" s="17">
        <v>6.6167098152233594E-2</v>
      </c>
      <c r="D340" s="17">
        <v>9.5734699131043197E-2</v>
      </c>
      <c r="E340" s="17">
        <v>4.0970473295211203E-2</v>
      </c>
      <c r="F340" s="17"/>
      <c r="G340" s="17">
        <v>3.6353283585656197E-2</v>
      </c>
      <c r="H340" s="17">
        <v>7.3183255193878097E-2</v>
      </c>
      <c r="I340" s="17">
        <v>6.7347697518384694E-2</v>
      </c>
      <c r="J340" s="17"/>
      <c r="K340" s="17">
        <v>4.9873457242879601E-2</v>
      </c>
      <c r="L340" s="17">
        <v>7.5553129729687002E-2</v>
      </c>
      <c r="M340" s="17">
        <v>8.2817803520090799E-2</v>
      </c>
      <c r="N340" s="17">
        <v>0</v>
      </c>
      <c r="O340" s="17">
        <v>0</v>
      </c>
      <c r="P340" s="17">
        <v>0</v>
      </c>
      <c r="Q340" s="17">
        <v>5.6846584429244597E-2</v>
      </c>
      <c r="R340" s="17">
        <v>4.7070226380589199E-2</v>
      </c>
      <c r="S340" s="17">
        <v>0</v>
      </c>
      <c r="T340" s="17">
        <v>8.5616405158367395E-2</v>
      </c>
      <c r="U340" s="17">
        <v>0.14727283053518</v>
      </c>
      <c r="V340" s="17">
        <v>0</v>
      </c>
      <c r="W340" s="17">
        <v>6.4149175061390798E-2</v>
      </c>
      <c r="X340" s="17">
        <v>0</v>
      </c>
      <c r="Y340" s="17">
        <v>0.19467630149189599</v>
      </c>
      <c r="Z340" s="17">
        <v>6.0380657932129898E-2</v>
      </c>
      <c r="AA340" s="17"/>
      <c r="AB340" s="17">
        <v>3.5165767247951202E-2</v>
      </c>
      <c r="AC340" s="17">
        <v>4.6931529848897299E-2</v>
      </c>
      <c r="AD340" s="17">
        <v>9.5154804555946104E-2</v>
      </c>
      <c r="AE340" s="17">
        <v>0.18410171669506101</v>
      </c>
      <c r="AF340" s="17"/>
      <c r="AG340" s="17">
        <v>5.7204498404063303E-2</v>
      </c>
      <c r="AH340" s="17">
        <v>7.44554405039837E-2</v>
      </c>
      <c r="AI340" s="17">
        <v>8.9133876476613E-2</v>
      </c>
      <c r="AJ340" s="17">
        <v>0.23931827360166999</v>
      </c>
      <c r="AK340" s="17"/>
      <c r="AL340" s="17">
        <v>6.2960343171861402E-2</v>
      </c>
      <c r="AM340" s="17">
        <v>6.7867182256010905E-2</v>
      </c>
      <c r="AN340" s="17">
        <v>4.2023311888912999E-2</v>
      </c>
      <c r="AO340" s="17">
        <v>5.4722842958763299E-2</v>
      </c>
      <c r="AP340" s="17">
        <v>0.13583846123535301</v>
      </c>
      <c r="AQ340" s="17">
        <v>0.118066026769629</v>
      </c>
      <c r="AR340" s="17"/>
      <c r="AS340" s="17">
        <v>5.2947211156619503E-2</v>
      </c>
      <c r="AT340" s="17">
        <v>9.1828182982441997E-2</v>
      </c>
      <c r="AU340" s="17">
        <v>9.1828182982441997E-2</v>
      </c>
      <c r="AV340" s="17" t="s">
        <v>136</v>
      </c>
      <c r="AW340" s="17" t="s">
        <v>136</v>
      </c>
      <c r="AX340" s="17" t="s">
        <v>136</v>
      </c>
      <c r="AY340" s="17">
        <v>5.8180597459448098E-2</v>
      </c>
      <c r="AZ340" s="17">
        <v>0</v>
      </c>
      <c r="BA340" s="17">
        <v>0</v>
      </c>
      <c r="BB340" s="17"/>
      <c r="BC340" s="17">
        <v>8.4271304329539498E-2</v>
      </c>
      <c r="BD340" s="17">
        <v>3.6560734310389198E-2</v>
      </c>
      <c r="BE340" s="17">
        <v>4.3166188809747298E-2</v>
      </c>
      <c r="BF340" s="17">
        <v>5.6275458542875703E-2</v>
      </c>
      <c r="BG340" s="17">
        <v>5.5052170772373399E-2</v>
      </c>
      <c r="BH340" s="17">
        <v>0.225249464320573</v>
      </c>
      <c r="BI340" s="17"/>
      <c r="BJ340" s="17">
        <v>0.13871555770576199</v>
      </c>
      <c r="BK340" s="17">
        <v>4.9987289108254E-2</v>
      </c>
      <c r="BL340" s="17">
        <v>1.7171181826372499E-2</v>
      </c>
      <c r="BM340" s="17">
        <v>7.4630879389398205E-2</v>
      </c>
      <c r="BN340" s="17">
        <v>5.3027741770718798E-2</v>
      </c>
      <c r="BO340" s="17">
        <v>4.8000755706051002E-2</v>
      </c>
      <c r="BP340" s="17"/>
      <c r="BQ340" s="17">
        <v>6.8419221776564093E-2</v>
      </c>
      <c r="BR340" s="17">
        <v>6.1669633310388702E-2</v>
      </c>
      <c r="BS340" s="17"/>
      <c r="BT340" s="17">
        <v>7.6424028781503894E-2</v>
      </c>
      <c r="BU340" s="17">
        <v>5.6764886047525498E-2</v>
      </c>
      <c r="BV340" s="17"/>
      <c r="BW340" s="17">
        <v>6.0574708757458101E-2</v>
      </c>
      <c r="BX340" s="17">
        <v>8.1560012193484493E-2</v>
      </c>
    </row>
    <row r="341" spans="2:76" x14ac:dyDescent="0.35">
      <c r="B341" t="s">
        <v>276</v>
      </c>
      <c r="C341" s="17">
        <v>3.9468718829919799E-2</v>
      </c>
      <c r="D341" s="17">
        <v>5.5124293733737798E-2</v>
      </c>
      <c r="E341" s="17">
        <v>2.6140653385900998E-2</v>
      </c>
      <c r="F341" s="17"/>
      <c r="G341" s="17">
        <v>4.4391862375107699E-2</v>
      </c>
      <c r="H341" s="17">
        <v>3.2590908220973699E-2</v>
      </c>
      <c r="I341" s="17">
        <v>4.1371518343159497E-2</v>
      </c>
      <c r="J341" s="17"/>
      <c r="K341" s="17">
        <v>7.8400958629296705E-2</v>
      </c>
      <c r="L341" s="17">
        <v>7.0743248529683E-2</v>
      </c>
      <c r="M341" s="17">
        <v>5.5804794499767003E-2</v>
      </c>
      <c r="N341" s="17">
        <v>0</v>
      </c>
      <c r="O341" s="17">
        <v>0</v>
      </c>
      <c r="P341" s="17">
        <v>0</v>
      </c>
      <c r="Q341" s="17">
        <v>0</v>
      </c>
      <c r="R341" s="17">
        <v>4.6767815070133098E-2</v>
      </c>
      <c r="S341" s="17">
        <v>0</v>
      </c>
      <c r="T341" s="17">
        <v>2.9813913022493099E-2</v>
      </c>
      <c r="U341" s="17">
        <v>3.6543817826000899E-2</v>
      </c>
      <c r="V341" s="17">
        <v>0</v>
      </c>
      <c r="W341" s="17">
        <v>2.9762154839568698E-2</v>
      </c>
      <c r="X341" s="17">
        <v>0</v>
      </c>
      <c r="Y341" s="17">
        <v>4.8955031417989403E-2</v>
      </c>
      <c r="Z341" s="17">
        <v>0</v>
      </c>
      <c r="AA341" s="17"/>
      <c r="AB341" s="17">
        <v>2.2267455295157699E-2</v>
      </c>
      <c r="AC341" s="17">
        <v>2.98206018272257E-2</v>
      </c>
      <c r="AD341" s="17">
        <v>6.10247136544056E-2</v>
      </c>
      <c r="AE341" s="17">
        <v>8.3225258865666701E-2</v>
      </c>
      <c r="AF341" s="17"/>
      <c r="AG341" s="17">
        <v>2.9529554902323198E-2</v>
      </c>
      <c r="AH341" s="17">
        <v>4.7784342110052502E-2</v>
      </c>
      <c r="AI341" s="17">
        <v>7.06262486497993E-2</v>
      </c>
      <c r="AJ341" s="17">
        <v>0.15816260254321499</v>
      </c>
      <c r="AK341" s="17"/>
      <c r="AL341" s="17">
        <v>2.32009416127937E-2</v>
      </c>
      <c r="AM341" s="17">
        <v>5.2765211260530999E-2</v>
      </c>
      <c r="AN341" s="17">
        <v>0</v>
      </c>
      <c r="AO341" s="17">
        <v>0.110330771987839</v>
      </c>
      <c r="AP341" s="17">
        <v>4.6419328731038802E-2</v>
      </c>
      <c r="AQ341" s="17">
        <v>4.9393092174704001E-2</v>
      </c>
      <c r="AR341" s="17"/>
      <c r="AS341" s="17">
        <v>3.2167130752624201E-2</v>
      </c>
      <c r="AT341" s="17">
        <v>3.3514776831610998E-2</v>
      </c>
      <c r="AU341" s="17">
        <v>3.3514776831610998E-2</v>
      </c>
      <c r="AV341" s="17" t="s">
        <v>136</v>
      </c>
      <c r="AW341" s="17" t="s">
        <v>136</v>
      </c>
      <c r="AX341" s="17" t="s">
        <v>136</v>
      </c>
      <c r="AY341" s="17">
        <v>0</v>
      </c>
      <c r="AZ341" s="17">
        <v>0</v>
      </c>
      <c r="BA341" s="17">
        <v>0</v>
      </c>
      <c r="BB341" s="17"/>
      <c r="BC341" s="17">
        <v>6.52118300583895E-2</v>
      </c>
      <c r="BD341" s="17">
        <v>2.44454800090931E-2</v>
      </c>
      <c r="BE341" s="17">
        <v>5.1995488243892198E-2</v>
      </c>
      <c r="BF341" s="17">
        <v>9.6534068697056406E-3</v>
      </c>
      <c r="BG341" s="17">
        <v>3.2281880190592298E-2</v>
      </c>
      <c r="BH341" s="17">
        <v>0</v>
      </c>
      <c r="BI341" s="17"/>
      <c r="BJ341" s="17">
        <v>4.3582253711188103E-2</v>
      </c>
      <c r="BK341" s="17">
        <v>2.79436729140209E-2</v>
      </c>
      <c r="BL341" s="17">
        <v>0</v>
      </c>
      <c r="BM341" s="17">
        <v>5.3911986735289699E-2</v>
      </c>
      <c r="BN341" s="17">
        <v>4.8345905893535497E-2</v>
      </c>
      <c r="BO341" s="17">
        <v>4.12095189373647E-2</v>
      </c>
      <c r="BP341" s="17"/>
      <c r="BQ341" s="17">
        <v>3.21173493882096E-2</v>
      </c>
      <c r="BR341" s="17">
        <v>5.7331624506938302E-2</v>
      </c>
      <c r="BS341" s="17"/>
      <c r="BT341" s="17">
        <v>3.30665721164086E-2</v>
      </c>
      <c r="BU341" s="17">
        <v>4.6375055345923101E-2</v>
      </c>
      <c r="BV341" s="17"/>
      <c r="BW341" s="17">
        <v>3.4740389788141098E-2</v>
      </c>
      <c r="BX341" s="17">
        <v>5.1406588384339598E-2</v>
      </c>
    </row>
    <row r="342" spans="2:76" x14ac:dyDescent="0.35">
      <c r="B342" t="s">
        <v>277</v>
      </c>
      <c r="C342" s="17">
        <v>3.4316621002931001E-2</v>
      </c>
      <c r="D342" s="17">
        <v>2.6093211695566599E-2</v>
      </c>
      <c r="E342" s="17">
        <v>4.1480669330877497E-2</v>
      </c>
      <c r="F342" s="17"/>
      <c r="G342" s="17">
        <v>0</v>
      </c>
      <c r="H342" s="17">
        <v>3.1261884149468698E-2</v>
      </c>
      <c r="I342" s="17">
        <v>3.9758088397647003E-2</v>
      </c>
      <c r="J342" s="17"/>
      <c r="K342" s="17">
        <v>1.53535521089865E-2</v>
      </c>
      <c r="L342" s="17">
        <v>5.0821386440635399E-2</v>
      </c>
      <c r="M342" s="17">
        <v>0</v>
      </c>
      <c r="N342" s="17">
        <v>0</v>
      </c>
      <c r="O342" s="17">
        <v>0</v>
      </c>
      <c r="P342" s="17">
        <v>0</v>
      </c>
      <c r="Q342" s="17">
        <v>1.71540535591896E-2</v>
      </c>
      <c r="R342" s="17">
        <v>4.6579128224578797E-2</v>
      </c>
      <c r="S342" s="17">
        <v>5.7977322959675601E-2</v>
      </c>
      <c r="T342" s="17">
        <v>3.9468421016357599E-2</v>
      </c>
      <c r="U342" s="17">
        <v>4.3653476902120299E-2</v>
      </c>
      <c r="V342" s="17">
        <v>0</v>
      </c>
      <c r="W342" s="17">
        <v>6.88062177472962E-2</v>
      </c>
      <c r="X342" s="17">
        <v>0</v>
      </c>
      <c r="Y342" s="17">
        <v>5.6615285597579598E-2</v>
      </c>
      <c r="Z342" s="17">
        <v>6.0380657932129898E-2</v>
      </c>
      <c r="AA342" s="17"/>
      <c r="AB342" s="17">
        <v>2.0755475919005499E-2</v>
      </c>
      <c r="AC342" s="17">
        <v>4.2350450666628597E-2</v>
      </c>
      <c r="AD342" s="17">
        <v>5.2232710324417897E-2</v>
      </c>
      <c r="AE342" s="17">
        <v>3.56063946439601E-2</v>
      </c>
      <c r="AF342" s="17"/>
      <c r="AG342" s="17">
        <v>4.0578838924111099E-2</v>
      </c>
      <c r="AH342" s="17">
        <v>6.0098166969454303E-2</v>
      </c>
      <c r="AI342" s="17">
        <v>9.1533972779556001E-3</v>
      </c>
      <c r="AJ342" s="17">
        <v>8.1155671058455003E-2</v>
      </c>
      <c r="AK342" s="17"/>
      <c r="AL342" s="17">
        <v>2.8857746118540799E-2</v>
      </c>
      <c r="AM342" s="17">
        <v>4.3605451982297198E-2</v>
      </c>
      <c r="AN342" s="17">
        <v>0</v>
      </c>
      <c r="AO342" s="17">
        <v>0</v>
      </c>
      <c r="AP342" s="17">
        <v>4.4348835343311098E-2</v>
      </c>
      <c r="AQ342" s="17">
        <v>7.55770632480572E-2</v>
      </c>
      <c r="AR342" s="17"/>
      <c r="AS342" s="17">
        <v>3.5712201299870003E-2</v>
      </c>
      <c r="AT342" s="17">
        <v>2.2388885955441699E-2</v>
      </c>
      <c r="AU342" s="17">
        <v>2.2388885955441699E-2</v>
      </c>
      <c r="AV342" s="17" t="s">
        <v>136</v>
      </c>
      <c r="AW342" s="17" t="s">
        <v>136</v>
      </c>
      <c r="AX342" s="17" t="s">
        <v>136</v>
      </c>
      <c r="AY342" s="17">
        <v>0</v>
      </c>
      <c r="AZ342" s="17">
        <v>3.37802668511187E-2</v>
      </c>
      <c r="BA342" s="17">
        <v>0</v>
      </c>
      <c r="BB342" s="17"/>
      <c r="BC342" s="17">
        <v>5.1459157298300001E-2</v>
      </c>
      <c r="BD342" s="17">
        <v>2.34383496145084E-2</v>
      </c>
      <c r="BE342" s="17">
        <v>4.3166188809747298E-2</v>
      </c>
      <c r="BF342" s="17">
        <v>2.7810661905567899E-2</v>
      </c>
      <c r="BG342" s="17">
        <v>2.3912815414805801E-2</v>
      </c>
      <c r="BH342" s="17">
        <v>0</v>
      </c>
      <c r="BI342" s="17"/>
      <c r="BJ342" s="17">
        <v>2.2574690726941099E-2</v>
      </c>
      <c r="BK342" s="17">
        <v>3.6743173617942798E-2</v>
      </c>
      <c r="BL342" s="17">
        <v>1.9327106171936101E-2</v>
      </c>
      <c r="BM342" s="17">
        <v>2.92095752248865E-2</v>
      </c>
      <c r="BN342" s="17">
        <v>5.3474415916931202E-2</v>
      </c>
      <c r="BO342" s="17">
        <v>4.2504423473531797E-2</v>
      </c>
      <c r="BP342" s="17"/>
      <c r="BQ342" s="17">
        <v>2.4951700625015401E-2</v>
      </c>
      <c r="BR342" s="17">
        <v>5.0608949959313199E-2</v>
      </c>
      <c r="BS342" s="17"/>
      <c r="BT342" s="17">
        <v>2.9240383326934401E-2</v>
      </c>
      <c r="BU342" s="17">
        <v>3.9831454667021399E-2</v>
      </c>
      <c r="BV342" s="17"/>
      <c r="BW342" s="17">
        <v>3.4780047316090801E-2</v>
      </c>
      <c r="BX342" s="17">
        <v>3.56421790924875E-2</v>
      </c>
    </row>
    <row r="343" spans="2:76" x14ac:dyDescent="0.35">
      <c r="B343" t="s">
        <v>278</v>
      </c>
      <c r="C343" s="17">
        <v>2.3516979041770799E-2</v>
      </c>
      <c r="D343" s="17">
        <v>1.30353526156308E-2</v>
      </c>
      <c r="E343" s="17">
        <v>3.25883759012289E-2</v>
      </c>
      <c r="F343" s="17"/>
      <c r="G343" s="17">
        <v>3.5629702485720102E-2</v>
      </c>
      <c r="H343" s="17">
        <v>1.14800184248448E-2</v>
      </c>
      <c r="I343" s="17">
        <v>2.6406811195818301E-2</v>
      </c>
      <c r="J343" s="17"/>
      <c r="K343" s="17">
        <v>5.25574424608777E-2</v>
      </c>
      <c r="L343" s="17">
        <v>1.0751947294910399E-2</v>
      </c>
      <c r="M343" s="17">
        <v>0</v>
      </c>
      <c r="N343" s="17">
        <v>0</v>
      </c>
      <c r="O343" s="17">
        <v>0</v>
      </c>
      <c r="P343" s="17">
        <v>0.176844599204005</v>
      </c>
      <c r="Q343" s="17">
        <v>1.98382395696476E-2</v>
      </c>
      <c r="R343" s="17">
        <v>0</v>
      </c>
      <c r="S343" s="17">
        <v>0</v>
      </c>
      <c r="T343" s="17">
        <v>2.3324196103264999E-2</v>
      </c>
      <c r="U343" s="17">
        <v>7.98228205367216E-2</v>
      </c>
      <c r="V343" s="17">
        <v>7.1429593841649403E-2</v>
      </c>
      <c r="W343" s="17">
        <v>0</v>
      </c>
      <c r="X343" s="17">
        <v>0</v>
      </c>
      <c r="Y343" s="17">
        <v>4.9000840589620599E-2</v>
      </c>
      <c r="Z343" s="17">
        <v>0</v>
      </c>
      <c r="AA343" s="17"/>
      <c r="AB343" s="17">
        <v>1.0638778703903E-2</v>
      </c>
      <c r="AC343" s="17">
        <v>2.23788843791633E-2</v>
      </c>
      <c r="AD343" s="17">
        <v>5.1242067366945199E-2</v>
      </c>
      <c r="AE343" s="17">
        <v>0</v>
      </c>
      <c r="AF343" s="17"/>
      <c r="AG343" s="17">
        <v>2.1070818806445998E-2</v>
      </c>
      <c r="AH343" s="17">
        <v>5.9045586576844597E-2</v>
      </c>
      <c r="AI343" s="17">
        <v>2.3758913902076299E-2</v>
      </c>
      <c r="AJ343" s="17">
        <v>0</v>
      </c>
      <c r="AK343" s="17"/>
      <c r="AL343" s="17">
        <v>2.1578055467422801E-2</v>
      </c>
      <c r="AM343" s="17">
        <v>3.9281490588242401E-2</v>
      </c>
      <c r="AN343" s="17">
        <v>2.3197433948649999E-2</v>
      </c>
      <c r="AO343" s="17">
        <v>3.7318302497812303E-2</v>
      </c>
      <c r="AP343" s="17">
        <v>0</v>
      </c>
      <c r="AQ343" s="17">
        <v>1.92155734876387E-2</v>
      </c>
      <c r="AR343" s="17"/>
      <c r="AS343" s="17">
        <v>1.7652251427058001E-2</v>
      </c>
      <c r="AT343" s="17">
        <v>2.2601861894749699E-2</v>
      </c>
      <c r="AU343" s="17">
        <v>2.2601861894749699E-2</v>
      </c>
      <c r="AV343" s="17" t="s">
        <v>136</v>
      </c>
      <c r="AW343" s="17" t="s">
        <v>136</v>
      </c>
      <c r="AX343" s="17" t="s">
        <v>136</v>
      </c>
      <c r="AY343" s="17">
        <v>0</v>
      </c>
      <c r="AZ343" s="17">
        <v>0</v>
      </c>
      <c r="BA343" s="17">
        <v>0.37516009036544401</v>
      </c>
      <c r="BB343" s="17"/>
      <c r="BC343" s="17">
        <v>2.43174194591372E-2</v>
      </c>
      <c r="BD343" s="17">
        <v>2.8270594302512501E-2</v>
      </c>
      <c r="BE343" s="17">
        <v>5.1225961464964699E-2</v>
      </c>
      <c r="BF343" s="17">
        <v>1.79713100137417E-2</v>
      </c>
      <c r="BG343" s="17">
        <v>1.95199427363579E-2</v>
      </c>
      <c r="BH343" s="17">
        <v>7.0305617459251402E-2</v>
      </c>
      <c r="BI343" s="17"/>
      <c r="BJ343" s="17">
        <v>0</v>
      </c>
      <c r="BK343" s="17">
        <v>2.9304162890162602E-2</v>
      </c>
      <c r="BL343" s="17">
        <v>5.3643578020458001E-2</v>
      </c>
      <c r="BM343" s="17">
        <v>2.51924072670279E-2</v>
      </c>
      <c r="BN343" s="17">
        <v>3.4524005745868003E-2</v>
      </c>
      <c r="BO343" s="17">
        <v>0</v>
      </c>
      <c r="BP343" s="17"/>
      <c r="BQ343" s="17">
        <v>1.5336041865583501E-2</v>
      </c>
      <c r="BR343" s="17">
        <v>4.3141425486377803E-2</v>
      </c>
      <c r="BS343" s="17"/>
      <c r="BT343" s="17">
        <v>2.1614908980336401E-2</v>
      </c>
      <c r="BU343" s="17">
        <v>2.5720327890041E-2</v>
      </c>
      <c r="BV343" s="17"/>
      <c r="BW343" s="17">
        <v>1.8598033961993599E-2</v>
      </c>
      <c r="BX343" s="17">
        <v>3.4789585526279497E-2</v>
      </c>
    </row>
    <row r="344" spans="2:76" x14ac:dyDescent="0.35">
      <c r="B344" t="s">
        <v>279</v>
      </c>
      <c r="C344" s="17">
        <v>2.3132641932907899E-2</v>
      </c>
      <c r="D344" s="17">
        <v>2.2990952630842301E-2</v>
      </c>
      <c r="E344" s="17">
        <v>2.33229104561626E-2</v>
      </c>
      <c r="F344" s="17"/>
      <c r="G344" s="17">
        <v>1.7944716749320199E-2</v>
      </c>
      <c r="H344" s="17">
        <v>3.2577685819347599E-2</v>
      </c>
      <c r="I344" s="17">
        <v>2.03215503665631E-2</v>
      </c>
      <c r="J344" s="17"/>
      <c r="K344" s="17">
        <v>3.3694162702723497E-2</v>
      </c>
      <c r="L344" s="17">
        <v>6.8764416397251796E-2</v>
      </c>
      <c r="M344" s="17">
        <v>2.7902397249883502E-2</v>
      </c>
      <c r="N344" s="17">
        <v>4.1825549679717001E-2</v>
      </c>
      <c r="O344" s="17">
        <v>0</v>
      </c>
      <c r="P344" s="17">
        <v>0</v>
      </c>
      <c r="Q344" s="17">
        <v>0</v>
      </c>
      <c r="R344" s="17">
        <v>1.47789281843807E-2</v>
      </c>
      <c r="S344" s="17">
        <v>5.6076823892714997E-2</v>
      </c>
      <c r="T344" s="17">
        <v>7.4735571940732102E-3</v>
      </c>
      <c r="U344" s="17">
        <v>0</v>
      </c>
      <c r="V344" s="17">
        <v>0</v>
      </c>
      <c r="W344" s="17">
        <v>0</v>
      </c>
      <c r="X344" s="17">
        <v>0</v>
      </c>
      <c r="Y344" s="17">
        <v>0</v>
      </c>
      <c r="Z344" s="17">
        <v>0</v>
      </c>
      <c r="AA344" s="17"/>
      <c r="AB344" s="17">
        <v>2.1233015061367499E-2</v>
      </c>
      <c r="AC344" s="17">
        <v>3.06938747821669E-2</v>
      </c>
      <c r="AD344" s="17">
        <v>9.8081652089455993E-3</v>
      </c>
      <c r="AE344" s="17">
        <v>0</v>
      </c>
      <c r="AF344" s="17"/>
      <c r="AG344" s="17">
        <v>2.2341242747917801E-2</v>
      </c>
      <c r="AH344" s="17">
        <v>0</v>
      </c>
      <c r="AI344" s="17">
        <v>1.6972702547062301E-2</v>
      </c>
      <c r="AJ344" s="17">
        <v>8.1155671058455003E-2</v>
      </c>
      <c r="AK344" s="17"/>
      <c r="AL344" s="17">
        <v>1.05728815712555E-2</v>
      </c>
      <c r="AM344" s="17">
        <v>2.6796907514832401E-2</v>
      </c>
      <c r="AN344" s="17">
        <v>0</v>
      </c>
      <c r="AO344" s="17">
        <v>2.2041047479712E-2</v>
      </c>
      <c r="AP344" s="17">
        <v>4.2420552600321799E-2</v>
      </c>
      <c r="AQ344" s="17">
        <v>0</v>
      </c>
      <c r="AR344" s="17"/>
      <c r="AS344" s="17">
        <v>2.7167472329674501E-2</v>
      </c>
      <c r="AT344" s="17">
        <v>1.00570196575134E-2</v>
      </c>
      <c r="AU344" s="17">
        <v>1.00570196575134E-2</v>
      </c>
      <c r="AV344" s="17" t="s">
        <v>136</v>
      </c>
      <c r="AW344" s="17" t="s">
        <v>136</v>
      </c>
      <c r="AX344" s="17" t="s">
        <v>136</v>
      </c>
      <c r="AY344" s="17">
        <v>0</v>
      </c>
      <c r="AZ344" s="17">
        <v>6.8127232089511797E-2</v>
      </c>
      <c r="BA344" s="17">
        <v>0</v>
      </c>
      <c r="BB344" s="17"/>
      <c r="BC344" s="17">
        <v>4.3102293110099901E-2</v>
      </c>
      <c r="BD344" s="17">
        <v>4.3196807596369097E-2</v>
      </c>
      <c r="BE344" s="17">
        <v>5.1946879480933197E-2</v>
      </c>
      <c r="BF344" s="17">
        <v>8.8218176583591493E-3</v>
      </c>
      <c r="BG344" s="17">
        <v>0</v>
      </c>
      <c r="BH344" s="17">
        <v>9.3585020246844897E-2</v>
      </c>
      <c r="BI344" s="17"/>
      <c r="BJ344" s="17">
        <v>0</v>
      </c>
      <c r="BK344" s="17">
        <v>2.2498816756883901E-2</v>
      </c>
      <c r="BL344" s="17">
        <v>0</v>
      </c>
      <c r="BM344" s="17">
        <v>1.66049129097917E-2</v>
      </c>
      <c r="BN344" s="17">
        <v>3.5347808228720502E-2</v>
      </c>
      <c r="BO344" s="17">
        <v>6.6672545293922206E-2</v>
      </c>
      <c r="BP344" s="17"/>
      <c r="BQ344" s="17">
        <v>2.1310837372890901E-2</v>
      </c>
      <c r="BR344" s="17">
        <v>2.7725726974223E-2</v>
      </c>
      <c r="BS344" s="17"/>
      <c r="BT344" s="17">
        <v>2.4234884548259901E-2</v>
      </c>
      <c r="BU344" s="17">
        <v>2.2328096113373101E-2</v>
      </c>
      <c r="BV344" s="17"/>
      <c r="BW344" s="17">
        <v>2.35718401750072E-2</v>
      </c>
      <c r="BX344" s="17">
        <v>1.9218938389613398E-2</v>
      </c>
    </row>
    <row r="345" spans="2:76" x14ac:dyDescent="0.35">
      <c r="B345" t="s">
        <v>280</v>
      </c>
      <c r="C345" s="17">
        <v>1.3858481217495699E-2</v>
      </c>
      <c r="D345" s="17">
        <v>1.88044589581568E-2</v>
      </c>
      <c r="E345" s="17">
        <v>9.6519396830439599E-3</v>
      </c>
      <c r="F345" s="17"/>
      <c r="G345" s="17">
        <v>0</v>
      </c>
      <c r="H345" s="17">
        <v>1.77170167157721E-2</v>
      </c>
      <c r="I345" s="17">
        <v>1.41882232104693E-2</v>
      </c>
      <c r="J345" s="17"/>
      <c r="K345" s="17">
        <v>1.83577726331468E-2</v>
      </c>
      <c r="L345" s="17">
        <v>1.8459862482053901E-2</v>
      </c>
      <c r="M345" s="17">
        <v>0</v>
      </c>
      <c r="N345" s="17">
        <v>0</v>
      </c>
      <c r="O345" s="17">
        <v>0</v>
      </c>
      <c r="P345" s="17">
        <v>0</v>
      </c>
      <c r="Q345" s="17">
        <v>1.6937803725927601E-2</v>
      </c>
      <c r="R345" s="17">
        <v>0</v>
      </c>
      <c r="S345" s="17">
        <v>0</v>
      </c>
      <c r="T345" s="17">
        <v>0</v>
      </c>
      <c r="U345" s="17">
        <v>3.77470026105306E-2</v>
      </c>
      <c r="V345" s="17">
        <v>7.1429593841649403E-2</v>
      </c>
      <c r="W345" s="17">
        <v>5.8548705001034498E-2</v>
      </c>
      <c r="X345" s="17">
        <v>0</v>
      </c>
      <c r="Y345" s="17">
        <v>5.6615285597579598E-2</v>
      </c>
      <c r="Z345" s="17">
        <v>0</v>
      </c>
      <c r="AA345" s="17"/>
      <c r="AB345" s="17">
        <v>2.8667263691943501E-2</v>
      </c>
      <c r="AC345" s="17">
        <v>8.1201289581842896E-3</v>
      </c>
      <c r="AD345" s="17">
        <v>1.3748746435300401E-2</v>
      </c>
      <c r="AE345" s="17">
        <v>0</v>
      </c>
      <c r="AF345" s="17"/>
      <c r="AG345" s="17">
        <v>1.3349759955495101E-2</v>
      </c>
      <c r="AH345" s="17">
        <v>2.4157868584976601E-2</v>
      </c>
      <c r="AI345" s="17">
        <v>1.3106172609548E-2</v>
      </c>
      <c r="AJ345" s="17">
        <v>0</v>
      </c>
      <c r="AK345" s="17"/>
      <c r="AL345" s="17">
        <v>1.0875479753810501E-2</v>
      </c>
      <c r="AM345" s="17">
        <v>1.6808488256647498E-2</v>
      </c>
      <c r="AN345" s="17">
        <v>3.7979354879067201E-2</v>
      </c>
      <c r="AO345" s="17">
        <v>3.7318302497812303E-2</v>
      </c>
      <c r="AP345" s="17">
        <v>0</v>
      </c>
      <c r="AQ345" s="17">
        <v>2.2644036451825601E-2</v>
      </c>
      <c r="AR345" s="17"/>
      <c r="AS345" s="17">
        <v>1.6124815249280802E-2</v>
      </c>
      <c r="AT345" s="17">
        <v>8.5768047617731501E-3</v>
      </c>
      <c r="AU345" s="17">
        <v>8.5768047617731501E-3</v>
      </c>
      <c r="AV345" s="17" t="s">
        <v>136</v>
      </c>
      <c r="AW345" s="17" t="s">
        <v>136</v>
      </c>
      <c r="AX345" s="17" t="s">
        <v>136</v>
      </c>
      <c r="AY345" s="17">
        <v>0</v>
      </c>
      <c r="AZ345" s="17">
        <v>3.43382829939953E-2</v>
      </c>
      <c r="BA345" s="17">
        <v>0</v>
      </c>
      <c r="BB345" s="17"/>
      <c r="BC345" s="17">
        <v>4.5610529053064699E-3</v>
      </c>
      <c r="BD345" s="17">
        <v>4.8165585255549301E-2</v>
      </c>
      <c r="BE345" s="17">
        <v>4.4253492699016399E-2</v>
      </c>
      <c r="BF345" s="17">
        <v>1.7029461946061902E-2</v>
      </c>
      <c r="BG345" s="17">
        <v>1.1582223959316899E-2</v>
      </c>
      <c r="BH345" s="17">
        <v>0</v>
      </c>
      <c r="BI345" s="17"/>
      <c r="BJ345" s="17">
        <v>1.10049856872619E-2</v>
      </c>
      <c r="BK345" s="17">
        <v>5.14937265814705E-3</v>
      </c>
      <c r="BL345" s="17">
        <v>0</v>
      </c>
      <c r="BM345" s="17">
        <v>2.29003811833156E-2</v>
      </c>
      <c r="BN345" s="17">
        <v>2.1954374794191399E-2</v>
      </c>
      <c r="BO345" s="17">
        <v>1.25742846627841E-2</v>
      </c>
      <c r="BP345" s="17"/>
      <c r="BQ345" s="17">
        <v>1.04078384029152E-2</v>
      </c>
      <c r="BR345" s="17">
        <v>2.2184962713788999E-2</v>
      </c>
      <c r="BS345" s="17"/>
      <c r="BT345" s="17">
        <v>1.1532028152481199E-2</v>
      </c>
      <c r="BU345" s="17">
        <v>1.32263713772546E-2</v>
      </c>
      <c r="BV345" s="17"/>
      <c r="BW345" s="17">
        <v>1.5337104290141099E-2</v>
      </c>
      <c r="BX345" s="17">
        <v>1.1837697155577699E-2</v>
      </c>
    </row>
    <row r="346" spans="2:76" x14ac:dyDescent="0.35">
      <c r="B346" t="s">
        <v>97</v>
      </c>
      <c r="C346" s="17">
        <v>1.3732713129391399E-2</v>
      </c>
      <c r="D346" s="17">
        <v>1.33938367571091E-2</v>
      </c>
      <c r="E346" s="17">
        <v>1.4064457401141201E-2</v>
      </c>
      <c r="F346" s="17"/>
      <c r="G346" s="17">
        <v>6.7181178043218895E-2</v>
      </c>
      <c r="H346" s="17">
        <v>0</v>
      </c>
      <c r="I346" s="17">
        <v>1.20396820179389E-2</v>
      </c>
      <c r="J346" s="17"/>
      <c r="K346" s="17">
        <v>0</v>
      </c>
      <c r="L346" s="17">
        <v>1.99959677346607E-2</v>
      </c>
      <c r="M346" s="17">
        <v>5.3362076373002498E-2</v>
      </c>
      <c r="N346" s="17">
        <v>4.1825549679717001E-2</v>
      </c>
      <c r="O346" s="17">
        <v>0</v>
      </c>
      <c r="P346" s="17">
        <v>0</v>
      </c>
      <c r="Q346" s="17">
        <v>0</v>
      </c>
      <c r="R346" s="17">
        <v>1.49121725409918E-2</v>
      </c>
      <c r="S346" s="17">
        <v>0</v>
      </c>
      <c r="T346" s="17">
        <v>7.4805504990366201E-3</v>
      </c>
      <c r="U346" s="17">
        <v>0</v>
      </c>
      <c r="V346" s="17">
        <v>0</v>
      </c>
      <c r="W346" s="17">
        <v>3.44191975254741E-2</v>
      </c>
      <c r="X346" s="17">
        <v>0</v>
      </c>
      <c r="Y346" s="17">
        <v>5.6615285597579598E-2</v>
      </c>
      <c r="Z346" s="17">
        <v>0</v>
      </c>
      <c r="AA346" s="17"/>
      <c r="AB346" s="17">
        <v>2.50747003153209E-2</v>
      </c>
      <c r="AC346" s="17">
        <v>8.7288980528762092E-3</v>
      </c>
      <c r="AD346" s="17">
        <v>0</v>
      </c>
      <c r="AE346" s="17">
        <v>1.7783134027693302E-2</v>
      </c>
      <c r="AF346" s="17"/>
      <c r="AG346" s="17">
        <v>1.32252745325239E-2</v>
      </c>
      <c r="AH346" s="17">
        <v>0</v>
      </c>
      <c r="AI346" s="17">
        <v>1.81384610573261E-2</v>
      </c>
      <c r="AJ346" s="17">
        <v>0</v>
      </c>
      <c r="AK346" s="17"/>
      <c r="AL346" s="17">
        <v>0</v>
      </c>
      <c r="AM346" s="17">
        <v>2.6400490433235099E-2</v>
      </c>
      <c r="AN346" s="17">
        <v>1.9751050493719901E-2</v>
      </c>
      <c r="AO346" s="17">
        <v>0</v>
      </c>
      <c r="AP346" s="17">
        <v>0</v>
      </c>
      <c r="AQ346" s="17">
        <v>0</v>
      </c>
      <c r="AR346" s="17"/>
      <c r="AS346" s="17">
        <v>1.1616057019254101E-2</v>
      </c>
      <c r="AT346" s="17">
        <v>0</v>
      </c>
      <c r="AU346" s="17">
        <v>0</v>
      </c>
      <c r="AV346" s="17" t="s">
        <v>136</v>
      </c>
      <c r="AW346" s="17" t="s">
        <v>136</v>
      </c>
      <c r="AX346" s="17" t="s">
        <v>136</v>
      </c>
      <c r="AY346" s="17">
        <v>0.166876983882456</v>
      </c>
      <c r="AZ346" s="17">
        <v>0</v>
      </c>
      <c r="BA346" s="17">
        <v>0</v>
      </c>
      <c r="BB346" s="17"/>
      <c r="BC346" s="17">
        <v>9.3578380541459606E-3</v>
      </c>
      <c r="BD346" s="17">
        <v>0</v>
      </c>
      <c r="BE346" s="17">
        <v>4.2504051325444499E-2</v>
      </c>
      <c r="BF346" s="17">
        <v>4.4944657854707998E-2</v>
      </c>
      <c r="BG346" s="17">
        <v>4.4426559843160403E-3</v>
      </c>
      <c r="BH346" s="17">
        <v>0</v>
      </c>
      <c r="BI346" s="17"/>
      <c r="BJ346" s="17">
        <v>0</v>
      </c>
      <c r="BK346" s="17">
        <v>2.6649475406393602E-2</v>
      </c>
      <c r="BL346" s="17">
        <v>1.6727716527322498E-2</v>
      </c>
      <c r="BM346" s="17">
        <v>5.3437013589201299E-3</v>
      </c>
      <c r="BN346" s="17">
        <v>3.26189753912174E-2</v>
      </c>
      <c r="BO346" s="17">
        <v>0</v>
      </c>
      <c r="BP346" s="17"/>
      <c r="BQ346" s="17">
        <v>1.24892613547655E-2</v>
      </c>
      <c r="BR346" s="17">
        <v>1.6842055174522499E-2</v>
      </c>
      <c r="BS346" s="17"/>
      <c r="BT346" s="17">
        <v>1.2556338270563801E-2</v>
      </c>
      <c r="BU346" s="17">
        <v>1.50849897593291E-2</v>
      </c>
      <c r="BV346" s="17"/>
      <c r="BW346" s="17">
        <v>1.8311148952635602E-2</v>
      </c>
      <c r="BX346" s="17">
        <v>0</v>
      </c>
    </row>
    <row r="347" spans="2:76" x14ac:dyDescent="0.35">
      <c r="B347" t="s">
        <v>281</v>
      </c>
      <c r="C347" s="17">
        <v>4.23516282635133E-3</v>
      </c>
      <c r="D347" s="17">
        <v>6.5379060636549602E-3</v>
      </c>
      <c r="E347" s="17">
        <v>2.2701122811019801E-3</v>
      </c>
      <c r="F347" s="17"/>
      <c r="G347" s="17">
        <v>1.79505653192687E-2</v>
      </c>
      <c r="H347" s="17">
        <v>4.9622579762268497E-3</v>
      </c>
      <c r="I347" s="17">
        <v>2.2414788571284501E-3</v>
      </c>
      <c r="J347" s="17"/>
      <c r="K347" s="17">
        <v>0</v>
      </c>
      <c r="L347" s="17">
        <v>0</v>
      </c>
      <c r="M347" s="17">
        <v>0</v>
      </c>
      <c r="N347" s="17">
        <v>0</v>
      </c>
      <c r="O347" s="17">
        <v>0</v>
      </c>
      <c r="P347" s="17">
        <v>0</v>
      </c>
      <c r="Q347" s="17">
        <v>0</v>
      </c>
      <c r="R347" s="17">
        <v>0</v>
      </c>
      <c r="S347" s="17">
        <v>5.79231219887082E-2</v>
      </c>
      <c r="T347" s="17">
        <v>7.4458739184631497E-3</v>
      </c>
      <c r="U347" s="17">
        <v>0</v>
      </c>
      <c r="V347" s="17">
        <v>0</v>
      </c>
      <c r="W347" s="17">
        <v>0</v>
      </c>
      <c r="X347" s="17">
        <v>0</v>
      </c>
      <c r="Y347" s="17">
        <v>0</v>
      </c>
      <c r="Z347" s="17">
        <v>5.9202350908351201E-2</v>
      </c>
      <c r="AA347" s="17"/>
      <c r="AB347" s="17">
        <v>4.1141029124539402E-3</v>
      </c>
      <c r="AC347" s="17">
        <v>0</v>
      </c>
      <c r="AD347" s="17">
        <v>9.3038959129956595E-3</v>
      </c>
      <c r="AE347" s="17">
        <v>0</v>
      </c>
      <c r="AF347" s="17"/>
      <c r="AG347" s="17">
        <v>6.1708191302487598E-3</v>
      </c>
      <c r="AH347" s="17">
        <v>0</v>
      </c>
      <c r="AI347" s="17">
        <v>0</v>
      </c>
      <c r="AJ347" s="17">
        <v>0</v>
      </c>
      <c r="AK347" s="17"/>
      <c r="AL347" s="17">
        <v>5.2033673787115903E-3</v>
      </c>
      <c r="AM347" s="17">
        <v>6.5695407526411599E-3</v>
      </c>
      <c r="AN347" s="17">
        <v>1.9818292519052899E-2</v>
      </c>
      <c r="AO347" s="17">
        <v>0</v>
      </c>
      <c r="AP347" s="17">
        <v>0</v>
      </c>
      <c r="AQ347" s="17">
        <v>0</v>
      </c>
      <c r="AR347" s="17"/>
      <c r="AS347" s="17">
        <v>3.9646071511195502E-3</v>
      </c>
      <c r="AT347" s="17">
        <v>0</v>
      </c>
      <c r="AU347" s="17">
        <v>0</v>
      </c>
      <c r="AV347" s="17" t="s">
        <v>136</v>
      </c>
      <c r="AW347" s="17" t="s">
        <v>136</v>
      </c>
      <c r="AX347" s="17" t="s">
        <v>136</v>
      </c>
      <c r="AY347" s="17">
        <v>0</v>
      </c>
      <c r="AZ347" s="17">
        <v>0</v>
      </c>
      <c r="BA347" s="17">
        <v>0</v>
      </c>
      <c r="BB347" s="17"/>
      <c r="BC347" s="17">
        <v>8.6975109824058601E-3</v>
      </c>
      <c r="BD347" s="17">
        <v>0</v>
      </c>
      <c r="BE347" s="17">
        <v>0</v>
      </c>
      <c r="BF347" s="17">
        <v>7.3992445252576804E-3</v>
      </c>
      <c r="BG347" s="17">
        <v>0</v>
      </c>
      <c r="BH347" s="17">
        <v>0</v>
      </c>
      <c r="BI347" s="17"/>
      <c r="BJ347" s="17">
        <v>0</v>
      </c>
      <c r="BK347" s="17">
        <v>0</v>
      </c>
      <c r="BL347" s="17">
        <v>0</v>
      </c>
      <c r="BM347" s="17">
        <v>9.7607495633647099E-3</v>
      </c>
      <c r="BN347" s="17">
        <v>0</v>
      </c>
      <c r="BO347" s="17">
        <v>1.2091389764835101E-2</v>
      </c>
      <c r="BP347" s="17"/>
      <c r="BQ347" s="17">
        <v>1.7417699390566001E-3</v>
      </c>
      <c r="BR347" s="17">
        <v>1.01797878718459E-2</v>
      </c>
      <c r="BS347" s="17"/>
      <c r="BT347" s="17">
        <v>2.4548836673355099E-3</v>
      </c>
      <c r="BU347" s="17">
        <v>6.0690503144735499E-3</v>
      </c>
      <c r="BV347" s="17"/>
      <c r="BW347" s="17">
        <v>6.5148325378824902E-3</v>
      </c>
      <c r="BX347" s="17">
        <v>0</v>
      </c>
    </row>
    <row r="348" spans="2:76" x14ac:dyDescent="0.35">
      <c r="B348" t="s">
        <v>153</v>
      </c>
      <c r="C348" s="17">
        <v>9.2369613616836502E-2</v>
      </c>
      <c r="D348" s="17">
        <v>0.101685749265949</v>
      </c>
      <c r="E348" s="17">
        <v>8.46427335359866E-2</v>
      </c>
      <c r="F348" s="17"/>
      <c r="G348" s="17">
        <v>8.0583229021005898E-2</v>
      </c>
      <c r="H348" s="17">
        <v>8.0464410707853207E-2</v>
      </c>
      <c r="I348" s="17">
        <v>9.82204073150382E-2</v>
      </c>
      <c r="J348" s="17"/>
      <c r="K348" s="17">
        <v>0.10169365296944299</v>
      </c>
      <c r="L348" s="17">
        <v>9.8447241020736306E-2</v>
      </c>
      <c r="M348" s="17">
        <v>9.6744968058832606E-2</v>
      </c>
      <c r="N348" s="17">
        <v>8.3690237191202194E-2</v>
      </c>
      <c r="O348" s="17">
        <v>0.14387411943519399</v>
      </c>
      <c r="P348" s="17">
        <v>8.0583476521648698E-2</v>
      </c>
      <c r="Q348" s="17">
        <v>0.110929389703166</v>
      </c>
      <c r="R348" s="17">
        <v>7.9061304827305598E-2</v>
      </c>
      <c r="S348" s="17">
        <v>0</v>
      </c>
      <c r="T348" s="17">
        <v>8.5493178040059903E-2</v>
      </c>
      <c r="U348" s="17">
        <v>0.111657821932551</v>
      </c>
      <c r="V348" s="17">
        <v>0.28017893929337601</v>
      </c>
      <c r="W348" s="17">
        <v>0.18147180604952601</v>
      </c>
      <c r="X348" s="17">
        <v>0</v>
      </c>
      <c r="Y348" s="17">
        <v>0</v>
      </c>
      <c r="Z348" s="17">
        <v>0</v>
      </c>
      <c r="AA348" s="17"/>
      <c r="AB348" s="17">
        <v>9.0523281477950898E-2</v>
      </c>
      <c r="AC348" s="17">
        <v>7.3679673441157695E-2</v>
      </c>
      <c r="AD348" s="17">
        <v>9.8568919283227696E-2</v>
      </c>
      <c r="AE348" s="17">
        <v>9.7586533847699303E-2</v>
      </c>
      <c r="AF348" s="17"/>
      <c r="AG348" s="17">
        <v>8.5088630861956005E-2</v>
      </c>
      <c r="AH348" s="17">
        <v>7.2169063447454704E-2</v>
      </c>
      <c r="AI348" s="17">
        <v>9.7945598824983202E-2</v>
      </c>
      <c r="AJ348" s="17">
        <v>8.1155671058455003E-2</v>
      </c>
      <c r="AK348" s="17"/>
      <c r="AL348" s="17">
        <v>8.6077306430315206E-2</v>
      </c>
      <c r="AM348" s="17">
        <v>0.14170445633241599</v>
      </c>
      <c r="AN348" s="17">
        <v>7.0258896184064806E-2</v>
      </c>
      <c r="AO348" s="17">
        <v>0.183272286025256</v>
      </c>
      <c r="AP348" s="17">
        <v>0</v>
      </c>
      <c r="AQ348" s="17">
        <v>4.7969811997406402E-2</v>
      </c>
      <c r="AR348" s="17"/>
      <c r="AS348" s="17">
        <v>8.6401170682744902E-2</v>
      </c>
      <c r="AT348" s="17">
        <v>0.12533542340753701</v>
      </c>
      <c r="AU348" s="17">
        <v>0.12533542340753701</v>
      </c>
      <c r="AV348" s="17" t="s">
        <v>136</v>
      </c>
      <c r="AW348" s="17" t="s">
        <v>136</v>
      </c>
      <c r="AX348" s="17" t="s">
        <v>136</v>
      </c>
      <c r="AY348" s="17">
        <v>0.17060651168382299</v>
      </c>
      <c r="AZ348" s="17">
        <v>7.00885723869972E-2</v>
      </c>
      <c r="BA348" s="17">
        <v>0</v>
      </c>
      <c r="BB348" s="17"/>
      <c r="BC348" s="17">
        <v>0.102415243523595</v>
      </c>
      <c r="BD348" s="17">
        <v>6.2366346661995101E-2</v>
      </c>
      <c r="BE348" s="17">
        <v>0</v>
      </c>
      <c r="BF348" s="17">
        <v>0.10979848663801201</v>
      </c>
      <c r="BG348" s="17">
        <v>9.4936794181849707E-2</v>
      </c>
      <c r="BH348" s="17">
        <v>0</v>
      </c>
      <c r="BI348" s="17"/>
      <c r="BJ348" s="17">
        <v>9.3455117894835293E-2</v>
      </c>
      <c r="BK348" s="17">
        <v>9.1950172952065104E-2</v>
      </c>
      <c r="BL348" s="17">
        <v>0.122275329339799</v>
      </c>
      <c r="BM348" s="17">
        <v>8.1989462943905397E-2</v>
      </c>
      <c r="BN348" s="17">
        <v>0.124458598977054</v>
      </c>
      <c r="BO348" s="17">
        <v>5.5177770791581898E-2</v>
      </c>
      <c r="BP348" s="17"/>
      <c r="BQ348" s="17">
        <v>0.10413962648498</v>
      </c>
      <c r="BR348" s="17">
        <v>6.5707882049476904E-2</v>
      </c>
      <c r="BS348" s="17"/>
      <c r="BT348" s="17">
        <v>0.10674923876798501</v>
      </c>
      <c r="BU348" s="17">
        <v>7.9183207459530405E-2</v>
      </c>
      <c r="BV348" s="17"/>
      <c r="BW348" s="17">
        <v>8.1185235012160406E-2</v>
      </c>
      <c r="BX348" s="17">
        <v>0.10602565226921901</v>
      </c>
    </row>
    <row r="349" spans="2:76" x14ac:dyDescent="0.35">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row>
    <row r="350" spans="2:76" x14ac:dyDescent="0.35">
      <c r="B350" s="6" t="s">
        <v>283</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row>
    <row r="351" spans="2:76" x14ac:dyDescent="0.35">
      <c r="B351" s="31" t="s">
        <v>503</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row>
    <row r="352" spans="2:76" x14ac:dyDescent="0.35">
      <c r="B352" t="s">
        <v>269</v>
      </c>
      <c r="C352" s="17">
        <v>0.37304935464842298</v>
      </c>
      <c r="D352" s="17">
        <v>0.401551139756262</v>
      </c>
      <c r="E352" s="17">
        <v>0.35018609878505402</v>
      </c>
      <c r="F352" s="17"/>
      <c r="G352" s="17">
        <v>0.78797092446008099</v>
      </c>
      <c r="H352" s="17">
        <v>0.662936874095996</v>
      </c>
      <c r="I352" s="17">
        <v>0.21419569561485199</v>
      </c>
      <c r="J352" s="17"/>
      <c r="K352" s="17">
        <v>0.31249974511925599</v>
      </c>
      <c r="L352" s="17">
        <v>0.32232514206115898</v>
      </c>
      <c r="M352" s="17">
        <v>0.29471173702836101</v>
      </c>
      <c r="N352" s="17">
        <v>0.44883764575269097</v>
      </c>
      <c r="O352" s="17">
        <v>0.56961479240791202</v>
      </c>
      <c r="P352" s="17">
        <v>0.52189351008178497</v>
      </c>
      <c r="Q352" s="17">
        <v>0.477221709352037</v>
      </c>
      <c r="R352" s="17">
        <v>0.37934749624894598</v>
      </c>
      <c r="S352" s="17">
        <v>0.51194670274143095</v>
      </c>
      <c r="T352" s="17">
        <v>0.372129274051967</v>
      </c>
      <c r="U352" s="17">
        <v>0.209055671854465</v>
      </c>
      <c r="V352" s="17">
        <v>0.83699000679053803</v>
      </c>
      <c r="W352" s="17">
        <v>0.28875246910964297</v>
      </c>
      <c r="X352" s="17">
        <v>0.26645918070191699</v>
      </c>
      <c r="Y352" s="17">
        <v>0.46599369554577502</v>
      </c>
      <c r="Z352" s="17">
        <v>0.42305299389571899</v>
      </c>
      <c r="AA352" s="17"/>
      <c r="AB352" s="17">
        <v>0.487946934105359</v>
      </c>
      <c r="AC352" s="17">
        <v>0.37965809336157003</v>
      </c>
      <c r="AD352" s="17">
        <v>0.23527359696025801</v>
      </c>
      <c r="AE352" s="17">
        <v>0.24407620526854901</v>
      </c>
      <c r="AF352" s="17"/>
      <c r="AG352" s="17">
        <v>0.39310117129565297</v>
      </c>
      <c r="AH352" s="17">
        <v>0.41002397345182401</v>
      </c>
      <c r="AI352" s="17">
        <v>0.26029293854864999</v>
      </c>
      <c r="AJ352" s="17">
        <v>0.18923017486055899</v>
      </c>
      <c r="AK352" s="17"/>
      <c r="AL352" s="17">
        <v>0.36697434141743501</v>
      </c>
      <c r="AM352" s="17">
        <v>0.28293589381944401</v>
      </c>
      <c r="AN352" s="17">
        <v>0.49715566126411398</v>
      </c>
      <c r="AO352" s="17">
        <v>0.35755916421954598</v>
      </c>
      <c r="AP352" s="17">
        <v>0.23064697690547001</v>
      </c>
      <c r="AQ352" s="17">
        <v>0.40550778422422001</v>
      </c>
      <c r="AR352" s="17"/>
      <c r="AS352" s="17">
        <v>0.36201725704431298</v>
      </c>
      <c r="AT352" s="17">
        <v>0.261967071124318</v>
      </c>
      <c r="AU352" s="17">
        <v>0.261967071124318</v>
      </c>
      <c r="AV352" s="17" t="s">
        <v>136</v>
      </c>
      <c r="AW352" s="17" t="s">
        <v>136</v>
      </c>
      <c r="AX352" s="17" t="s">
        <v>136</v>
      </c>
      <c r="AY352" s="17">
        <v>0.54554012487456305</v>
      </c>
      <c r="AZ352" s="17">
        <v>0.96367367273049898</v>
      </c>
      <c r="BA352" s="17">
        <v>0.37516009036544401</v>
      </c>
      <c r="BB352" s="17"/>
      <c r="BC352" s="17">
        <v>0.253822710668416</v>
      </c>
      <c r="BD352" s="17">
        <v>0.37673389142472002</v>
      </c>
      <c r="BE352" s="17">
        <v>0.47206817156192399</v>
      </c>
      <c r="BF352" s="17">
        <v>0.46887590769534898</v>
      </c>
      <c r="BG352" s="17">
        <v>0.43335634731875899</v>
      </c>
      <c r="BH352" s="17">
        <v>0.45645375720032</v>
      </c>
      <c r="BI352" s="17"/>
      <c r="BJ352" s="17">
        <v>0.41901908912806102</v>
      </c>
      <c r="BK352" s="17">
        <v>0.37806977734054698</v>
      </c>
      <c r="BL352" s="17">
        <v>0.39586826519481499</v>
      </c>
      <c r="BM352" s="17">
        <v>0.345010542070948</v>
      </c>
      <c r="BN352" s="17">
        <v>0.38458329834542798</v>
      </c>
      <c r="BO352" s="17">
        <v>0.34929339069753002</v>
      </c>
      <c r="BP352" s="17"/>
      <c r="BQ352" s="17">
        <v>0.33615588626552201</v>
      </c>
      <c r="BR352" s="17">
        <v>0.45527704924819501</v>
      </c>
      <c r="BS352" s="17"/>
      <c r="BT352" s="17">
        <v>0.33648804223002599</v>
      </c>
      <c r="BU352" s="17">
        <v>0.41090025629896199</v>
      </c>
      <c r="BV352" s="17"/>
      <c r="BW352" s="17">
        <v>0.50188456745550403</v>
      </c>
      <c r="BX352" s="17">
        <v>0.12641320654515401</v>
      </c>
    </row>
    <row r="353" spans="2:76" x14ac:dyDescent="0.35">
      <c r="B353" t="s">
        <v>270</v>
      </c>
      <c r="C353" s="17">
        <v>0.35664277152388202</v>
      </c>
      <c r="D353" s="17">
        <v>0.379077230183406</v>
      </c>
      <c r="E353" s="17">
        <v>0.33563228130363798</v>
      </c>
      <c r="F353" s="17"/>
      <c r="G353" s="17">
        <v>1.96335744831681E-2</v>
      </c>
      <c r="H353" s="17">
        <v>9.7882147143723203E-2</v>
      </c>
      <c r="I353" s="17">
        <v>0.49445348512751403</v>
      </c>
      <c r="J353" s="17"/>
      <c r="K353" s="17">
        <v>0.34279987805011303</v>
      </c>
      <c r="L353" s="17">
        <v>0.36776236362284898</v>
      </c>
      <c r="M353" s="17">
        <v>0.50052070019591799</v>
      </c>
      <c r="N353" s="17">
        <v>0.37056880360209499</v>
      </c>
      <c r="O353" s="17">
        <v>0.43038520759208798</v>
      </c>
      <c r="P353" s="17">
        <v>0.29992814006082702</v>
      </c>
      <c r="Q353" s="17">
        <v>0.282832758041557</v>
      </c>
      <c r="R353" s="17">
        <v>0.37458159545233499</v>
      </c>
      <c r="S353" s="17">
        <v>0.30779688894742602</v>
      </c>
      <c r="T353" s="17">
        <v>0.33532167526228801</v>
      </c>
      <c r="U353" s="17">
        <v>0.211142906722149</v>
      </c>
      <c r="V353" s="17">
        <v>8.2825019337037703E-2</v>
      </c>
      <c r="W353" s="17">
        <v>0.49728411869924</v>
      </c>
      <c r="X353" s="17">
        <v>0.37895715951971098</v>
      </c>
      <c r="Y353" s="17">
        <v>0.42205184454536199</v>
      </c>
      <c r="Z353" s="17">
        <v>0.57694700610428096</v>
      </c>
      <c r="AA353" s="17"/>
      <c r="AB353" s="17">
        <v>0.28484440795367699</v>
      </c>
      <c r="AC353" s="17">
        <v>0.37097321959621199</v>
      </c>
      <c r="AD353" s="17">
        <v>0.42600002279888</v>
      </c>
      <c r="AE353" s="17">
        <v>0.42585210761237402</v>
      </c>
      <c r="AF353" s="17"/>
      <c r="AG353" s="17">
        <v>0.33322180697803899</v>
      </c>
      <c r="AH353" s="17">
        <v>0.376326662551212</v>
      </c>
      <c r="AI353" s="17">
        <v>0.450265345487119</v>
      </c>
      <c r="AJ353" s="17">
        <v>0.46543562125700999</v>
      </c>
      <c r="AK353" s="17"/>
      <c r="AL353" s="17">
        <v>0.39492685636093899</v>
      </c>
      <c r="AM353" s="17">
        <v>0.35720939743477498</v>
      </c>
      <c r="AN353" s="17">
        <v>0.34394336207648102</v>
      </c>
      <c r="AO353" s="17">
        <v>0.340795038398647</v>
      </c>
      <c r="AP353" s="17">
        <v>0.39665632102382498</v>
      </c>
      <c r="AQ353" s="17">
        <v>0.38757007234714402</v>
      </c>
      <c r="AR353" s="17"/>
      <c r="AS353" s="17">
        <v>0.40844569181114898</v>
      </c>
      <c r="AT353" s="17">
        <v>0.41340028472603901</v>
      </c>
      <c r="AU353" s="17">
        <v>0.41340028472603901</v>
      </c>
      <c r="AV353" s="17" t="s">
        <v>136</v>
      </c>
      <c r="AW353" s="17" t="s">
        <v>136</v>
      </c>
      <c r="AX353" s="17" t="s">
        <v>136</v>
      </c>
      <c r="AY353" s="17">
        <v>0.13648487724061301</v>
      </c>
      <c r="AZ353" s="17">
        <v>0</v>
      </c>
      <c r="BA353" s="17">
        <v>0</v>
      </c>
      <c r="BB353" s="17"/>
      <c r="BC353" s="17">
        <v>0.40640464571845702</v>
      </c>
      <c r="BD353" s="17">
        <v>0.421207207799629</v>
      </c>
      <c r="BE353" s="17">
        <v>0.32887874344226398</v>
      </c>
      <c r="BF353" s="17">
        <v>0.308299599833535</v>
      </c>
      <c r="BG353" s="17">
        <v>0.33180690373949701</v>
      </c>
      <c r="BH353" s="17">
        <v>0.113077267166701</v>
      </c>
      <c r="BI353" s="17"/>
      <c r="BJ353" s="17">
        <v>0.32824692601969502</v>
      </c>
      <c r="BK353" s="17">
        <v>0.32630581972754702</v>
      </c>
      <c r="BL353" s="17">
        <v>0.31341586029803298</v>
      </c>
      <c r="BM353" s="17">
        <v>0.36765558478022797</v>
      </c>
      <c r="BN353" s="17">
        <v>0.351581805367714</v>
      </c>
      <c r="BO353" s="17">
        <v>0.44786564655008299</v>
      </c>
      <c r="BP353" s="17"/>
      <c r="BQ353" s="17">
        <v>0.381613457187234</v>
      </c>
      <c r="BR353" s="17">
        <v>0.30460460528740202</v>
      </c>
      <c r="BS353" s="17"/>
      <c r="BT353" s="17">
        <v>0.38347336828673101</v>
      </c>
      <c r="BU353" s="17">
        <v>0.32797531173715</v>
      </c>
      <c r="BV353" s="17"/>
      <c r="BW353" s="17">
        <v>0.28378011173874501</v>
      </c>
      <c r="BX353" s="17">
        <v>0.50061209778169702</v>
      </c>
    </row>
    <row r="354" spans="2:76" x14ac:dyDescent="0.35">
      <c r="B354" t="s">
        <v>271</v>
      </c>
      <c r="C354" s="17">
        <v>0.110222813680954</v>
      </c>
      <c r="D354" s="17">
        <v>9.7176893282521395E-2</v>
      </c>
      <c r="E354" s="17">
        <v>0.121591734593907</v>
      </c>
      <c r="F354" s="17"/>
      <c r="G354" s="17">
        <v>1.96335744831681E-2</v>
      </c>
      <c r="H354" s="17">
        <v>7.55481523495483E-2</v>
      </c>
      <c r="I354" s="17">
        <v>0.13411780922570801</v>
      </c>
      <c r="J354" s="17"/>
      <c r="K354" s="17">
        <v>0.14316603484551299</v>
      </c>
      <c r="L354" s="17">
        <v>0.13279684361371399</v>
      </c>
      <c r="M354" s="17">
        <v>7.0762634281006598E-2</v>
      </c>
      <c r="N354" s="17">
        <v>8.9374986603572598E-2</v>
      </c>
      <c r="O354" s="17">
        <v>0</v>
      </c>
      <c r="P354" s="17">
        <v>0.19523008403918901</v>
      </c>
      <c r="Q354" s="17">
        <v>9.7021990248657194E-2</v>
      </c>
      <c r="R354" s="17">
        <v>7.2688119447747904E-2</v>
      </c>
      <c r="S354" s="17">
        <v>0.18025640831114301</v>
      </c>
      <c r="T354" s="17">
        <v>0.121743019995101</v>
      </c>
      <c r="U354" s="17">
        <v>0.13946384961231501</v>
      </c>
      <c r="V354" s="17">
        <v>0</v>
      </c>
      <c r="W354" s="17">
        <v>3.5319388630996901E-2</v>
      </c>
      <c r="X354" s="17">
        <v>0.17641403578864201</v>
      </c>
      <c r="Y354" s="17">
        <v>6.0012935055283503E-2</v>
      </c>
      <c r="Z354" s="17">
        <v>6.0380657932129898E-2</v>
      </c>
      <c r="AA354" s="17"/>
      <c r="AB354" s="17">
        <v>9.6931854225460301E-2</v>
      </c>
      <c r="AC354" s="17">
        <v>9.6969490035346301E-2</v>
      </c>
      <c r="AD354" s="17">
        <v>0.14825201711785599</v>
      </c>
      <c r="AE354" s="17">
        <v>0.14428050828387901</v>
      </c>
      <c r="AF354" s="17"/>
      <c r="AG354" s="17">
        <v>0.112441624622304</v>
      </c>
      <c r="AH354" s="17">
        <v>5.2525347149575102E-2</v>
      </c>
      <c r="AI354" s="17">
        <v>0.14160756511685699</v>
      </c>
      <c r="AJ354" s="17">
        <v>8.4878470453297494E-2</v>
      </c>
      <c r="AK354" s="17"/>
      <c r="AL354" s="17">
        <v>0.11684132389581001</v>
      </c>
      <c r="AM354" s="17">
        <v>0.14388791309103399</v>
      </c>
      <c r="AN354" s="17">
        <v>4.7160735491132803E-2</v>
      </c>
      <c r="AO354" s="17">
        <v>0.13675663181210801</v>
      </c>
      <c r="AP354" s="17">
        <v>0.14151195437060801</v>
      </c>
      <c r="AQ354" s="17">
        <v>7.6531143642903601E-2</v>
      </c>
      <c r="AR354" s="17"/>
      <c r="AS354" s="17">
        <v>0.10087784364178</v>
      </c>
      <c r="AT354" s="17">
        <v>0.20193195982599799</v>
      </c>
      <c r="AU354" s="17">
        <v>0.20193195982599799</v>
      </c>
      <c r="AV354" s="17" t="s">
        <v>136</v>
      </c>
      <c r="AW354" s="17" t="s">
        <v>136</v>
      </c>
      <c r="AX354" s="17" t="s">
        <v>136</v>
      </c>
      <c r="AY354" s="17">
        <v>0.27309746881385999</v>
      </c>
      <c r="AZ354" s="17">
        <v>0</v>
      </c>
      <c r="BA354" s="17">
        <v>0</v>
      </c>
      <c r="BB354" s="17"/>
      <c r="BC354" s="17">
        <v>0.13887811095837699</v>
      </c>
      <c r="BD354" s="17">
        <v>2.5620250060173499E-2</v>
      </c>
      <c r="BE354" s="17">
        <v>9.9335217472558301E-2</v>
      </c>
      <c r="BF354" s="17">
        <v>6.7877172147112905E-2</v>
      </c>
      <c r="BG354" s="17">
        <v>0.121968092555115</v>
      </c>
      <c r="BH354" s="17">
        <v>0</v>
      </c>
      <c r="BI354" s="17"/>
      <c r="BJ354" s="17">
        <v>5.0042312501739399E-2</v>
      </c>
      <c r="BK354" s="17">
        <v>0.17238924812388901</v>
      </c>
      <c r="BL354" s="17">
        <v>9.76594524872645E-2</v>
      </c>
      <c r="BM354" s="17">
        <v>9.5359355389195502E-2</v>
      </c>
      <c r="BN354" s="17">
        <v>0.106572583916019</v>
      </c>
      <c r="BO354" s="17">
        <v>0.115535064309154</v>
      </c>
      <c r="BP354" s="17"/>
      <c r="BQ354" s="17">
        <v>0.11447825798102799</v>
      </c>
      <c r="BR354" s="17">
        <v>0.10201037649238499</v>
      </c>
      <c r="BS354" s="17"/>
      <c r="BT354" s="17">
        <v>0.10172989415148299</v>
      </c>
      <c r="BU354" s="17">
        <v>0.120092373536077</v>
      </c>
      <c r="BV354" s="17"/>
      <c r="BW354" s="17">
        <v>9.3086520073758602E-2</v>
      </c>
      <c r="BX354" s="17">
        <v>0.14585973004476599</v>
      </c>
    </row>
    <row r="355" spans="2:76" x14ac:dyDescent="0.35">
      <c r="B355" t="s">
        <v>273</v>
      </c>
      <c r="C355" s="17">
        <v>6.7959618559100904E-2</v>
      </c>
      <c r="D355" s="17">
        <v>3.2227001723976398E-2</v>
      </c>
      <c r="E355" s="17">
        <v>9.8346384248631499E-2</v>
      </c>
      <c r="F355" s="17"/>
      <c r="G355" s="17">
        <v>0.146010975044045</v>
      </c>
      <c r="H355" s="17">
        <v>6.4039116328178103E-2</v>
      </c>
      <c r="I355" s="17">
        <v>6.0111760594145601E-2</v>
      </c>
      <c r="J355" s="17"/>
      <c r="K355" s="17">
        <v>0.12928607784972501</v>
      </c>
      <c r="L355" s="17">
        <v>5.5827419710681503E-2</v>
      </c>
      <c r="M355" s="17">
        <v>6.93904309742637E-2</v>
      </c>
      <c r="N355" s="17">
        <v>4.5070219975599603E-2</v>
      </c>
      <c r="O355" s="17">
        <v>0</v>
      </c>
      <c r="P355" s="17">
        <v>0</v>
      </c>
      <c r="Q355" s="17">
        <v>2.1891083261003998E-2</v>
      </c>
      <c r="R355" s="17">
        <v>8.5188357697128597E-2</v>
      </c>
      <c r="S355" s="17">
        <v>0</v>
      </c>
      <c r="T355" s="17">
        <v>6.6528844918952196E-2</v>
      </c>
      <c r="U355" s="17">
        <v>0.173478326094341</v>
      </c>
      <c r="V355" s="17">
        <v>8.0184973872423806E-2</v>
      </c>
      <c r="W355" s="17">
        <v>7.4969433349245995E-2</v>
      </c>
      <c r="X355" s="17">
        <v>8.8207017894320797E-2</v>
      </c>
      <c r="Y355" s="17">
        <v>0</v>
      </c>
      <c r="Z355" s="17">
        <v>0</v>
      </c>
      <c r="AA355" s="17"/>
      <c r="AB355" s="17">
        <v>5.8688100244425202E-2</v>
      </c>
      <c r="AC355" s="17">
        <v>6.9735442512256704E-2</v>
      </c>
      <c r="AD355" s="17">
        <v>4.9193770102133903E-2</v>
      </c>
      <c r="AE355" s="17">
        <v>3.5258739596907999E-2</v>
      </c>
      <c r="AF355" s="17"/>
      <c r="AG355" s="17">
        <v>7.0730790996684501E-2</v>
      </c>
      <c r="AH355" s="17">
        <v>0</v>
      </c>
      <c r="AI355" s="17">
        <v>7.1789960352477797E-2</v>
      </c>
      <c r="AJ355" s="17">
        <v>0</v>
      </c>
      <c r="AK355" s="17"/>
      <c r="AL355" s="17">
        <v>4.26634894907785E-2</v>
      </c>
      <c r="AM355" s="17">
        <v>8.84313448990207E-2</v>
      </c>
      <c r="AN355" s="17">
        <v>5.1569476549229498E-2</v>
      </c>
      <c r="AO355" s="17">
        <v>0</v>
      </c>
      <c r="AP355" s="17">
        <v>0</v>
      </c>
      <c r="AQ355" s="17">
        <v>0.125141760360684</v>
      </c>
      <c r="AR355" s="17"/>
      <c r="AS355" s="17">
        <v>4.03408093372025E-2</v>
      </c>
      <c r="AT355" s="17">
        <v>4.1863903163830998E-2</v>
      </c>
      <c r="AU355" s="17">
        <v>4.1863903163830998E-2</v>
      </c>
      <c r="AV355" s="17" t="s">
        <v>136</v>
      </c>
      <c r="AW355" s="17" t="s">
        <v>136</v>
      </c>
      <c r="AX355" s="17" t="s">
        <v>136</v>
      </c>
      <c r="AY355" s="17">
        <v>0</v>
      </c>
      <c r="AZ355" s="17">
        <v>3.6326327269500802E-2</v>
      </c>
      <c r="BA355" s="17">
        <v>0.62483990963455605</v>
      </c>
      <c r="BB355" s="17"/>
      <c r="BC355" s="17">
        <v>8.5975092251001098E-2</v>
      </c>
      <c r="BD355" s="17">
        <v>7.3282348829472599E-2</v>
      </c>
      <c r="BE355" s="17">
        <v>5.4303611744643501E-2</v>
      </c>
      <c r="BF355" s="17">
        <v>7.0260311278045703E-2</v>
      </c>
      <c r="BG355" s="17">
        <v>4.4303918457939302E-2</v>
      </c>
      <c r="BH355" s="17">
        <v>0.18510185681383201</v>
      </c>
      <c r="BI355" s="17"/>
      <c r="BJ355" s="17">
        <v>6.8483912737144201E-2</v>
      </c>
      <c r="BK355" s="17">
        <v>6.5106097192784304E-2</v>
      </c>
      <c r="BL355" s="17">
        <v>7.3754560569487995E-2</v>
      </c>
      <c r="BM355" s="17">
        <v>7.5736472266247995E-2</v>
      </c>
      <c r="BN355" s="17">
        <v>7.7990351572935698E-2</v>
      </c>
      <c r="BO355" s="17">
        <v>4.04068675272947E-2</v>
      </c>
      <c r="BP355" s="17"/>
      <c r="BQ355" s="17">
        <v>7.9178195886459898E-2</v>
      </c>
      <c r="BR355" s="17">
        <v>4.3356673255009803E-2</v>
      </c>
      <c r="BS355" s="17"/>
      <c r="BT355" s="17">
        <v>7.3015763832252806E-2</v>
      </c>
      <c r="BU355" s="17">
        <v>6.3944412606014606E-2</v>
      </c>
      <c r="BV355" s="17"/>
      <c r="BW355" s="17">
        <v>4.4994398013626501E-2</v>
      </c>
      <c r="BX355" s="17">
        <v>0.10775774041279799</v>
      </c>
    </row>
    <row r="356" spans="2:76" x14ac:dyDescent="0.35">
      <c r="B356" t="s">
        <v>272</v>
      </c>
      <c r="C356" s="17">
        <v>5.2620303013448798E-2</v>
      </c>
      <c r="D356" s="17">
        <v>4.1794122197854201E-2</v>
      </c>
      <c r="E356" s="17">
        <v>6.19298498941298E-2</v>
      </c>
      <c r="F356" s="17"/>
      <c r="G356" s="17">
        <v>1.96335744831681E-2</v>
      </c>
      <c r="H356" s="17">
        <v>6.5685772944513499E-2</v>
      </c>
      <c r="I356" s="17">
        <v>5.1636389266086102E-2</v>
      </c>
      <c r="J356" s="17"/>
      <c r="K356" s="17">
        <v>5.6193560435892201E-2</v>
      </c>
      <c r="L356" s="17">
        <v>6.4605771717611199E-2</v>
      </c>
      <c r="M356" s="17">
        <v>0</v>
      </c>
      <c r="N356" s="17">
        <v>8.7961383790646303E-2</v>
      </c>
      <c r="O356" s="17">
        <v>0</v>
      </c>
      <c r="P356" s="17">
        <v>0</v>
      </c>
      <c r="Q356" s="17">
        <v>5.53592093137334E-2</v>
      </c>
      <c r="R356" s="17">
        <v>3.4546019764224001E-2</v>
      </c>
      <c r="S356" s="17">
        <v>0.114054146852391</v>
      </c>
      <c r="T356" s="17">
        <v>5.4054190035112901E-2</v>
      </c>
      <c r="U356" s="17">
        <v>9.1671658620030405E-2</v>
      </c>
      <c r="V356" s="17">
        <v>0</v>
      </c>
      <c r="W356" s="17">
        <v>4.0807815752029297E-2</v>
      </c>
      <c r="X356" s="17">
        <v>8.9962606095410097E-2</v>
      </c>
      <c r="Y356" s="17">
        <v>0</v>
      </c>
      <c r="Z356" s="17">
        <v>6.0380657932129898E-2</v>
      </c>
      <c r="AA356" s="17"/>
      <c r="AB356" s="17">
        <v>5.97356268849756E-2</v>
      </c>
      <c r="AC356" s="17">
        <v>6.2628162078978603E-2</v>
      </c>
      <c r="AD356" s="17">
        <v>1.2177296826508401E-2</v>
      </c>
      <c r="AE356" s="17">
        <v>7.3038309295660797E-2</v>
      </c>
      <c r="AF356" s="17"/>
      <c r="AG356" s="17">
        <v>4.7632397325819101E-2</v>
      </c>
      <c r="AH356" s="17">
        <v>5.4610371162154801E-2</v>
      </c>
      <c r="AI356" s="17">
        <v>4.1169281409292303E-2</v>
      </c>
      <c r="AJ356" s="17">
        <v>0</v>
      </c>
      <c r="AK356" s="17"/>
      <c r="AL356" s="17">
        <v>2.5327067475555201E-2</v>
      </c>
      <c r="AM356" s="17">
        <v>5.9273142955642497E-2</v>
      </c>
      <c r="AN356" s="17">
        <v>4.21115831288136E-2</v>
      </c>
      <c r="AO356" s="17">
        <v>3.07539112477478E-2</v>
      </c>
      <c r="AP356" s="17">
        <v>5.1288333520687901E-2</v>
      </c>
      <c r="AQ356" s="17">
        <v>2.6677246577497E-2</v>
      </c>
      <c r="AR356" s="17"/>
      <c r="AS356" s="17">
        <v>4.6324587199004098E-2</v>
      </c>
      <c r="AT356" s="17">
        <v>5.7832394914167098E-2</v>
      </c>
      <c r="AU356" s="17">
        <v>5.7832394914167098E-2</v>
      </c>
      <c r="AV356" s="17" t="s">
        <v>136</v>
      </c>
      <c r="AW356" s="17" t="s">
        <v>136</v>
      </c>
      <c r="AX356" s="17" t="s">
        <v>136</v>
      </c>
      <c r="AY356" s="17">
        <v>0.18136240631157699</v>
      </c>
      <c r="AZ356" s="17">
        <v>0</v>
      </c>
      <c r="BA356" s="17">
        <v>0</v>
      </c>
      <c r="BB356" s="17"/>
      <c r="BC356" s="17">
        <v>6.7504435546863598E-2</v>
      </c>
      <c r="BD356" s="17">
        <v>5.0161018847823098E-2</v>
      </c>
      <c r="BE356" s="17">
        <v>0</v>
      </c>
      <c r="BF356" s="17">
        <v>5.5404607511840502E-2</v>
      </c>
      <c r="BG356" s="17">
        <v>4.5871095624188001E-2</v>
      </c>
      <c r="BH356" s="17">
        <v>0</v>
      </c>
      <c r="BI356" s="17"/>
      <c r="BJ356" s="17">
        <v>1.21934823306075E-2</v>
      </c>
      <c r="BK356" s="17">
        <v>6.3690246579087395E-2</v>
      </c>
      <c r="BL356" s="17">
        <v>6.2776071799434993E-2</v>
      </c>
      <c r="BM356" s="17">
        <v>3.3116594538388902E-2</v>
      </c>
      <c r="BN356" s="17">
        <v>0.133382631780225</v>
      </c>
      <c r="BO356" s="17">
        <v>2.5784217760512498E-2</v>
      </c>
      <c r="BP356" s="17"/>
      <c r="BQ356" s="17">
        <v>5.6874526760564002E-2</v>
      </c>
      <c r="BR356" s="17">
        <v>4.3646660486331403E-2</v>
      </c>
      <c r="BS356" s="17"/>
      <c r="BT356" s="17">
        <v>6.2920603287898696E-2</v>
      </c>
      <c r="BU356" s="17">
        <v>4.32451966890934E-2</v>
      </c>
      <c r="BV356" s="17"/>
      <c r="BW356" s="17">
        <v>5.8740085261215699E-2</v>
      </c>
      <c r="BX356" s="17">
        <v>4.30709390713023E-2</v>
      </c>
    </row>
    <row r="357" spans="2:76" x14ac:dyDescent="0.35">
      <c r="B357" t="s">
        <v>275</v>
      </c>
      <c r="C357" s="17">
        <v>3.3197207758979698E-2</v>
      </c>
      <c r="D357" s="17">
        <v>3.6664789979100797E-2</v>
      </c>
      <c r="E357" s="17">
        <v>3.0376409523830999E-2</v>
      </c>
      <c r="F357" s="17"/>
      <c r="G357" s="17">
        <v>2.1258436266608099E-2</v>
      </c>
      <c r="H357" s="17">
        <v>3.1934096206917201E-2</v>
      </c>
      <c r="I357" s="17">
        <v>3.5099830374514897E-2</v>
      </c>
      <c r="J357" s="17"/>
      <c r="K357" s="17">
        <v>1.9615887116758001E-2</v>
      </c>
      <c r="L357" s="17">
        <v>4.1023084666073399E-2</v>
      </c>
      <c r="M357" s="17">
        <v>6.4614497520450301E-2</v>
      </c>
      <c r="N357" s="17">
        <v>0</v>
      </c>
      <c r="O357" s="17">
        <v>0</v>
      </c>
      <c r="P357" s="17">
        <v>0</v>
      </c>
      <c r="Q357" s="17">
        <v>2.1891083261003998E-2</v>
      </c>
      <c r="R357" s="17">
        <v>1.6275223690469499E-2</v>
      </c>
      <c r="S357" s="17">
        <v>0</v>
      </c>
      <c r="T357" s="17">
        <v>5.2877263521965798E-2</v>
      </c>
      <c r="U357" s="17">
        <v>0.16578389968555399</v>
      </c>
      <c r="V357" s="17">
        <v>0</v>
      </c>
      <c r="W357" s="17">
        <v>0</v>
      </c>
      <c r="X357" s="17">
        <v>0</v>
      </c>
      <c r="Y357" s="17">
        <v>0</v>
      </c>
      <c r="Z357" s="17">
        <v>0</v>
      </c>
      <c r="AA357" s="17"/>
      <c r="AB357" s="17">
        <v>1.2473322127841101E-2</v>
      </c>
      <c r="AC357" s="17">
        <v>1.38916647278437E-2</v>
      </c>
      <c r="AD357" s="17">
        <v>8.3143808100120897E-2</v>
      </c>
      <c r="AE357" s="17">
        <v>9.2815011040068299E-2</v>
      </c>
      <c r="AF357" s="17"/>
      <c r="AG357" s="17">
        <v>2.9328130426172699E-2</v>
      </c>
      <c r="AH357" s="17">
        <v>2.4026942476815201E-2</v>
      </c>
      <c r="AI357" s="17">
        <v>3.8840541657432601E-2</v>
      </c>
      <c r="AJ357" s="17">
        <v>8.8323634920772207E-2</v>
      </c>
      <c r="AK357" s="17"/>
      <c r="AL357" s="17">
        <v>3.3287990454032003E-2</v>
      </c>
      <c r="AM357" s="17">
        <v>3.9312286801984501E-2</v>
      </c>
      <c r="AN357" s="17">
        <v>2.4283696917963799E-2</v>
      </c>
      <c r="AO357" s="17">
        <v>3.4065435676409503E-2</v>
      </c>
      <c r="AP357" s="17">
        <v>8.9646350785968304E-2</v>
      </c>
      <c r="AQ357" s="17">
        <v>5.4895551266527003E-2</v>
      </c>
      <c r="AR357" s="17"/>
      <c r="AS357" s="17">
        <v>2.0854045788068098E-2</v>
      </c>
      <c r="AT357" s="17">
        <v>8.1216420029529099E-2</v>
      </c>
      <c r="AU357" s="17">
        <v>8.1216420029529099E-2</v>
      </c>
      <c r="AV357" s="17" t="s">
        <v>136</v>
      </c>
      <c r="AW357" s="17" t="s">
        <v>136</v>
      </c>
      <c r="AX357" s="17" t="s">
        <v>136</v>
      </c>
      <c r="AY357" s="17">
        <v>0</v>
      </c>
      <c r="AZ357" s="17">
        <v>0</v>
      </c>
      <c r="BA357" s="17">
        <v>0</v>
      </c>
      <c r="BB357" s="17"/>
      <c r="BC357" s="17">
        <v>3.3861052169744103E-2</v>
      </c>
      <c r="BD357" s="17">
        <v>0</v>
      </c>
      <c r="BE357" s="17">
        <v>0</v>
      </c>
      <c r="BF357" s="17">
        <v>5.3818738104036999E-2</v>
      </c>
      <c r="BG357" s="17">
        <v>2.95820077649829E-2</v>
      </c>
      <c r="BH357" s="17">
        <v>0.13706111644677499</v>
      </c>
      <c r="BI357" s="17"/>
      <c r="BJ357" s="17">
        <v>8.6218543323105107E-2</v>
      </c>
      <c r="BK357" s="17">
        <v>3.2087622747924802E-2</v>
      </c>
      <c r="BL357" s="17">
        <v>1.9543602055652001E-2</v>
      </c>
      <c r="BM357" s="17">
        <v>2.9697540575264299E-2</v>
      </c>
      <c r="BN357" s="17">
        <v>1.7205194817211399E-2</v>
      </c>
      <c r="BO357" s="17">
        <v>1.2658474347910001E-2</v>
      </c>
      <c r="BP357" s="17"/>
      <c r="BQ357" s="17">
        <v>3.8680806909817601E-2</v>
      </c>
      <c r="BR357" s="17">
        <v>2.1171097778432599E-2</v>
      </c>
      <c r="BS357" s="17"/>
      <c r="BT357" s="17">
        <v>4.71267458704644E-2</v>
      </c>
      <c r="BU357" s="17">
        <v>1.9990090484110001E-2</v>
      </c>
      <c r="BV357" s="17"/>
      <c r="BW357" s="17">
        <v>2.3880713914388702E-2</v>
      </c>
      <c r="BX357" s="17">
        <v>5.4002488123264997E-2</v>
      </c>
    </row>
    <row r="358" spans="2:76" x14ac:dyDescent="0.35">
      <c r="B358" t="s">
        <v>274</v>
      </c>
      <c r="C358" s="17">
        <v>2.9975650294604299E-2</v>
      </c>
      <c r="D358" s="17">
        <v>3.6567769608560299E-2</v>
      </c>
      <c r="E358" s="17">
        <v>2.4506520959166299E-2</v>
      </c>
      <c r="F358" s="17"/>
      <c r="G358" s="17">
        <v>0</v>
      </c>
      <c r="H358" s="17">
        <v>3.7981675165928798E-2</v>
      </c>
      <c r="I358" s="17">
        <v>3.0539207116814002E-2</v>
      </c>
      <c r="J358" s="17"/>
      <c r="K358" s="17">
        <v>7.0010688207244501E-2</v>
      </c>
      <c r="L358" s="17">
        <v>3.4076286317710099E-2</v>
      </c>
      <c r="M358" s="17">
        <v>0</v>
      </c>
      <c r="N358" s="17">
        <v>0</v>
      </c>
      <c r="O358" s="17">
        <v>0</v>
      </c>
      <c r="P358" s="17">
        <v>8.7646321839838101E-2</v>
      </c>
      <c r="Q358" s="17">
        <v>4.0820223289259702E-2</v>
      </c>
      <c r="R358" s="17">
        <v>0</v>
      </c>
      <c r="S358" s="17">
        <v>0</v>
      </c>
      <c r="T358" s="17">
        <v>2.4325738125185601E-2</v>
      </c>
      <c r="U358" s="17">
        <v>0</v>
      </c>
      <c r="V358" s="17">
        <v>8.2825019337037703E-2</v>
      </c>
      <c r="W358" s="17">
        <v>3.41935839826603E-2</v>
      </c>
      <c r="X358" s="17">
        <v>0</v>
      </c>
      <c r="Y358" s="17">
        <v>5.19415248535798E-2</v>
      </c>
      <c r="Z358" s="17">
        <v>6.0380657932129898E-2</v>
      </c>
      <c r="AA358" s="17"/>
      <c r="AB358" s="17">
        <v>2.69832595117705E-2</v>
      </c>
      <c r="AC358" s="17">
        <v>1.39785915426342E-2</v>
      </c>
      <c r="AD358" s="17">
        <v>5.7895802990140403E-2</v>
      </c>
      <c r="AE358" s="17">
        <v>3.5664312553041602E-2</v>
      </c>
      <c r="AF358" s="17"/>
      <c r="AG358" s="17">
        <v>2.46720641663087E-2</v>
      </c>
      <c r="AH358" s="17">
        <v>5.1923629951025098E-2</v>
      </c>
      <c r="AI358" s="17">
        <v>4.9474309475206299E-2</v>
      </c>
      <c r="AJ358" s="17">
        <v>8.3808463587589394E-2</v>
      </c>
      <c r="AK358" s="17"/>
      <c r="AL358" s="17">
        <v>5.0321263240970804E-3</v>
      </c>
      <c r="AM358" s="17">
        <v>4.5441476052522599E-2</v>
      </c>
      <c r="AN358" s="17">
        <v>2.42031234042724E-2</v>
      </c>
      <c r="AO358" s="17">
        <v>0.13912716136904599</v>
      </c>
      <c r="AP358" s="17">
        <v>4.38307346624012E-2</v>
      </c>
      <c r="AQ358" s="17">
        <v>4.2256434209386802E-2</v>
      </c>
      <c r="AR358" s="17"/>
      <c r="AS358" s="17">
        <v>3.77047351972217E-2</v>
      </c>
      <c r="AT358" s="17">
        <v>2.5283893206261902E-2</v>
      </c>
      <c r="AU358" s="17">
        <v>2.5283893206261902E-2</v>
      </c>
      <c r="AV358" s="17" t="s">
        <v>136</v>
      </c>
      <c r="AW358" s="17" t="s">
        <v>136</v>
      </c>
      <c r="AX358" s="17" t="s">
        <v>136</v>
      </c>
      <c r="AY358" s="17">
        <v>0</v>
      </c>
      <c r="AZ358" s="17">
        <v>0</v>
      </c>
      <c r="BA358" s="17">
        <v>0</v>
      </c>
      <c r="BB358" s="17"/>
      <c r="BC358" s="17">
        <v>2.5087926452494101E-2</v>
      </c>
      <c r="BD358" s="17">
        <v>5.5249436932784203E-2</v>
      </c>
      <c r="BE358" s="17">
        <v>5.4252845197770599E-2</v>
      </c>
      <c r="BF358" s="17">
        <v>2.9456879309382501E-2</v>
      </c>
      <c r="BG358" s="17">
        <v>1.94815118729658E-2</v>
      </c>
      <c r="BH358" s="17">
        <v>0.17861161983162299</v>
      </c>
      <c r="BI358" s="17"/>
      <c r="BJ358" s="17">
        <v>3.8080679605028797E-2</v>
      </c>
      <c r="BK358" s="17">
        <v>2.5664607047449699E-2</v>
      </c>
      <c r="BL358" s="17">
        <v>7.5938293819135597E-2</v>
      </c>
      <c r="BM358" s="17">
        <v>2.1669831454349701E-2</v>
      </c>
      <c r="BN358" s="17">
        <v>1.8476749547104598E-2</v>
      </c>
      <c r="BO358" s="17">
        <v>2.8327835775907799E-2</v>
      </c>
      <c r="BP358" s="17"/>
      <c r="BQ358" s="17">
        <v>2.6808946870431598E-2</v>
      </c>
      <c r="BR358" s="17">
        <v>3.7572393600920503E-2</v>
      </c>
      <c r="BS358" s="17"/>
      <c r="BT358" s="17">
        <v>2.6032552439221601E-2</v>
      </c>
      <c r="BU358" s="17">
        <v>3.4262638762709102E-2</v>
      </c>
      <c r="BV358" s="17"/>
      <c r="BW358" s="17">
        <v>3.6232839585891401E-2</v>
      </c>
      <c r="BX358" s="17">
        <v>1.37736437947401E-2</v>
      </c>
    </row>
    <row r="359" spans="2:76" x14ac:dyDescent="0.35">
      <c r="B359" t="s">
        <v>276</v>
      </c>
      <c r="C359" s="17">
        <v>2.7525418945740801E-2</v>
      </c>
      <c r="D359" s="17">
        <v>3.1014122957995601E-2</v>
      </c>
      <c r="E359" s="17">
        <v>2.4668542282039799E-2</v>
      </c>
      <c r="F359" s="17"/>
      <c r="G359" s="17">
        <v>2.5126089746098201E-2</v>
      </c>
      <c r="H359" s="17">
        <v>2.8240228339508799E-2</v>
      </c>
      <c r="I359" s="17">
        <v>2.7542637152499098E-2</v>
      </c>
      <c r="J359" s="17"/>
      <c r="K359" s="17">
        <v>4.9975792556377803E-2</v>
      </c>
      <c r="L359" s="17">
        <v>6.6443694791311902E-2</v>
      </c>
      <c r="M359" s="17">
        <v>3.2830484200484199E-2</v>
      </c>
      <c r="N359" s="17">
        <v>0</v>
      </c>
      <c r="O359" s="17">
        <v>0</v>
      </c>
      <c r="P359" s="17">
        <v>0</v>
      </c>
      <c r="Q359" s="17">
        <v>0</v>
      </c>
      <c r="R359" s="17">
        <v>5.0806028317434603E-2</v>
      </c>
      <c r="S359" s="17">
        <v>0</v>
      </c>
      <c r="T359" s="17">
        <v>8.1722268381291506E-3</v>
      </c>
      <c r="U359" s="17">
        <v>4.1137096411993403E-2</v>
      </c>
      <c r="V359" s="17">
        <v>0</v>
      </c>
      <c r="W359" s="17">
        <v>0</v>
      </c>
      <c r="X359" s="17">
        <v>0</v>
      </c>
      <c r="Y359" s="17">
        <v>0</v>
      </c>
      <c r="Z359" s="17">
        <v>0</v>
      </c>
      <c r="AA359" s="17"/>
      <c r="AB359" s="17">
        <v>1.9617651862864599E-2</v>
      </c>
      <c r="AC359" s="17">
        <v>1.8061795562483302E-2</v>
      </c>
      <c r="AD359" s="17">
        <v>3.3071886571576302E-2</v>
      </c>
      <c r="AE359" s="17">
        <v>5.5378960444141798E-2</v>
      </c>
      <c r="AF359" s="17"/>
      <c r="AG359" s="17">
        <v>2.1436570362362701E-2</v>
      </c>
      <c r="AH359" s="17">
        <v>2.4818016133774701E-2</v>
      </c>
      <c r="AI359" s="17">
        <v>4.7173490937530101E-2</v>
      </c>
      <c r="AJ359" s="17">
        <v>8.8323634920772207E-2</v>
      </c>
      <c r="AK359" s="17"/>
      <c r="AL359" s="17">
        <v>1.2688674609215101E-2</v>
      </c>
      <c r="AM359" s="17">
        <v>3.1226147527065099E-2</v>
      </c>
      <c r="AN359" s="17">
        <v>0</v>
      </c>
      <c r="AO359" s="17">
        <v>3.5566139334435101E-2</v>
      </c>
      <c r="AP359" s="17">
        <v>4.6419328731038802E-2</v>
      </c>
      <c r="AQ359" s="17">
        <v>2.8096856654303299E-2</v>
      </c>
      <c r="AR359" s="17"/>
      <c r="AS359" s="17">
        <v>2.3524878490636E-2</v>
      </c>
      <c r="AT359" s="17">
        <v>2.3132824442186999E-2</v>
      </c>
      <c r="AU359" s="17">
        <v>2.3132824442186999E-2</v>
      </c>
      <c r="AV359" s="17" t="s">
        <v>136</v>
      </c>
      <c r="AW359" s="17" t="s">
        <v>136</v>
      </c>
      <c r="AX359" s="17" t="s">
        <v>136</v>
      </c>
      <c r="AY359" s="17">
        <v>0</v>
      </c>
      <c r="AZ359" s="17">
        <v>0</v>
      </c>
      <c r="BA359" s="17">
        <v>0</v>
      </c>
      <c r="BB359" s="17"/>
      <c r="BC359" s="17">
        <v>4.7351500216630801E-2</v>
      </c>
      <c r="BD359" s="17">
        <v>0</v>
      </c>
      <c r="BE359" s="17">
        <v>5.4303611744643501E-2</v>
      </c>
      <c r="BF359" s="17">
        <v>1.10822501791776E-2</v>
      </c>
      <c r="BG359" s="17">
        <v>2.0600223215928099E-2</v>
      </c>
      <c r="BH359" s="17">
        <v>0</v>
      </c>
      <c r="BI359" s="17"/>
      <c r="BJ359" s="17">
        <v>3.48186664674398E-2</v>
      </c>
      <c r="BK359" s="17">
        <v>1.67949324424259E-2</v>
      </c>
      <c r="BL359" s="17">
        <v>0</v>
      </c>
      <c r="BM359" s="17">
        <v>3.2239736822784602E-2</v>
      </c>
      <c r="BN359" s="17">
        <v>4.1359655654192799E-2</v>
      </c>
      <c r="BO359" s="17">
        <v>3.0835134011296499E-2</v>
      </c>
      <c r="BP359" s="17"/>
      <c r="BQ359" s="17">
        <v>2.1229428499587099E-2</v>
      </c>
      <c r="BR359" s="17">
        <v>4.2203779817778501E-2</v>
      </c>
      <c r="BS359" s="17"/>
      <c r="BT359" s="17">
        <v>2.69431145838477E-2</v>
      </c>
      <c r="BU359" s="17">
        <v>2.8480228765769802E-2</v>
      </c>
      <c r="BV359" s="17"/>
      <c r="BW359" s="17">
        <v>2.1630897761610202E-2</v>
      </c>
      <c r="BX359" s="17">
        <v>4.1049627853967097E-2</v>
      </c>
    </row>
    <row r="360" spans="2:76" x14ac:dyDescent="0.35">
      <c r="B360" t="s">
        <v>277</v>
      </c>
      <c r="C360" s="17">
        <v>1.9674159186086899E-2</v>
      </c>
      <c r="D360" s="17">
        <v>1.4806734583158799E-2</v>
      </c>
      <c r="E360" s="17">
        <v>2.3846893184280502E-2</v>
      </c>
      <c r="F360" s="17"/>
      <c r="G360" s="17">
        <v>0</v>
      </c>
      <c r="H360" s="17">
        <v>1.35026380170051E-2</v>
      </c>
      <c r="I360" s="17">
        <v>2.43513295745868E-2</v>
      </c>
      <c r="J360" s="17"/>
      <c r="K360" s="17">
        <v>0</v>
      </c>
      <c r="L360" s="17">
        <v>3.4085911132880703E-2</v>
      </c>
      <c r="M360" s="17">
        <v>0</v>
      </c>
      <c r="N360" s="17">
        <v>0</v>
      </c>
      <c r="O360" s="17">
        <v>0</v>
      </c>
      <c r="P360" s="17">
        <v>0</v>
      </c>
      <c r="Q360" s="17">
        <v>1.89291400282557E-2</v>
      </c>
      <c r="R360" s="17">
        <v>5.0601049119582797E-2</v>
      </c>
      <c r="S360" s="17">
        <v>0</v>
      </c>
      <c r="T360" s="17">
        <v>8.1722268381291506E-3</v>
      </c>
      <c r="U360" s="17">
        <v>0</v>
      </c>
      <c r="V360" s="17">
        <v>0</v>
      </c>
      <c r="W360" s="17">
        <v>8.1653817001678203E-2</v>
      </c>
      <c r="X360" s="17">
        <v>0</v>
      </c>
      <c r="Y360" s="17">
        <v>6.0012935055283503E-2</v>
      </c>
      <c r="Z360" s="17">
        <v>0</v>
      </c>
      <c r="AA360" s="17"/>
      <c r="AB360" s="17">
        <v>1.83060498394702E-2</v>
      </c>
      <c r="AC360" s="17">
        <v>2.23840179097201E-2</v>
      </c>
      <c r="AD360" s="17">
        <v>2.3290177033384901E-2</v>
      </c>
      <c r="AE360" s="17">
        <v>1.78122918780458E-2</v>
      </c>
      <c r="AF360" s="17"/>
      <c r="AG360" s="17">
        <v>2.3484462262125999E-2</v>
      </c>
      <c r="AH360" s="17">
        <v>0</v>
      </c>
      <c r="AI360" s="17">
        <v>1.01438308242035E-2</v>
      </c>
      <c r="AJ360" s="17">
        <v>8.8323634920772207E-2</v>
      </c>
      <c r="AK360" s="17"/>
      <c r="AL360" s="17">
        <v>3.1314667781911401E-2</v>
      </c>
      <c r="AM360" s="17">
        <v>2.9715932273202302E-2</v>
      </c>
      <c r="AN360" s="17">
        <v>0</v>
      </c>
      <c r="AO360" s="17">
        <v>0</v>
      </c>
      <c r="AP360" s="17">
        <v>0</v>
      </c>
      <c r="AQ360" s="17">
        <v>0</v>
      </c>
      <c r="AR360" s="17"/>
      <c r="AS360" s="17">
        <v>2.0508596304642201E-2</v>
      </c>
      <c r="AT360" s="17">
        <v>0</v>
      </c>
      <c r="AU360" s="17">
        <v>0</v>
      </c>
      <c r="AV360" s="17" t="s">
        <v>136</v>
      </c>
      <c r="AW360" s="17" t="s">
        <v>136</v>
      </c>
      <c r="AX360" s="17" t="s">
        <v>136</v>
      </c>
      <c r="AY360" s="17">
        <v>0</v>
      </c>
      <c r="AZ360" s="17">
        <v>0</v>
      </c>
      <c r="BA360" s="17">
        <v>0</v>
      </c>
      <c r="BB360" s="17"/>
      <c r="BC360" s="17">
        <v>3.1245081246774699E-2</v>
      </c>
      <c r="BD360" s="17">
        <v>2.4564720263136899E-2</v>
      </c>
      <c r="BE360" s="17">
        <v>4.5082372274787702E-2</v>
      </c>
      <c r="BF360" s="17">
        <v>2.1339104438717199E-2</v>
      </c>
      <c r="BG360" s="17">
        <v>5.09649657289824E-3</v>
      </c>
      <c r="BH360" s="17">
        <v>0</v>
      </c>
      <c r="BI360" s="17"/>
      <c r="BJ360" s="17">
        <v>1.21934823306075E-2</v>
      </c>
      <c r="BK360" s="17">
        <v>3.2857674597569497E-2</v>
      </c>
      <c r="BL360" s="17">
        <v>0</v>
      </c>
      <c r="BM360" s="17">
        <v>1.1962838214043999E-2</v>
      </c>
      <c r="BN360" s="17">
        <v>2.6146857999316299E-2</v>
      </c>
      <c r="BO360" s="17">
        <v>2.8722371252551199E-2</v>
      </c>
      <c r="BP360" s="17"/>
      <c r="BQ360" s="17">
        <v>1.2790686674259101E-2</v>
      </c>
      <c r="BR360" s="17">
        <v>3.5583969628106102E-2</v>
      </c>
      <c r="BS360" s="17"/>
      <c r="BT360" s="17">
        <v>1.44966540332003E-2</v>
      </c>
      <c r="BU360" s="17">
        <v>2.50290300484073E-2</v>
      </c>
      <c r="BV360" s="17"/>
      <c r="BW360" s="17">
        <v>1.9182440491638999E-2</v>
      </c>
      <c r="BX360" s="17">
        <v>2.17636569688664E-2</v>
      </c>
    </row>
    <row r="361" spans="2:76" x14ac:dyDescent="0.35">
      <c r="B361" t="s">
        <v>278</v>
      </c>
      <c r="C361" s="17">
        <v>1.2835613757647701E-2</v>
      </c>
      <c r="D361" s="17">
        <v>4.5866748198658304E-3</v>
      </c>
      <c r="E361" s="17">
        <v>1.9841275430803301E-2</v>
      </c>
      <c r="F361" s="17"/>
      <c r="G361" s="17">
        <v>0</v>
      </c>
      <c r="H361" s="17">
        <v>0</v>
      </c>
      <c r="I361" s="17">
        <v>1.9207838430764099E-2</v>
      </c>
      <c r="J361" s="17"/>
      <c r="K361" s="17">
        <v>5.6211915802309199E-2</v>
      </c>
      <c r="L361" s="17">
        <v>1.1906383281253499E-2</v>
      </c>
      <c r="M361" s="17">
        <v>0</v>
      </c>
      <c r="N361" s="17">
        <v>0</v>
      </c>
      <c r="O361" s="17">
        <v>0</v>
      </c>
      <c r="P361" s="17">
        <v>0</v>
      </c>
      <c r="Q361" s="17">
        <v>2.1891083261003998E-2</v>
      </c>
      <c r="R361" s="17">
        <v>0</v>
      </c>
      <c r="S361" s="17">
        <v>0</v>
      </c>
      <c r="T361" s="17">
        <v>0</v>
      </c>
      <c r="U361" s="17">
        <v>4.9186367907475999E-2</v>
      </c>
      <c r="V361" s="17">
        <v>0</v>
      </c>
      <c r="W361" s="17">
        <v>0</v>
      </c>
      <c r="X361" s="17">
        <v>0</v>
      </c>
      <c r="Y361" s="17">
        <v>0</v>
      </c>
      <c r="Z361" s="17">
        <v>0</v>
      </c>
      <c r="AA361" s="17"/>
      <c r="AB361" s="17">
        <v>6.7273782354657303E-3</v>
      </c>
      <c r="AC361" s="17">
        <v>1.1039310749081601E-2</v>
      </c>
      <c r="AD361" s="17">
        <v>2.6962622050858399E-2</v>
      </c>
      <c r="AE361" s="17">
        <v>0</v>
      </c>
      <c r="AF361" s="17"/>
      <c r="AG361" s="17">
        <v>9.30130893580885E-3</v>
      </c>
      <c r="AH361" s="17">
        <v>3.4667119065101802E-2</v>
      </c>
      <c r="AI361" s="17">
        <v>2.63297217274619E-2</v>
      </c>
      <c r="AJ361" s="17">
        <v>0</v>
      </c>
      <c r="AK361" s="17"/>
      <c r="AL361" s="17">
        <v>6.72555280944715E-3</v>
      </c>
      <c r="AM361" s="17">
        <v>3.6815528292921403E-2</v>
      </c>
      <c r="AN361" s="17">
        <v>0</v>
      </c>
      <c r="AO361" s="17">
        <v>4.31501076255425E-2</v>
      </c>
      <c r="AP361" s="17">
        <v>0</v>
      </c>
      <c r="AQ361" s="17">
        <v>0</v>
      </c>
      <c r="AR361" s="17"/>
      <c r="AS361" s="17">
        <v>1.28694757587596E-2</v>
      </c>
      <c r="AT361" s="17">
        <v>1.32618951068663E-2</v>
      </c>
      <c r="AU361" s="17">
        <v>1.32618951068663E-2</v>
      </c>
      <c r="AV361" s="17" t="s">
        <v>136</v>
      </c>
      <c r="AW361" s="17" t="s">
        <v>136</v>
      </c>
      <c r="AX361" s="17" t="s">
        <v>136</v>
      </c>
      <c r="AY361" s="17">
        <v>0</v>
      </c>
      <c r="AZ361" s="17">
        <v>0</v>
      </c>
      <c r="BA361" s="17">
        <v>0</v>
      </c>
      <c r="BB361" s="17"/>
      <c r="BC361" s="17">
        <v>1.1577109450548E-2</v>
      </c>
      <c r="BD361" s="17">
        <v>2.96291868726106E-2</v>
      </c>
      <c r="BE361" s="17">
        <v>5.3499925024096298E-2</v>
      </c>
      <c r="BF361" s="17">
        <v>0</v>
      </c>
      <c r="BG361" s="17">
        <v>1.23590390063702E-2</v>
      </c>
      <c r="BH361" s="17">
        <v>0</v>
      </c>
      <c r="BI361" s="17"/>
      <c r="BJ361" s="17">
        <v>0</v>
      </c>
      <c r="BK361" s="17">
        <v>1.7882717395974801E-2</v>
      </c>
      <c r="BL361" s="17">
        <v>2.39912699717739E-2</v>
      </c>
      <c r="BM361" s="17">
        <v>1.55250944401373E-2</v>
      </c>
      <c r="BN361" s="17">
        <v>1.7205194817211399E-2</v>
      </c>
      <c r="BO361" s="17">
        <v>0</v>
      </c>
      <c r="BP361" s="17"/>
      <c r="BQ361" s="17">
        <v>3.03025144905142E-3</v>
      </c>
      <c r="BR361" s="17">
        <v>3.5297343265003299E-2</v>
      </c>
      <c r="BS361" s="17"/>
      <c r="BT361" s="17">
        <v>4.2617008531745798E-3</v>
      </c>
      <c r="BU361" s="17">
        <v>2.1428237783161001E-2</v>
      </c>
      <c r="BV361" s="17"/>
      <c r="BW361" s="17">
        <v>2.99425834985949E-3</v>
      </c>
      <c r="BX361" s="17">
        <v>3.3583180989001003E-2</v>
      </c>
    </row>
    <row r="362" spans="2:76" x14ac:dyDescent="0.35">
      <c r="B362" t="s">
        <v>279</v>
      </c>
      <c r="C362" s="17">
        <v>9.0286962616986793E-3</v>
      </c>
      <c r="D362" s="17">
        <v>1.10047618587288E-2</v>
      </c>
      <c r="E362" s="17">
        <v>7.3893989525605497E-3</v>
      </c>
      <c r="F362" s="17"/>
      <c r="G362" s="17">
        <v>0</v>
      </c>
      <c r="H362" s="17">
        <v>0</v>
      </c>
      <c r="I362" s="17">
        <v>1.3510981423215799E-2</v>
      </c>
      <c r="J362" s="17"/>
      <c r="K362" s="17">
        <v>0</v>
      </c>
      <c r="L362" s="17">
        <v>3.4085911132880703E-2</v>
      </c>
      <c r="M362" s="17">
        <v>0</v>
      </c>
      <c r="N362" s="17">
        <v>4.5645644494180203E-2</v>
      </c>
      <c r="O362" s="17">
        <v>0</v>
      </c>
      <c r="P362" s="17">
        <v>0</v>
      </c>
      <c r="Q362" s="17">
        <v>0</v>
      </c>
      <c r="R362" s="17">
        <v>0</v>
      </c>
      <c r="S362" s="17">
        <v>0</v>
      </c>
      <c r="T362" s="17">
        <v>8.1722268381291506E-3</v>
      </c>
      <c r="U362" s="17">
        <v>0</v>
      </c>
      <c r="V362" s="17">
        <v>0</v>
      </c>
      <c r="W362" s="17">
        <v>0</v>
      </c>
      <c r="X362" s="17">
        <v>0</v>
      </c>
      <c r="Y362" s="17">
        <v>0</v>
      </c>
      <c r="Z362" s="17">
        <v>0</v>
      </c>
      <c r="AA362" s="17"/>
      <c r="AB362" s="17">
        <v>5.5819514486122298E-3</v>
      </c>
      <c r="AC362" s="17">
        <v>1.0174917461782699E-2</v>
      </c>
      <c r="AD362" s="17">
        <v>1.05395172754148E-2</v>
      </c>
      <c r="AE362" s="17">
        <v>0</v>
      </c>
      <c r="AF362" s="17"/>
      <c r="AG362" s="17">
        <v>7.6572031251196304E-3</v>
      </c>
      <c r="AH362" s="17">
        <v>0</v>
      </c>
      <c r="AI362" s="17">
        <v>0</v>
      </c>
      <c r="AJ362" s="17">
        <v>8.8323634920772207E-2</v>
      </c>
      <c r="AK362" s="17"/>
      <c r="AL362" s="17">
        <v>0</v>
      </c>
      <c r="AM362" s="17">
        <v>1.00490776787002E-2</v>
      </c>
      <c r="AN362" s="17">
        <v>0</v>
      </c>
      <c r="AO362" s="17">
        <v>0</v>
      </c>
      <c r="AP362" s="17">
        <v>0</v>
      </c>
      <c r="AQ362" s="17">
        <v>0</v>
      </c>
      <c r="AR362" s="17"/>
      <c r="AS362" s="17">
        <v>1.0595370587433799E-2</v>
      </c>
      <c r="AT362" s="17">
        <v>1.11752996290677E-2</v>
      </c>
      <c r="AU362" s="17">
        <v>1.11752996290677E-2</v>
      </c>
      <c r="AV362" s="17" t="s">
        <v>136</v>
      </c>
      <c r="AW362" s="17" t="s">
        <v>136</v>
      </c>
      <c r="AX362" s="17" t="s">
        <v>136</v>
      </c>
      <c r="AY362" s="17">
        <v>0</v>
      </c>
      <c r="AZ362" s="17">
        <v>0</v>
      </c>
      <c r="BA362" s="17">
        <v>0</v>
      </c>
      <c r="BB362" s="17"/>
      <c r="BC362" s="17">
        <v>2.0285112025159001E-2</v>
      </c>
      <c r="BD362" s="17">
        <v>2.44216259626081E-2</v>
      </c>
      <c r="BE362" s="17">
        <v>0</v>
      </c>
      <c r="BF362" s="17">
        <v>0</v>
      </c>
      <c r="BG362" s="17">
        <v>0</v>
      </c>
      <c r="BH362" s="17">
        <v>0</v>
      </c>
      <c r="BI362" s="17"/>
      <c r="BJ362" s="17">
        <v>0</v>
      </c>
      <c r="BK362" s="17">
        <v>9.1992728006283098E-3</v>
      </c>
      <c r="BL362" s="17">
        <v>0</v>
      </c>
      <c r="BM362" s="17">
        <v>1.18057798789745E-2</v>
      </c>
      <c r="BN362" s="17">
        <v>0</v>
      </c>
      <c r="BO362" s="17">
        <v>2.8102344847023699E-2</v>
      </c>
      <c r="BP362" s="17"/>
      <c r="BQ362" s="17">
        <v>1.01616375131515E-2</v>
      </c>
      <c r="BR362" s="17">
        <v>6.5728171623901099E-3</v>
      </c>
      <c r="BS362" s="17"/>
      <c r="BT362" s="17">
        <v>1.42911768173577E-2</v>
      </c>
      <c r="BU362" s="17">
        <v>3.9902121812261399E-3</v>
      </c>
      <c r="BV362" s="17"/>
      <c r="BW362" s="17">
        <v>8.5959436182806801E-3</v>
      </c>
      <c r="BX362" s="17">
        <v>5.3507872666105297E-3</v>
      </c>
    </row>
    <row r="363" spans="2:76" x14ac:dyDescent="0.35">
      <c r="B363" t="s">
        <v>280</v>
      </c>
      <c r="C363" s="17">
        <v>8.7416818313610402E-3</v>
      </c>
      <c r="D363" s="17">
        <v>1.07184806745235E-2</v>
      </c>
      <c r="E363" s="17">
        <v>7.1008421513587801E-3</v>
      </c>
      <c r="F363" s="17"/>
      <c r="G363" s="17">
        <v>0</v>
      </c>
      <c r="H363" s="17">
        <v>5.6259548658714898E-3</v>
      </c>
      <c r="I363" s="17">
        <v>1.0960682698876701E-2</v>
      </c>
      <c r="J363" s="17"/>
      <c r="K363" s="17">
        <v>1.9634242483174899E-2</v>
      </c>
      <c r="L363" s="17">
        <v>1.02857814776011E-2</v>
      </c>
      <c r="M363" s="17">
        <v>0</v>
      </c>
      <c r="N363" s="17">
        <v>0</v>
      </c>
      <c r="O363" s="17">
        <v>0</v>
      </c>
      <c r="P363" s="17">
        <v>0</v>
      </c>
      <c r="Q363" s="17">
        <v>0</v>
      </c>
      <c r="R363" s="17">
        <v>0</v>
      </c>
      <c r="S363" s="17">
        <v>0</v>
      </c>
      <c r="T363" s="17">
        <v>0</v>
      </c>
      <c r="U363" s="17">
        <v>4.2491512327656897E-2</v>
      </c>
      <c r="V363" s="17">
        <v>0</v>
      </c>
      <c r="W363" s="17">
        <v>6.9481006228213599E-2</v>
      </c>
      <c r="X363" s="17">
        <v>0</v>
      </c>
      <c r="Y363" s="17">
        <v>0</v>
      </c>
      <c r="Z363" s="17">
        <v>0</v>
      </c>
      <c r="AA363" s="17"/>
      <c r="AB363" s="17">
        <v>1.5644639918659199E-2</v>
      </c>
      <c r="AC363" s="17">
        <v>4.3991070499723598E-3</v>
      </c>
      <c r="AD363" s="17">
        <v>1.4773930442972601E-2</v>
      </c>
      <c r="AE363" s="17">
        <v>0</v>
      </c>
      <c r="AF363" s="17"/>
      <c r="AG363" s="17">
        <v>7.0099574037927603E-3</v>
      </c>
      <c r="AH363" s="17">
        <v>2.5376210785889201E-2</v>
      </c>
      <c r="AI363" s="17">
        <v>1.45243119758654E-2</v>
      </c>
      <c r="AJ363" s="17">
        <v>0</v>
      </c>
      <c r="AK363" s="17"/>
      <c r="AL363" s="17">
        <v>0</v>
      </c>
      <c r="AM363" s="17">
        <v>9.8910970818014091E-3</v>
      </c>
      <c r="AN363" s="17">
        <v>3.9757808775945702E-2</v>
      </c>
      <c r="AO363" s="17">
        <v>4.31501076255425E-2</v>
      </c>
      <c r="AP363" s="17">
        <v>0</v>
      </c>
      <c r="AQ363" s="17">
        <v>2.3784998351085902E-2</v>
      </c>
      <c r="AR363" s="17"/>
      <c r="AS363" s="17">
        <v>1.05343520781767E-2</v>
      </c>
      <c r="AT363" s="17">
        <v>9.5304937582799207E-3</v>
      </c>
      <c r="AU363" s="17">
        <v>9.5304937582799207E-3</v>
      </c>
      <c r="AV363" s="17" t="s">
        <v>136</v>
      </c>
      <c r="AW363" s="17" t="s">
        <v>136</v>
      </c>
      <c r="AX363" s="17" t="s">
        <v>136</v>
      </c>
      <c r="AY363" s="17">
        <v>0</v>
      </c>
      <c r="AZ363" s="17">
        <v>0</v>
      </c>
      <c r="BA363" s="17">
        <v>0</v>
      </c>
      <c r="BB363" s="17"/>
      <c r="BC363" s="17">
        <v>4.9906075383487902E-3</v>
      </c>
      <c r="BD363" s="17">
        <v>2.96291868726106E-2</v>
      </c>
      <c r="BE363" s="17">
        <v>4.6217942499156998E-2</v>
      </c>
      <c r="BF363" s="17">
        <v>0</v>
      </c>
      <c r="BG363" s="17">
        <v>8.0494116036807992E-3</v>
      </c>
      <c r="BH363" s="17">
        <v>0</v>
      </c>
      <c r="BI363" s="17"/>
      <c r="BJ363" s="17">
        <v>0</v>
      </c>
      <c r="BK363" s="17">
        <v>0</v>
      </c>
      <c r="BL363" s="17">
        <v>0</v>
      </c>
      <c r="BM363" s="17">
        <v>2.45863700938946E-2</v>
      </c>
      <c r="BN363" s="17">
        <v>1.2273947593216801E-2</v>
      </c>
      <c r="BO363" s="17">
        <v>0</v>
      </c>
      <c r="BP363" s="17"/>
      <c r="BQ363" s="17">
        <v>7.0813155218522302E-3</v>
      </c>
      <c r="BR363" s="17">
        <v>1.2632295930835201E-2</v>
      </c>
      <c r="BS363" s="17"/>
      <c r="BT363" s="17">
        <v>6.4951326691749202E-3</v>
      </c>
      <c r="BU363" s="17">
        <v>7.6687879572391203E-3</v>
      </c>
      <c r="BV363" s="17"/>
      <c r="BW363" s="17">
        <v>9.5887638239452507E-3</v>
      </c>
      <c r="BX363" s="17">
        <v>7.5005483483052996E-3</v>
      </c>
    </row>
    <row r="364" spans="2:76" x14ac:dyDescent="0.35">
      <c r="B364" t="s">
        <v>281</v>
      </c>
      <c r="C364" s="17">
        <v>2.9888801252001699E-3</v>
      </c>
      <c r="D364" s="17">
        <v>3.6229965163685801E-3</v>
      </c>
      <c r="E364" s="17">
        <v>2.4631267817565102E-3</v>
      </c>
      <c r="F364" s="17"/>
      <c r="G364" s="17">
        <v>2.0736118613859801E-2</v>
      </c>
      <c r="H364" s="17">
        <v>5.2925311640601496E-3</v>
      </c>
      <c r="I364" s="17">
        <v>0</v>
      </c>
      <c r="J364" s="17"/>
      <c r="K364" s="17">
        <v>0</v>
      </c>
      <c r="L364" s="17">
        <v>0</v>
      </c>
      <c r="M364" s="17">
        <v>0</v>
      </c>
      <c r="N364" s="17">
        <v>0</v>
      </c>
      <c r="O364" s="17">
        <v>0</v>
      </c>
      <c r="P364" s="17">
        <v>0</v>
      </c>
      <c r="Q364" s="17">
        <v>0</v>
      </c>
      <c r="R364" s="17">
        <v>0</v>
      </c>
      <c r="S364" s="17">
        <v>0</v>
      </c>
      <c r="T364" s="17">
        <v>8.1419555761272598E-3</v>
      </c>
      <c r="U364" s="17">
        <v>0</v>
      </c>
      <c r="V364" s="17">
        <v>0</v>
      </c>
      <c r="W364" s="17">
        <v>0</v>
      </c>
      <c r="X364" s="17">
        <v>0</v>
      </c>
      <c r="Y364" s="17">
        <v>0</v>
      </c>
      <c r="Z364" s="17">
        <v>5.9202350908351201E-2</v>
      </c>
      <c r="AA364" s="17"/>
      <c r="AB364" s="17">
        <v>4.5480249523625399E-3</v>
      </c>
      <c r="AC364" s="17">
        <v>0</v>
      </c>
      <c r="AD364" s="17">
        <v>0</v>
      </c>
      <c r="AE364" s="17">
        <v>0</v>
      </c>
      <c r="AF364" s="17"/>
      <c r="AG364" s="17">
        <v>4.3198535390730503E-3</v>
      </c>
      <c r="AH364" s="17">
        <v>0</v>
      </c>
      <c r="AI364" s="17">
        <v>0</v>
      </c>
      <c r="AJ364" s="17">
        <v>0</v>
      </c>
      <c r="AK364" s="17"/>
      <c r="AL364" s="17">
        <v>5.6463772375799203E-3</v>
      </c>
      <c r="AM364" s="17">
        <v>7.74041102555719E-3</v>
      </c>
      <c r="AN364" s="17">
        <v>0</v>
      </c>
      <c r="AO364" s="17">
        <v>0</v>
      </c>
      <c r="AP364" s="17">
        <v>0</v>
      </c>
      <c r="AQ364" s="17">
        <v>0</v>
      </c>
      <c r="AR364" s="17"/>
      <c r="AS364" s="17">
        <v>1.91750439345326E-3</v>
      </c>
      <c r="AT364" s="17">
        <v>0</v>
      </c>
      <c r="AU364" s="17">
        <v>0</v>
      </c>
      <c r="AV364" s="17" t="s">
        <v>136</v>
      </c>
      <c r="AW364" s="17" t="s">
        <v>136</v>
      </c>
      <c r="AX364" s="17" t="s">
        <v>136</v>
      </c>
      <c r="AY364" s="17">
        <v>0</v>
      </c>
      <c r="AZ364" s="17">
        <v>0</v>
      </c>
      <c r="BA364" s="17">
        <v>0</v>
      </c>
      <c r="BB364" s="17"/>
      <c r="BC364" s="17">
        <v>4.7781782232239204E-3</v>
      </c>
      <c r="BD364" s="17">
        <v>0</v>
      </c>
      <c r="BE364" s="17">
        <v>0</v>
      </c>
      <c r="BF364" s="17">
        <v>8.4944393282696505E-3</v>
      </c>
      <c r="BG364" s="17">
        <v>0</v>
      </c>
      <c r="BH364" s="17">
        <v>0</v>
      </c>
      <c r="BI364" s="17"/>
      <c r="BJ364" s="17">
        <v>0</v>
      </c>
      <c r="BK364" s="17">
        <v>0</v>
      </c>
      <c r="BL364" s="17">
        <v>0</v>
      </c>
      <c r="BM364" s="17">
        <v>1.04793627336451E-2</v>
      </c>
      <c r="BN364" s="17">
        <v>0</v>
      </c>
      <c r="BO364" s="17">
        <v>0</v>
      </c>
      <c r="BP364" s="17"/>
      <c r="BQ364" s="17">
        <v>1.9274526710037401E-3</v>
      </c>
      <c r="BR364" s="17">
        <v>5.4415686070291803E-3</v>
      </c>
      <c r="BS364" s="17"/>
      <c r="BT364" s="17">
        <v>2.7107409502408202E-3</v>
      </c>
      <c r="BU364" s="17">
        <v>3.30345615955792E-3</v>
      </c>
      <c r="BV364" s="17"/>
      <c r="BW364" s="17">
        <v>4.5380624622532598E-3</v>
      </c>
      <c r="BX364" s="17">
        <v>0</v>
      </c>
    </row>
    <row r="365" spans="2:76" x14ac:dyDescent="0.35">
      <c r="B365" t="s">
        <v>178</v>
      </c>
      <c r="C365" s="17">
        <v>2.0292272285430202E-3</v>
      </c>
      <c r="D365" s="17">
        <v>0</v>
      </c>
      <c r="E365" s="17">
        <v>3.74898029179393E-3</v>
      </c>
      <c r="F365" s="17"/>
      <c r="G365" s="17">
        <v>0</v>
      </c>
      <c r="H365" s="17">
        <v>8.0554501598237797E-3</v>
      </c>
      <c r="I365" s="17">
        <v>0</v>
      </c>
      <c r="J365" s="17"/>
      <c r="K365" s="17">
        <v>1.6421129682235799E-2</v>
      </c>
      <c r="L365" s="17">
        <v>0</v>
      </c>
      <c r="M365" s="17">
        <v>0</v>
      </c>
      <c r="N365" s="17">
        <v>0</v>
      </c>
      <c r="O365" s="17">
        <v>0</v>
      </c>
      <c r="P365" s="17">
        <v>0</v>
      </c>
      <c r="Q365" s="17">
        <v>0</v>
      </c>
      <c r="R365" s="17">
        <v>0</v>
      </c>
      <c r="S365" s="17">
        <v>0</v>
      </c>
      <c r="T365" s="17">
        <v>0</v>
      </c>
      <c r="U365" s="17">
        <v>0</v>
      </c>
      <c r="V365" s="17">
        <v>0</v>
      </c>
      <c r="W365" s="17">
        <v>0</v>
      </c>
      <c r="X365" s="17">
        <v>0</v>
      </c>
      <c r="Y365" s="17">
        <v>0</v>
      </c>
      <c r="Z365" s="17">
        <v>0</v>
      </c>
      <c r="AA365" s="17"/>
      <c r="AB365" s="17">
        <v>0</v>
      </c>
      <c r="AC365" s="17">
        <v>5.1622013210743303E-3</v>
      </c>
      <c r="AD365" s="17">
        <v>0</v>
      </c>
      <c r="AE365" s="17">
        <v>0</v>
      </c>
      <c r="AF365" s="17"/>
      <c r="AG365" s="17">
        <v>2.9328591504545198E-3</v>
      </c>
      <c r="AH365" s="17">
        <v>0</v>
      </c>
      <c r="AI365" s="17">
        <v>0</v>
      </c>
      <c r="AJ365" s="17">
        <v>0</v>
      </c>
      <c r="AK365" s="17"/>
      <c r="AL365" s="17">
        <v>0</v>
      </c>
      <c r="AM365" s="17">
        <v>0</v>
      </c>
      <c r="AN365" s="17">
        <v>0</v>
      </c>
      <c r="AO365" s="17">
        <v>0</v>
      </c>
      <c r="AP365" s="17">
        <v>0</v>
      </c>
      <c r="AQ365" s="17">
        <v>0</v>
      </c>
      <c r="AR365" s="17"/>
      <c r="AS365" s="17">
        <v>2.9185205705725501E-3</v>
      </c>
      <c r="AT365" s="17">
        <v>0</v>
      </c>
      <c r="AU365" s="17">
        <v>0</v>
      </c>
      <c r="AV365" s="17" t="s">
        <v>136</v>
      </c>
      <c r="AW365" s="17" t="s">
        <v>136</v>
      </c>
      <c r="AX365" s="17" t="s">
        <v>136</v>
      </c>
      <c r="AY365" s="17">
        <v>0</v>
      </c>
      <c r="AZ365" s="17">
        <v>0</v>
      </c>
      <c r="BA365" s="17">
        <v>0</v>
      </c>
      <c r="BB365" s="17"/>
      <c r="BC365" s="17">
        <v>5.8563068674561004E-3</v>
      </c>
      <c r="BD365" s="17">
        <v>0</v>
      </c>
      <c r="BE365" s="17">
        <v>0</v>
      </c>
      <c r="BF365" s="17">
        <v>0</v>
      </c>
      <c r="BG365" s="17">
        <v>0</v>
      </c>
      <c r="BH365" s="17">
        <v>0</v>
      </c>
      <c r="BI365" s="17"/>
      <c r="BJ365" s="17">
        <v>0</v>
      </c>
      <c r="BK365" s="17">
        <v>0</v>
      </c>
      <c r="BL365" s="17">
        <v>0</v>
      </c>
      <c r="BM365" s="17">
        <v>0</v>
      </c>
      <c r="BN365" s="17">
        <v>0</v>
      </c>
      <c r="BO365" s="17">
        <v>1.5573845756829401E-2</v>
      </c>
      <c r="BP365" s="17"/>
      <c r="BQ365" s="17">
        <v>0</v>
      </c>
      <c r="BR365" s="17">
        <v>0</v>
      </c>
      <c r="BS365" s="17"/>
      <c r="BT365" s="17">
        <v>4.12585924276479E-3</v>
      </c>
      <c r="BU365" s="17">
        <v>0</v>
      </c>
      <c r="BV365" s="17"/>
      <c r="BW365" s="17">
        <v>0</v>
      </c>
      <c r="BX365" s="17">
        <v>6.2730954464347696E-3</v>
      </c>
    </row>
    <row r="366" spans="2:76" x14ac:dyDescent="0.35">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row>
    <row r="367" spans="2:76" x14ac:dyDescent="0.35">
      <c r="B367" s="6" t="s">
        <v>287</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row>
    <row r="368" spans="2:76" x14ac:dyDescent="0.35">
      <c r="B368" s="31" t="s">
        <v>503</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row>
    <row r="369" spans="2:76" x14ac:dyDescent="0.35">
      <c r="B369" t="s">
        <v>285</v>
      </c>
      <c r="C369" s="17">
        <v>0.86260648168112897</v>
      </c>
      <c r="D369" s="17">
        <v>0.88423820708327105</v>
      </c>
      <c r="E369" s="17">
        <v>0.84362169696799005</v>
      </c>
      <c r="F369" s="17"/>
      <c r="G369" s="17">
        <v>0.583688121513943</v>
      </c>
      <c r="H369" s="17">
        <v>0.75961397815005804</v>
      </c>
      <c r="I369" s="17">
        <v>0.93550336355855301</v>
      </c>
      <c r="J369" s="17"/>
      <c r="K369" s="17">
        <v>0.88849173988244601</v>
      </c>
      <c r="L369" s="17">
        <v>0.85687931831292197</v>
      </c>
      <c r="M369" s="17">
        <v>0.86504147917028895</v>
      </c>
      <c r="N369" s="17">
        <v>0.87680486650573497</v>
      </c>
      <c r="O369" s="17">
        <v>0.85612588056480599</v>
      </c>
      <c r="P369" s="17">
        <v>0.67949776514569704</v>
      </c>
      <c r="Q369" s="17">
        <v>0.86298642864122799</v>
      </c>
      <c r="R369" s="17">
        <v>0.89212233542076302</v>
      </c>
      <c r="S369" s="17">
        <v>1</v>
      </c>
      <c r="T369" s="17">
        <v>0.84938223647012101</v>
      </c>
      <c r="U369" s="17">
        <v>0.78032923186140901</v>
      </c>
      <c r="V369" s="17">
        <v>0.65156874917395102</v>
      </c>
      <c r="W369" s="17">
        <v>0.84866083617604404</v>
      </c>
      <c r="X369" s="17">
        <v>0.91179298210567905</v>
      </c>
      <c r="Y369" s="17">
        <v>0.85544859569091503</v>
      </c>
      <c r="Z369" s="17">
        <v>1</v>
      </c>
      <c r="AA369" s="17"/>
      <c r="AB369" s="17">
        <v>0.87997228506616099</v>
      </c>
      <c r="AC369" s="17">
        <v>0.87217582085933798</v>
      </c>
      <c r="AD369" s="17">
        <v>0.86771294309981195</v>
      </c>
      <c r="AE369" s="17">
        <v>0.77106056060383399</v>
      </c>
      <c r="AF369" s="17"/>
      <c r="AG369" s="17">
        <v>0.86756108656879405</v>
      </c>
      <c r="AH369" s="17">
        <v>0.82145949021465303</v>
      </c>
      <c r="AI369" s="17">
        <v>0.850405725310863</v>
      </c>
      <c r="AJ369" s="17">
        <v>0.84085422771630003</v>
      </c>
      <c r="AK369" s="17"/>
      <c r="AL369" s="17">
        <v>0.88451864293250904</v>
      </c>
      <c r="AM369" s="17">
        <v>0.86984451740436697</v>
      </c>
      <c r="AN369" s="17">
        <v>0.89887692346109205</v>
      </c>
      <c r="AO369" s="17">
        <v>0.92582048346171697</v>
      </c>
      <c r="AP369" s="17">
        <v>0.95477802102980402</v>
      </c>
      <c r="AQ369" s="17">
        <v>0.87118298580539499</v>
      </c>
      <c r="AR369" s="17"/>
      <c r="AS369" s="17">
        <v>0.96793218366011602</v>
      </c>
      <c r="AT369" s="17">
        <v>0.89412838832812902</v>
      </c>
      <c r="AU369" s="17">
        <v>0.89412838832812902</v>
      </c>
      <c r="AV369" s="17" t="s">
        <v>136</v>
      </c>
      <c r="AW369" s="17" t="s">
        <v>136</v>
      </c>
      <c r="AX369" s="17" t="s">
        <v>136</v>
      </c>
      <c r="AY369" s="17">
        <v>0.47294142341532303</v>
      </c>
      <c r="AZ369" s="17">
        <v>0.52000131237097402</v>
      </c>
      <c r="BA369" s="17">
        <v>0.37516009036544401</v>
      </c>
      <c r="BB369" s="17"/>
      <c r="BC369" s="17">
        <v>0.82461778638001504</v>
      </c>
      <c r="BD369" s="17">
        <v>0.92289381549804805</v>
      </c>
      <c r="BE369" s="17">
        <v>0.81503786039307402</v>
      </c>
      <c r="BF369" s="17">
        <v>0.82578814747333495</v>
      </c>
      <c r="BG369" s="17">
        <v>0.91342096745561396</v>
      </c>
      <c r="BH369" s="17">
        <v>0.72670979531236901</v>
      </c>
      <c r="BI369" s="17"/>
      <c r="BJ369" s="17">
        <v>0.88419761610613601</v>
      </c>
      <c r="BK369" s="17">
        <v>0.81594407084031495</v>
      </c>
      <c r="BL369" s="17">
        <v>0.88696499621159897</v>
      </c>
      <c r="BM369" s="17">
        <v>0.89568081667408495</v>
      </c>
      <c r="BN369" s="17">
        <v>0.88106243837495901</v>
      </c>
      <c r="BO369" s="17">
        <v>0.80752813952382696</v>
      </c>
      <c r="BP369" s="17"/>
      <c r="BQ369" s="17">
        <v>0.86433822969896301</v>
      </c>
      <c r="BR369" s="17">
        <v>0.86299598492553997</v>
      </c>
      <c r="BS369" s="17"/>
      <c r="BT369" s="17">
        <v>0.89467853291788002</v>
      </c>
      <c r="BU369" s="17">
        <v>0.828783724814941</v>
      </c>
      <c r="BV369" s="17"/>
      <c r="BW369" s="17">
        <v>0.86717234676621802</v>
      </c>
      <c r="BX369" s="17">
        <v>0.84905514610426702</v>
      </c>
    </row>
    <row r="370" spans="2:76" x14ac:dyDescent="0.35">
      <c r="B370" t="s">
        <v>286</v>
      </c>
      <c r="C370" s="17">
        <v>0.25267261940027003</v>
      </c>
      <c r="D370" s="17">
        <v>0.29537695191471097</v>
      </c>
      <c r="E370" s="17">
        <v>0.21674706775935201</v>
      </c>
      <c r="F370" s="17"/>
      <c r="G370" s="17">
        <v>0.162032483978435</v>
      </c>
      <c r="H370" s="17">
        <v>0.16807041970594999</v>
      </c>
      <c r="I370" s="17">
        <v>0.29511683439671599</v>
      </c>
      <c r="J370" s="17"/>
      <c r="K370" s="17">
        <v>0.35416620456187697</v>
      </c>
      <c r="L370" s="17">
        <v>0.33266014571640601</v>
      </c>
      <c r="M370" s="17">
        <v>0.296371533726067</v>
      </c>
      <c r="N370" s="17">
        <v>0.123232593183109</v>
      </c>
      <c r="O370" s="17">
        <v>0.28664559103789</v>
      </c>
      <c r="P370" s="17">
        <v>0.33974888257284902</v>
      </c>
      <c r="Q370" s="17">
        <v>0.21500872691431899</v>
      </c>
      <c r="R370" s="17">
        <v>0.16357004066001701</v>
      </c>
      <c r="S370" s="17">
        <v>5.6129297209059202E-2</v>
      </c>
      <c r="T370" s="17">
        <v>0.28550615539118901</v>
      </c>
      <c r="U370" s="17">
        <v>0.31259277603931801</v>
      </c>
      <c r="V370" s="17">
        <v>7.1429593841649403E-2</v>
      </c>
      <c r="W370" s="17">
        <v>0.15769001757634901</v>
      </c>
      <c r="X370" s="17">
        <v>8.8207017894320797E-2</v>
      </c>
      <c r="Y370" s="17">
        <v>0.15434401100721001</v>
      </c>
      <c r="Z370" s="17">
        <v>0.12076131586426</v>
      </c>
      <c r="AA370" s="17"/>
      <c r="AB370" s="17">
        <v>9.0904120653755097E-2</v>
      </c>
      <c r="AC370" s="17">
        <v>0.278756587292673</v>
      </c>
      <c r="AD370" s="17">
        <v>0.35687632664707603</v>
      </c>
      <c r="AE370" s="17">
        <v>0.492659377865308</v>
      </c>
      <c r="AF370" s="17"/>
      <c r="AG370" s="17">
        <v>0.236347567207674</v>
      </c>
      <c r="AH370" s="17">
        <v>0.36513492814703602</v>
      </c>
      <c r="AI370" s="17">
        <v>0.25706558332742402</v>
      </c>
      <c r="AJ370" s="17">
        <v>0.65229169611014604</v>
      </c>
      <c r="AK370" s="17"/>
      <c r="AL370" s="17">
        <v>0.27433287430835102</v>
      </c>
      <c r="AM370" s="17">
        <v>0.299641318782637</v>
      </c>
      <c r="AN370" s="17">
        <v>0.28358023195997201</v>
      </c>
      <c r="AO370" s="17">
        <v>0.36736185028173102</v>
      </c>
      <c r="AP370" s="17">
        <v>0.13671160486223699</v>
      </c>
      <c r="AQ370" s="17">
        <v>0.25446977017283401</v>
      </c>
      <c r="AR370" s="17"/>
      <c r="AS370" s="17">
        <v>0.17415332441103601</v>
      </c>
      <c r="AT370" s="17">
        <v>0.72986089502957596</v>
      </c>
      <c r="AU370" s="17">
        <v>0.72986089502957596</v>
      </c>
      <c r="AV370" s="17" t="s">
        <v>136</v>
      </c>
      <c r="AW370" s="17" t="s">
        <v>136</v>
      </c>
      <c r="AX370" s="17" t="s">
        <v>136</v>
      </c>
      <c r="AY370" s="17">
        <v>0.15469140028777201</v>
      </c>
      <c r="AZ370" s="17">
        <v>7.6003398390792495E-2</v>
      </c>
      <c r="BA370" s="17">
        <v>0.37516009036544401</v>
      </c>
      <c r="BB370" s="17"/>
      <c r="BC370" s="17">
        <v>0.313059999547947</v>
      </c>
      <c r="BD370" s="17">
        <v>0.18000420680255699</v>
      </c>
      <c r="BE370" s="17">
        <v>8.2755889660592205E-2</v>
      </c>
      <c r="BF370" s="17">
        <v>0.21776708334574699</v>
      </c>
      <c r="BG370" s="17">
        <v>0.24940508526948099</v>
      </c>
      <c r="BH370" s="17">
        <v>0.13706111644677499</v>
      </c>
      <c r="BI370" s="17"/>
      <c r="BJ370" s="17">
        <v>0.33462396623242902</v>
      </c>
      <c r="BK370" s="17">
        <v>0.28149410105935302</v>
      </c>
      <c r="BL370" s="17">
        <v>0.20479031475860701</v>
      </c>
      <c r="BM370" s="17">
        <v>0.24292856993071801</v>
      </c>
      <c r="BN370" s="17">
        <v>0.185916650110201</v>
      </c>
      <c r="BO370" s="17">
        <v>0.24836131994640201</v>
      </c>
      <c r="BP370" s="17"/>
      <c r="BQ370" s="17">
        <v>0.26533911727642201</v>
      </c>
      <c r="BR370" s="17">
        <v>0.22588949224654001</v>
      </c>
      <c r="BS370" s="17"/>
      <c r="BT370" s="17">
        <v>0.271198079602398</v>
      </c>
      <c r="BU370" s="17">
        <v>0.23740176106140001</v>
      </c>
      <c r="BV370" s="17"/>
      <c r="BW370" s="17">
        <v>0.23641028094973501</v>
      </c>
      <c r="BX370" s="17">
        <v>0.29674553511570601</v>
      </c>
    </row>
    <row r="371" spans="2:76" x14ac:dyDescent="0.35">
      <c r="B371" t="s">
        <v>97</v>
      </c>
      <c r="C371" s="17">
        <v>4.9302905279857302E-3</v>
      </c>
      <c r="D371" s="17">
        <v>6.7106395074965899E-3</v>
      </c>
      <c r="E371" s="17">
        <v>3.4159356958686901E-3</v>
      </c>
      <c r="F371" s="17"/>
      <c r="G371" s="17">
        <v>4.0429984339228897E-2</v>
      </c>
      <c r="H371" s="17">
        <v>0</v>
      </c>
      <c r="I371" s="17">
        <v>2.26867345919152E-3</v>
      </c>
      <c r="J371" s="17"/>
      <c r="K371" s="17">
        <v>1.51790581498933E-2</v>
      </c>
      <c r="L371" s="17">
        <v>9.2540720591322099E-3</v>
      </c>
      <c r="M371" s="17">
        <v>0</v>
      </c>
      <c r="N371" s="17">
        <v>0</v>
      </c>
      <c r="O371" s="17">
        <v>0</v>
      </c>
      <c r="P371" s="17">
        <v>0</v>
      </c>
      <c r="Q371" s="17">
        <v>0</v>
      </c>
      <c r="R371" s="17">
        <v>0</v>
      </c>
      <c r="S371" s="17">
        <v>0</v>
      </c>
      <c r="T371" s="17">
        <v>7.4735571940732102E-3</v>
      </c>
      <c r="U371" s="17">
        <v>0</v>
      </c>
      <c r="V371" s="17">
        <v>0</v>
      </c>
      <c r="W371" s="17">
        <v>0</v>
      </c>
      <c r="X371" s="17">
        <v>0</v>
      </c>
      <c r="Y371" s="17">
        <v>0</v>
      </c>
      <c r="Z371" s="17">
        <v>0</v>
      </c>
      <c r="AA371" s="17"/>
      <c r="AB371" s="17">
        <v>5.3164220493264703E-3</v>
      </c>
      <c r="AC371" s="17">
        <v>0</v>
      </c>
      <c r="AD371" s="17">
        <v>9.4167748483402793E-3</v>
      </c>
      <c r="AE371" s="17">
        <v>0</v>
      </c>
      <c r="AF371" s="17"/>
      <c r="AG371" s="17">
        <v>7.1836508666160001E-3</v>
      </c>
      <c r="AH371" s="17">
        <v>0</v>
      </c>
      <c r="AI371" s="17">
        <v>0</v>
      </c>
      <c r="AJ371" s="17">
        <v>0</v>
      </c>
      <c r="AK371" s="17"/>
      <c r="AL371" s="17">
        <v>5.4145688330806104E-3</v>
      </c>
      <c r="AM371" s="17">
        <v>0</v>
      </c>
      <c r="AN371" s="17">
        <v>0</v>
      </c>
      <c r="AO371" s="17">
        <v>0</v>
      </c>
      <c r="AP371" s="17">
        <v>0</v>
      </c>
      <c r="AQ371" s="17">
        <v>0</v>
      </c>
      <c r="AR371" s="17"/>
      <c r="AS371" s="17">
        <v>2.2145077027815002E-3</v>
      </c>
      <c r="AT371" s="17">
        <v>0</v>
      </c>
      <c r="AU371" s="17">
        <v>0</v>
      </c>
      <c r="AV371" s="17" t="s">
        <v>136</v>
      </c>
      <c r="AW371" s="17" t="s">
        <v>136</v>
      </c>
      <c r="AX371" s="17" t="s">
        <v>136</v>
      </c>
      <c r="AY371" s="17">
        <v>0</v>
      </c>
      <c r="AZ371" s="17">
        <v>0</v>
      </c>
      <c r="BA371" s="17">
        <v>0</v>
      </c>
      <c r="BB371" s="17"/>
      <c r="BC371" s="17">
        <v>4.3831438165588196E-3</v>
      </c>
      <c r="BD371" s="17">
        <v>0</v>
      </c>
      <c r="BE371" s="17">
        <v>0</v>
      </c>
      <c r="BF371" s="17">
        <v>9.5616243879943306E-3</v>
      </c>
      <c r="BG371" s="17">
        <v>5.1430824501737396E-3</v>
      </c>
      <c r="BH371" s="17">
        <v>0</v>
      </c>
      <c r="BI371" s="17"/>
      <c r="BJ371" s="17">
        <v>0</v>
      </c>
      <c r="BK371" s="17">
        <v>0</v>
      </c>
      <c r="BL371" s="17">
        <v>0</v>
      </c>
      <c r="BM371" s="17">
        <v>1.10532515990202E-2</v>
      </c>
      <c r="BN371" s="17">
        <v>0</v>
      </c>
      <c r="BO371" s="17">
        <v>1.4774041623419699E-2</v>
      </c>
      <c r="BP371" s="17"/>
      <c r="BQ371" s="17">
        <v>4.8717068113200198E-3</v>
      </c>
      <c r="BR371" s="17">
        <v>5.1301429057832902E-3</v>
      </c>
      <c r="BS371" s="17"/>
      <c r="BT371" s="17">
        <v>3.6939691566206401E-3</v>
      </c>
      <c r="BU371" s="17">
        <v>6.2293964484590103E-3</v>
      </c>
      <c r="BV371" s="17"/>
      <c r="BW371" s="17">
        <v>2.8223889013838498E-3</v>
      </c>
      <c r="BX371" s="17">
        <v>9.4244998213517898E-3</v>
      </c>
    </row>
    <row r="372" spans="2:76" x14ac:dyDescent="0.35">
      <c r="B372" t="s">
        <v>120</v>
      </c>
      <c r="C372" s="17">
        <v>8.8610143173316794E-2</v>
      </c>
      <c r="D372" s="17">
        <v>6.3289367152970594E-2</v>
      </c>
      <c r="E372" s="17">
        <v>0.110618466794281</v>
      </c>
      <c r="F372" s="17"/>
      <c r="G372" s="17">
        <v>0.30781323395688098</v>
      </c>
      <c r="H372" s="17">
        <v>0.20510409715275901</v>
      </c>
      <c r="I372" s="17">
        <v>1.8280210201624299E-2</v>
      </c>
      <c r="J372" s="17"/>
      <c r="K372" s="17">
        <v>9.6329201967660802E-2</v>
      </c>
      <c r="L372" s="17">
        <v>6.6438780201438105E-2</v>
      </c>
      <c r="M372" s="17">
        <v>0.10705612357982799</v>
      </c>
      <c r="N372" s="17">
        <v>0.123195133494265</v>
      </c>
      <c r="O372" s="17">
        <v>0.14387411943519399</v>
      </c>
      <c r="P372" s="17">
        <v>0.16025111742715101</v>
      </c>
      <c r="Q372" s="17">
        <v>6.6775149373428794E-2</v>
      </c>
      <c r="R372" s="17">
        <v>5.8274497448984303E-2</v>
      </c>
      <c r="S372" s="17">
        <v>0</v>
      </c>
      <c r="T372" s="17">
        <v>8.8884223389122802E-2</v>
      </c>
      <c r="U372" s="17">
        <v>0.181888444155138</v>
      </c>
      <c r="V372" s="17">
        <v>0.34843125082604898</v>
      </c>
      <c r="W372" s="17">
        <v>8.7560476148566005E-2</v>
      </c>
      <c r="X372" s="17">
        <v>8.8207017894320797E-2</v>
      </c>
      <c r="Y372" s="17">
        <v>9.5777710317444406E-2</v>
      </c>
      <c r="Z372" s="17">
        <v>0</v>
      </c>
      <c r="AA372" s="17"/>
      <c r="AB372" s="17">
        <v>9.8113179067223596E-2</v>
      </c>
      <c r="AC372" s="17">
        <v>7.2052024450809493E-2</v>
      </c>
      <c r="AD372" s="17">
        <v>8.1915366589323094E-2</v>
      </c>
      <c r="AE372" s="17">
        <v>0.114560788916891</v>
      </c>
      <c r="AF372" s="17"/>
      <c r="AG372" s="17">
        <v>8.7932542859853899E-2</v>
      </c>
      <c r="AH372" s="17">
        <v>7.4040412389259902E-2</v>
      </c>
      <c r="AI372" s="17">
        <v>0.10241943751108901</v>
      </c>
      <c r="AJ372" s="17">
        <v>0</v>
      </c>
      <c r="AK372" s="17"/>
      <c r="AL372" s="17">
        <v>7.6599493289296897E-2</v>
      </c>
      <c r="AM372" s="17">
        <v>4.6563602157339297E-2</v>
      </c>
      <c r="AN372" s="17">
        <v>5.85526000575061E-2</v>
      </c>
      <c r="AO372" s="17">
        <v>2.59005536534774E-2</v>
      </c>
      <c r="AP372" s="17">
        <v>0</v>
      </c>
      <c r="AQ372" s="17">
        <v>9.7730224498506796E-2</v>
      </c>
      <c r="AR372" s="17"/>
      <c r="AS372" s="17">
        <v>5.0019593019933403E-3</v>
      </c>
      <c r="AT372" s="17">
        <v>2.1125063287589899E-2</v>
      </c>
      <c r="AU372" s="17">
        <v>2.1125063287589899E-2</v>
      </c>
      <c r="AV372" s="17" t="s">
        <v>136</v>
      </c>
      <c r="AW372" s="17" t="s">
        <v>136</v>
      </c>
      <c r="AX372" s="17" t="s">
        <v>136</v>
      </c>
      <c r="AY372" s="17">
        <v>0.52705857658467703</v>
      </c>
      <c r="AZ372" s="17">
        <v>0.47999868762902598</v>
      </c>
      <c r="BA372" s="17">
        <v>0.62483990963455605</v>
      </c>
      <c r="BB372" s="17"/>
      <c r="BC372" s="17">
        <v>0.111328218383812</v>
      </c>
      <c r="BD372" s="17">
        <v>3.8588149879779501E-2</v>
      </c>
      <c r="BE372" s="17">
        <v>0.18496213960692601</v>
      </c>
      <c r="BF372" s="17">
        <v>0.10410462480952699</v>
      </c>
      <c r="BG372" s="17">
        <v>5.2951641110633697E-2</v>
      </c>
      <c r="BH372" s="17">
        <v>0.27329020468762999</v>
      </c>
      <c r="BI372" s="17"/>
      <c r="BJ372" s="17">
        <v>7.1233572635217596E-2</v>
      </c>
      <c r="BK372" s="17">
        <v>8.91921471094025E-2</v>
      </c>
      <c r="BL372" s="17">
        <v>8.3525935965003198E-2</v>
      </c>
      <c r="BM372" s="17">
        <v>7.1434423536544903E-2</v>
      </c>
      <c r="BN372" s="17">
        <v>0.10819359806652599</v>
      </c>
      <c r="BO372" s="17">
        <v>0.12569899835360901</v>
      </c>
      <c r="BP372" s="17"/>
      <c r="BQ372" s="17">
        <v>7.7562381814052603E-2</v>
      </c>
      <c r="BR372" s="17">
        <v>0.10962657242160501</v>
      </c>
      <c r="BS372" s="17"/>
      <c r="BT372" s="17">
        <v>5.0267735132968998E-2</v>
      </c>
      <c r="BU372" s="17">
        <v>0.12807367687526</v>
      </c>
      <c r="BV372" s="17"/>
      <c r="BW372" s="17">
        <v>9.1774951252917694E-2</v>
      </c>
      <c r="BX372" s="17">
        <v>8.36725648173888E-2</v>
      </c>
    </row>
    <row r="373" spans="2:76" x14ac:dyDescent="0.35">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row>
    <row r="374" spans="2:76" x14ac:dyDescent="0.35">
      <c r="B374" s="6" t="s">
        <v>290</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row>
    <row r="375" spans="2:76" x14ac:dyDescent="0.35">
      <c r="B375" s="31" t="s">
        <v>312</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row>
    <row r="376" spans="2:76" x14ac:dyDescent="0.35">
      <c r="B376" t="s">
        <v>288</v>
      </c>
      <c r="C376" s="17">
        <v>0.64765584680698396</v>
      </c>
      <c r="D376" s="17">
        <v>0.65059299015469096</v>
      </c>
      <c r="E376" s="17">
        <v>0.64421834418454704</v>
      </c>
      <c r="F376" s="17"/>
      <c r="G376" s="17">
        <v>0.56983067131460297</v>
      </c>
      <c r="H376" s="17">
        <v>0.626963759255736</v>
      </c>
      <c r="I376" s="17">
        <v>0.65735852255290494</v>
      </c>
      <c r="J376" s="17"/>
      <c r="K376" s="17">
        <v>0.80683029965234998</v>
      </c>
      <c r="L376" s="17">
        <v>0.59781042579269295</v>
      </c>
      <c r="M376" s="17">
        <v>0.51463673203013705</v>
      </c>
      <c r="N376" s="17">
        <v>1</v>
      </c>
      <c r="O376" s="17">
        <v>1</v>
      </c>
      <c r="P376" s="17">
        <v>0.28333021128249303</v>
      </c>
      <c r="Q376" s="17">
        <v>0.81546572686276997</v>
      </c>
      <c r="R376" s="17">
        <v>0.59102139438712398</v>
      </c>
      <c r="S376" s="17">
        <v>1</v>
      </c>
      <c r="T376" s="17">
        <v>0.54174642579460197</v>
      </c>
      <c r="U376" s="17">
        <v>0.501692036547428</v>
      </c>
      <c r="V376" s="17">
        <v>1</v>
      </c>
      <c r="W376" s="17">
        <v>0.78193280240346896</v>
      </c>
      <c r="X376" s="17">
        <v>0</v>
      </c>
      <c r="Y376" s="17">
        <v>1</v>
      </c>
      <c r="Z376" s="17">
        <v>1</v>
      </c>
      <c r="AA376" s="17"/>
      <c r="AB376" s="17">
        <v>0.67000737695059998</v>
      </c>
      <c r="AC376" s="17">
        <v>0.622726709509971</v>
      </c>
      <c r="AD376" s="17">
        <v>0.74579184241844698</v>
      </c>
      <c r="AE376" s="17">
        <v>0.61320788575473395</v>
      </c>
      <c r="AF376" s="17"/>
      <c r="AG376" s="17">
        <v>0.69412860444562297</v>
      </c>
      <c r="AH376" s="17">
        <v>0.70787111140974801</v>
      </c>
      <c r="AI376" s="17">
        <v>0.54042227697147804</v>
      </c>
      <c r="AJ376" s="17">
        <v>0.63541539438226302</v>
      </c>
      <c r="AK376" s="17"/>
      <c r="AL376" s="17">
        <v>0.61699712307636401</v>
      </c>
      <c r="AM376" s="17">
        <v>0.70184610552293103</v>
      </c>
      <c r="AN376" s="17">
        <v>0.70306883420413102</v>
      </c>
      <c r="AO376" s="17">
        <v>0.61529585619002203</v>
      </c>
      <c r="AP376" s="17">
        <v>0.662120048287548</v>
      </c>
      <c r="AQ376" s="17">
        <v>0.691528617578132</v>
      </c>
      <c r="AR376" s="17"/>
      <c r="AS376" s="17">
        <v>0.67345596447838696</v>
      </c>
      <c r="AT376" s="17">
        <v>0.60151896811900596</v>
      </c>
      <c r="AU376" s="17">
        <v>0.60151896811900596</v>
      </c>
      <c r="AV376" s="17" t="s">
        <v>136</v>
      </c>
      <c r="AW376" s="17" t="s">
        <v>136</v>
      </c>
      <c r="AX376" s="17" t="s">
        <v>136</v>
      </c>
      <c r="AY376" s="17">
        <v>0.58454111611441995</v>
      </c>
      <c r="AZ376" s="17">
        <v>1</v>
      </c>
      <c r="BA376" s="17">
        <v>1</v>
      </c>
      <c r="BB376" s="17"/>
      <c r="BC376" s="17">
        <v>0.645532301186165</v>
      </c>
      <c r="BD376" s="17">
        <v>0.74538788262460598</v>
      </c>
      <c r="BE376" s="17">
        <v>0</v>
      </c>
      <c r="BF376" s="17">
        <v>0.72226670879741794</v>
      </c>
      <c r="BG376" s="17">
        <v>0.61706472612238905</v>
      </c>
      <c r="BH376" s="17">
        <v>1</v>
      </c>
      <c r="BI376" s="17"/>
      <c r="BJ376" s="17">
        <v>0.69898103647177601</v>
      </c>
      <c r="BK376" s="17">
        <v>0.58565314432916704</v>
      </c>
      <c r="BL376" s="17">
        <v>0.70392936402433204</v>
      </c>
      <c r="BM376" s="17">
        <v>0.651569035897545</v>
      </c>
      <c r="BN376" s="17">
        <v>0.75979174924008797</v>
      </c>
      <c r="BO376" s="17">
        <v>0.55425118979058896</v>
      </c>
      <c r="BP376" s="17"/>
      <c r="BQ376" s="17">
        <v>0.63591070807696903</v>
      </c>
      <c r="BR376" s="17">
        <v>0.68025643825497095</v>
      </c>
      <c r="BS376" s="17"/>
      <c r="BT376" s="17">
        <v>0.60920653064151198</v>
      </c>
      <c r="BU376" s="17">
        <v>0.69155895373654697</v>
      </c>
      <c r="BV376" s="17"/>
      <c r="BW376" s="17">
        <v>0.70812924237582098</v>
      </c>
      <c r="BX376" s="17">
        <v>0.54680754944667098</v>
      </c>
    </row>
    <row r="377" spans="2:76" x14ac:dyDescent="0.35">
      <c r="B377" t="s">
        <v>289</v>
      </c>
      <c r="C377" s="17">
        <v>0.44432430718799298</v>
      </c>
      <c r="D377" s="17">
        <v>0.45996275269523501</v>
      </c>
      <c r="E377" s="17">
        <v>0.42602176247769502</v>
      </c>
      <c r="F377" s="17"/>
      <c r="G377" s="17">
        <v>0.57547821401513899</v>
      </c>
      <c r="H377" s="17">
        <v>0.46142904229482701</v>
      </c>
      <c r="I377" s="17">
        <v>0.43168416949330701</v>
      </c>
      <c r="J377" s="17"/>
      <c r="K377" s="17">
        <v>0.42195355966540199</v>
      </c>
      <c r="L377" s="17">
        <v>0.43051489163392798</v>
      </c>
      <c r="M377" s="17">
        <v>0.18829336879346401</v>
      </c>
      <c r="N377" s="17">
        <v>0.32515442596021099</v>
      </c>
      <c r="O377" s="17">
        <v>0</v>
      </c>
      <c r="P377" s="17">
        <v>0.24499460258119801</v>
      </c>
      <c r="Q377" s="17">
        <v>0.26431733034320798</v>
      </c>
      <c r="R377" s="17">
        <v>0.59102139438712398</v>
      </c>
      <c r="S377" s="17">
        <v>0</v>
      </c>
      <c r="T377" s="17">
        <v>0.59732812555660797</v>
      </c>
      <c r="U377" s="17">
        <v>0.51664278210355896</v>
      </c>
      <c r="V377" s="17">
        <v>0</v>
      </c>
      <c r="W377" s="17">
        <v>0.43633844935036697</v>
      </c>
      <c r="X377" s="17">
        <v>1</v>
      </c>
      <c r="Y377" s="17">
        <v>0.31718128289216602</v>
      </c>
      <c r="Z377" s="17">
        <v>0.5</v>
      </c>
      <c r="AA377" s="17"/>
      <c r="AB377" s="17">
        <v>0.33166822422351999</v>
      </c>
      <c r="AC377" s="17">
        <v>0.40072313907113899</v>
      </c>
      <c r="AD377" s="17">
        <v>0.41610366421396699</v>
      </c>
      <c r="AE377" s="17">
        <v>0.60618080094731297</v>
      </c>
      <c r="AF377" s="17"/>
      <c r="AG377" s="17">
        <v>0.44187629291480601</v>
      </c>
      <c r="AH377" s="17">
        <v>0.29820664284281501</v>
      </c>
      <c r="AI377" s="17">
        <v>0.47993469028403501</v>
      </c>
      <c r="AJ377" s="17">
        <v>0.36458460561773698</v>
      </c>
      <c r="AK377" s="17"/>
      <c r="AL377" s="17">
        <v>0.40132592408886603</v>
      </c>
      <c r="AM377" s="17">
        <v>0.41058890740507897</v>
      </c>
      <c r="AN377" s="17">
        <v>0.47108844161262298</v>
      </c>
      <c r="AO377" s="17">
        <v>0.35076734366849499</v>
      </c>
      <c r="AP377" s="17">
        <v>0.662120048287548</v>
      </c>
      <c r="AQ377" s="17">
        <v>0.456070023025338</v>
      </c>
      <c r="AR377" s="17"/>
      <c r="AS377" s="17">
        <v>0.41187955459027498</v>
      </c>
      <c r="AT377" s="17">
        <v>0.541442133099583</v>
      </c>
      <c r="AU377" s="17">
        <v>0.541442133099583</v>
      </c>
      <c r="AV377" s="17" t="s">
        <v>136</v>
      </c>
      <c r="AW377" s="17" t="s">
        <v>136</v>
      </c>
      <c r="AX377" s="17" t="s">
        <v>136</v>
      </c>
      <c r="AY377" s="17">
        <v>0</v>
      </c>
      <c r="AZ377" s="17">
        <v>0</v>
      </c>
      <c r="BA377" s="17">
        <v>0</v>
      </c>
      <c r="BB377" s="17"/>
      <c r="BC377" s="17">
        <v>0.43372654862577498</v>
      </c>
      <c r="BD377" s="17">
        <v>0.26020715547186102</v>
      </c>
      <c r="BE377" s="17">
        <v>1</v>
      </c>
      <c r="BF377" s="17">
        <v>0.34117459217465701</v>
      </c>
      <c r="BG377" s="17">
        <v>0.52096818380621301</v>
      </c>
      <c r="BH377" s="17">
        <v>0</v>
      </c>
      <c r="BI377" s="17"/>
      <c r="BJ377" s="17">
        <v>0.314701632362829</v>
      </c>
      <c r="BK377" s="17">
        <v>0.479744525342094</v>
      </c>
      <c r="BL377" s="17">
        <v>0.25162509488490797</v>
      </c>
      <c r="BM377" s="17">
        <v>0.51633590220674197</v>
      </c>
      <c r="BN377" s="17">
        <v>0.49573702498050998</v>
      </c>
      <c r="BO377" s="17">
        <v>0.47569717003876</v>
      </c>
      <c r="BP377" s="17"/>
      <c r="BQ377" s="17">
        <v>0.42188109335846402</v>
      </c>
      <c r="BR377" s="17">
        <v>0.50661919034391001</v>
      </c>
      <c r="BS377" s="17"/>
      <c r="BT377" s="17">
        <v>0.43475623824737297</v>
      </c>
      <c r="BU377" s="17">
        <v>0.45524954580606503</v>
      </c>
      <c r="BV377" s="17"/>
      <c r="BW377" s="17">
        <v>0.406869131168696</v>
      </c>
      <c r="BX377" s="17">
        <v>0.49471854341461702</v>
      </c>
    </row>
    <row r="378" spans="2:76" x14ac:dyDescent="0.35">
      <c r="B378" t="s">
        <v>97</v>
      </c>
      <c r="C378" s="17">
        <v>9.4179887148641103E-2</v>
      </c>
      <c r="D378" s="17">
        <v>8.7787714912448897E-2</v>
      </c>
      <c r="E378" s="17">
        <v>0.101661002716979</v>
      </c>
      <c r="F378" s="17"/>
      <c r="G378" s="17">
        <v>0.21289023744854399</v>
      </c>
      <c r="H378" s="17">
        <v>0.106861719055027</v>
      </c>
      <c r="I378" s="17">
        <v>8.3323910629668096E-2</v>
      </c>
      <c r="J378" s="17"/>
      <c r="K378" s="17">
        <v>5.1785321008889697E-2</v>
      </c>
      <c r="L378" s="17">
        <v>0.11565287979420801</v>
      </c>
      <c r="M378" s="17">
        <v>0.29706989917639798</v>
      </c>
      <c r="N378" s="17">
        <v>0</v>
      </c>
      <c r="O378" s="17">
        <v>0</v>
      </c>
      <c r="P378" s="17">
        <v>0.47167518613630899</v>
      </c>
      <c r="Q378" s="17">
        <v>9.2267136568615099E-2</v>
      </c>
      <c r="R378" s="17">
        <v>0.105824253043126</v>
      </c>
      <c r="S378" s="17">
        <v>0</v>
      </c>
      <c r="T378" s="17">
        <v>2.58465285283133E-2</v>
      </c>
      <c r="U378" s="17">
        <v>0.24162211152468699</v>
      </c>
      <c r="V378" s="17">
        <v>0</v>
      </c>
      <c r="W378" s="17">
        <v>0</v>
      </c>
      <c r="X378" s="17">
        <v>0</v>
      </c>
      <c r="Y378" s="17">
        <v>0</v>
      </c>
      <c r="Z378" s="17">
        <v>0</v>
      </c>
      <c r="AA378" s="17"/>
      <c r="AB378" s="17">
        <v>0.126768190257119</v>
      </c>
      <c r="AC378" s="17">
        <v>0.11263196916118901</v>
      </c>
      <c r="AD378" s="17">
        <v>2.7051309524593701E-2</v>
      </c>
      <c r="AE378" s="17">
        <v>9.6303732420100693E-2</v>
      </c>
      <c r="AF378" s="17"/>
      <c r="AG378" s="17">
        <v>9.32145205891209E-2</v>
      </c>
      <c r="AH378" s="17">
        <v>6.4706144780435099E-2</v>
      </c>
      <c r="AI378" s="17">
        <v>0.1382287378167</v>
      </c>
      <c r="AJ378" s="17">
        <v>0</v>
      </c>
      <c r="AK378" s="17"/>
      <c r="AL378" s="17">
        <v>8.1127477070457102E-2</v>
      </c>
      <c r="AM378" s="17">
        <v>6.0903598264475702E-2</v>
      </c>
      <c r="AN378" s="17">
        <v>6.9842207687829602E-2</v>
      </c>
      <c r="AO378" s="17">
        <v>0.121776624374131</v>
      </c>
      <c r="AP378" s="17">
        <v>0.337879951712452</v>
      </c>
      <c r="AQ378" s="17">
        <v>0.11632676541037899</v>
      </c>
      <c r="AR378" s="17"/>
      <c r="AS378" s="17">
        <v>9.9989957516643899E-2</v>
      </c>
      <c r="AT378" s="17">
        <v>6.6735518131212798E-2</v>
      </c>
      <c r="AU378" s="17">
        <v>6.6735518131212798E-2</v>
      </c>
      <c r="AV378" s="17" t="s">
        <v>136</v>
      </c>
      <c r="AW378" s="17" t="s">
        <v>136</v>
      </c>
      <c r="AX378" s="17" t="s">
        <v>136</v>
      </c>
      <c r="AY378" s="17">
        <v>0.41545888388558</v>
      </c>
      <c r="AZ378" s="17">
        <v>0</v>
      </c>
      <c r="BA378" s="17">
        <v>0</v>
      </c>
      <c r="BB378" s="17"/>
      <c r="BC378" s="17">
        <v>8.9428235275172699E-2</v>
      </c>
      <c r="BD378" s="17">
        <v>0.13021001025946899</v>
      </c>
      <c r="BE378" s="17">
        <v>0</v>
      </c>
      <c r="BF378" s="17">
        <v>7.4781946809266198E-2</v>
      </c>
      <c r="BG378" s="17">
        <v>0.10751026735296799</v>
      </c>
      <c r="BH378" s="17">
        <v>0</v>
      </c>
      <c r="BI378" s="17"/>
      <c r="BJ378" s="17">
        <v>0.13156650429552799</v>
      </c>
      <c r="BK378" s="17">
        <v>7.0311018736551698E-2</v>
      </c>
      <c r="BL378" s="17">
        <v>0.144094059614985</v>
      </c>
      <c r="BM378" s="17">
        <v>0.13109679380584599</v>
      </c>
      <c r="BN378" s="17">
        <v>0</v>
      </c>
      <c r="BO378" s="17">
        <v>5.9646176686363801E-2</v>
      </c>
      <c r="BP378" s="17"/>
      <c r="BQ378" s="17">
        <v>0.111173467253497</v>
      </c>
      <c r="BR378" s="17">
        <v>4.70113713080164E-2</v>
      </c>
      <c r="BS378" s="17"/>
      <c r="BT378" s="17">
        <v>0.10100259511526199</v>
      </c>
      <c r="BU378" s="17">
        <v>8.6389421484215106E-2</v>
      </c>
      <c r="BV378" s="17"/>
      <c r="BW378" s="17">
        <v>7.1050287051811795E-2</v>
      </c>
      <c r="BX378" s="17">
        <v>0.13211907548743501</v>
      </c>
    </row>
    <row r="379" spans="2:76" x14ac:dyDescent="0.35">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row>
    <row r="380" spans="2:76" x14ac:dyDescent="0.35">
      <c r="B380" s="6" t="s">
        <v>294</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row>
    <row r="381" spans="2:76" x14ac:dyDescent="0.35">
      <c r="B381" s="31" t="s">
        <v>312</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row>
    <row r="382" spans="2:76" x14ac:dyDescent="0.35">
      <c r="B382" t="s">
        <v>158</v>
      </c>
      <c r="C382" s="17">
        <v>0.35624130038961299</v>
      </c>
      <c r="D382" s="17">
        <v>0.34889521722128303</v>
      </c>
      <c r="E382" s="17">
        <v>0.36483883110784499</v>
      </c>
      <c r="F382" s="17"/>
      <c r="G382" s="17">
        <v>0.46664345901139198</v>
      </c>
      <c r="H382" s="17">
        <v>0.23400772900397299</v>
      </c>
      <c r="I382" s="17">
        <v>0.374141900625309</v>
      </c>
      <c r="J382" s="17"/>
      <c r="K382" s="17">
        <v>0.51008340079914904</v>
      </c>
      <c r="L382" s="17">
        <v>0.38917312808091598</v>
      </c>
      <c r="M382" s="17">
        <v>0.40586020164720299</v>
      </c>
      <c r="N382" s="17">
        <v>0</v>
      </c>
      <c r="O382" s="17">
        <v>0</v>
      </c>
      <c r="P382" s="17">
        <v>0.76551021948270703</v>
      </c>
      <c r="Q382" s="17">
        <v>0.236955400986849</v>
      </c>
      <c r="R382" s="17">
        <v>0.28883594601012202</v>
      </c>
      <c r="S382" s="17">
        <v>0</v>
      </c>
      <c r="T382" s="17">
        <v>0.32948539240695701</v>
      </c>
      <c r="U382" s="17">
        <v>0.13964966642936599</v>
      </c>
      <c r="V382" s="17">
        <v>0</v>
      </c>
      <c r="W382" s="17">
        <v>0.21827125175383599</v>
      </c>
      <c r="X382" s="17">
        <v>0</v>
      </c>
      <c r="Y382" s="17">
        <v>0.63318767454517499</v>
      </c>
      <c r="Z382" s="17">
        <v>0.5</v>
      </c>
      <c r="AA382" s="17"/>
      <c r="AB382" s="17">
        <v>0.64422185594485804</v>
      </c>
      <c r="AC382" s="17">
        <v>0.35397577643281902</v>
      </c>
      <c r="AD382" s="17">
        <v>0.26250267914402298</v>
      </c>
      <c r="AE382" s="17">
        <v>0.27220028095507298</v>
      </c>
      <c r="AF382" s="17"/>
      <c r="AG382" s="17">
        <v>0.38957466444895</v>
      </c>
      <c r="AH382" s="17">
        <v>0.32673215561891999</v>
      </c>
      <c r="AI382" s="17">
        <v>0.28716000797510699</v>
      </c>
      <c r="AJ382" s="17">
        <v>0.27036831321791699</v>
      </c>
      <c r="AK382" s="17"/>
      <c r="AL382" s="17">
        <v>0.34024053696196599</v>
      </c>
      <c r="AM382" s="17">
        <v>0.308697692676208</v>
      </c>
      <c r="AN382" s="17">
        <v>0.39704339131190902</v>
      </c>
      <c r="AO382" s="17">
        <v>0.47688176967125401</v>
      </c>
      <c r="AP382" s="17">
        <v>0.66866371374761502</v>
      </c>
      <c r="AQ382" s="17">
        <v>0.26392540601384901</v>
      </c>
      <c r="AR382" s="17"/>
      <c r="AS382" s="17">
        <v>0.31651734957819</v>
      </c>
      <c r="AT382" s="17">
        <v>0.38972794984737402</v>
      </c>
      <c r="AU382" s="17">
        <v>0.38972794984737402</v>
      </c>
      <c r="AV382" s="17" t="s">
        <v>136</v>
      </c>
      <c r="AW382" s="17" t="s">
        <v>136</v>
      </c>
      <c r="AX382" s="17" t="s">
        <v>136</v>
      </c>
      <c r="AY382" s="17">
        <v>0.41545888388558</v>
      </c>
      <c r="AZ382" s="17">
        <v>1</v>
      </c>
      <c r="BA382" s="17">
        <v>0</v>
      </c>
      <c r="BB382" s="17"/>
      <c r="BC382" s="17">
        <v>0.35408269541024001</v>
      </c>
      <c r="BD382" s="17">
        <v>0.21062839239449499</v>
      </c>
      <c r="BE382" s="17">
        <v>1</v>
      </c>
      <c r="BF382" s="17">
        <v>0.42093830354794898</v>
      </c>
      <c r="BG382" s="17">
        <v>0.34369780167813102</v>
      </c>
      <c r="BH382" s="17">
        <v>0</v>
      </c>
      <c r="BI382" s="17"/>
      <c r="BJ382" s="17">
        <v>0.27111638246229702</v>
      </c>
      <c r="BK382" s="17">
        <v>0.33220450706879401</v>
      </c>
      <c r="BL382" s="17">
        <v>0.48885226772097401</v>
      </c>
      <c r="BM382" s="17">
        <v>0.40927993424989201</v>
      </c>
      <c r="BN382" s="17">
        <v>0.31543406802940999</v>
      </c>
      <c r="BO382" s="17">
        <v>0.36956052387449101</v>
      </c>
      <c r="BP382" s="17"/>
      <c r="BQ382" s="17">
        <v>0.348688647297138</v>
      </c>
      <c r="BR382" s="17">
        <v>0.37720494871050603</v>
      </c>
      <c r="BS382" s="17"/>
      <c r="BT382" s="17">
        <v>0.34491507437192698</v>
      </c>
      <c r="BU382" s="17">
        <v>0.36917407947527597</v>
      </c>
      <c r="BV382" s="17"/>
      <c r="BW382" s="17">
        <v>0.32246303457869102</v>
      </c>
      <c r="BX382" s="17">
        <v>0.41505765490038998</v>
      </c>
    </row>
    <row r="383" spans="2:76" x14ac:dyDescent="0.35">
      <c r="B383" t="s">
        <v>291</v>
      </c>
      <c r="C383" s="17">
        <v>0.311210828399683</v>
      </c>
      <c r="D383" s="17">
        <v>0.279093888137041</v>
      </c>
      <c r="E383" s="17">
        <v>0.34879907429297302</v>
      </c>
      <c r="F383" s="17"/>
      <c r="G383" s="17">
        <v>0.42692873027332801</v>
      </c>
      <c r="H383" s="17">
        <v>0.42832818044870002</v>
      </c>
      <c r="I383" s="17">
        <v>0.27874641092525998</v>
      </c>
      <c r="J383" s="17"/>
      <c r="K383" s="17">
        <v>0.245003478942805</v>
      </c>
      <c r="L383" s="17">
        <v>0.32751349253197798</v>
      </c>
      <c r="M383" s="17">
        <v>9.41466843967321E-2</v>
      </c>
      <c r="N383" s="17">
        <v>1</v>
      </c>
      <c r="O383" s="17">
        <v>0.49166843503980501</v>
      </c>
      <c r="P383" s="17">
        <v>0.23448978051729299</v>
      </c>
      <c r="Q383" s="17">
        <v>0.16957938729699801</v>
      </c>
      <c r="R383" s="17">
        <v>0.40782505179096101</v>
      </c>
      <c r="S383" s="17">
        <v>0</v>
      </c>
      <c r="T383" s="17">
        <v>0.324348712660117</v>
      </c>
      <c r="U383" s="17">
        <v>0.38095515911340699</v>
      </c>
      <c r="V383" s="17">
        <v>0</v>
      </c>
      <c r="W383" s="17">
        <v>0.56366155064963297</v>
      </c>
      <c r="X383" s="17">
        <v>0</v>
      </c>
      <c r="Y383" s="17">
        <v>0.36681232545482501</v>
      </c>
      <c r="Z383" s="17">
        <v>0.5</v>
      </c>
      <c r="AA383" s="17"/>
      <c r="AB383" s="17">
        <v>0.28749379381641099</v>
      </c>
      <c r="AC383" s="17">
        <v>0.27915316726502798</v>
      </c>
      <c r="AD383" s="17">
        <v>0.49050408854865402</v>
      </c>
      <c r="AE383" s="17">
        <v>0.270659375722413</v>
      </c>
      <c r="AF383" s="17"/>
      <c r="AG383" s="17">
        <v>0.30032005170606602</v>
      </c>
      <c r="AH383" s="17">
        <v>0.45929450977481701</v>
      </c>
      <c r="AI383" s="17">
        <v>0.29060298812126201</v>
      </c>
      <c r="AJ383" s="17">
        <v>0.36458460561773698</v>
      </c>
      <c r="AK383" s="17"/>
      <c r="AL383" s="17">
        <v>0.306857985165714</v>
      </c>
      <c r="AM383" s="17">
        <v>0.38020074902440898</v>
      </c>
      <c r="AN383" s="17">
        <v>0.30508244084552</v>
      </c>
      <c r="AO383" s="17">
        <v>0.232917772202969</v>
      </c>
      <c r="AP383" s="17">
        <v>0.33133628625238498</v>
      </c>
      <c r="AQ383" s="17">
        <v>0.43911879283884298</v>
      </c>
      <c r="AR383" s="17"/>
      <c r="AS383" s="17">
        <v>0.30745331573114798</v>
      </c>
      <c r="AT383" s="17">
        <v>0.287764804061793</v>
      </c>
      <c r="AU383" s="17">
        <v>0.287764804061793</v>
      </c>
      <c r="AV383" s="17" t="s">
        <v>136</v>
      </c>
      <c r="AW383" s="17" t="s">
        <v>136</v>
      </c>
      <c r="AX383" s="17" t="s">
        <v>136</v>
      </c>
      <c r="AY383" s="17">
        <v>0.58454111611441995</v>
      </c>
      <c r="AZ383" s="17">
        <v>0</v>
      </c>
      <c r="BA383" s="17">
        <v>0</v>
      </c>
      <c r="BB383" s="17"/>
      <c r="BC383" s="17">
        <v>0.27439981372383099</v>
      </c>
      <c r="BD383" s="17">
        <v>0.34670316218824598</v>
      </c>
      <c r="BE383" s="17">
        <v>0</v>
      </c>
      <c r="BF383" s="17">
        <v>0.30158199932644802</v>
      </c>
      <c r="BG383" s="17">
        <v>0.37231518402781999</v>
      </c>
      <c r="BH383" s="17">
        <v>0</v>
      </c>
      <c r="BI383" s="17"/>
      <c r="BJ383" s="17">
        <v>0.28665873065861902</v>
      </c>
      <c r="BK383" s="17">
        <v>0.35807927927455002</v>
      </c>
      <c r="BL383" s="17">
        <v>0.40821834195700102</v>
      </c>
      <c r="BM383" s="17">
        <v>0.32810358752417601</v>
      </c>
      <c r="BN383" s="17">
        <v>0.17779362650100999</v>
      </c>
      <c r="BO383" s="17">
        <v>0.27618764931845602</v>
      </c>
      <c r="BP383" s="17"/>
      <c r="BQ383" s="17">
        <v>0.32273676110303001</v>
      </c>
      <c r="BR383" s="17">
        <v>0.279218679838803</v>
      </c>
      <c r="BS383" s="17"/>
      <c r="BT383" s="17">
        <v>0.31521131376407502</v>
      </c>
      <c r="BU383" s="17">
        <v>0.30664289964986702</v>
      </c>
      <c r="BV383" s="17"/>
      <c r="BW383" s="17">
        <v>0.373638230135309</v>
      </c>
      <c r="BX383" s="17">
        <v>0.21762851607603401</v>
      </c>
    </row>
    <row r="384" spans="2:76" x14ac:dyDescent="0.35">
      <c r="B384" t="s">
        <v>292</v>
      </c>
      <c r="C384" s="17">
        <v>0.29542514980222001</v>
      </c>
      <c r="D384" s="17">
        <v>0.34682407947375099</v>
      </c>
      <c r="E384" s="17">
        <v>0.23527011662203001</v>
      </c>
      <c r="F384" s="17"/>
      <c r="G384" s="17">
        <v>0.10642781071528</v>
      </c>
      <c r="H384" s="17">
        <v>0.33766409054732699</v>
      </c>
      <c r="I384" s="17">
        <v>0.299668044471809</v>
      </c>
      <c r="J384" s="17"/>
      <c r="K384" s="17">
        <v>9.6563899624577995E-2</v>
      </c>
      <c r="L384" s="17">
        <v>0.28331337938710599</v>
      </c>
      <c r="M384" s="17">
        <v>0.39121658357313099</v>
      </c>
      <c r="N384" s="17">
        <v>0</v>
      </c>
      <c r="O384" s="17">
        <v>0.50833156496019505</v>
      </c>
      <c r="P384" s="17">
        <v>0</v>
      </c>
      <c r="Q384" s="17">
        <v>0.51368215451017496</v>
      </c>
      <c r="R384" s="17">
        <v>0.30333900219891802</v>
      </c>
      <c r="S384" s="17">
        <v>1</v>
      </c>
      <c r="T384" s="17">
        <v>0.34616589493292599</v>
      </c>
      <c r="U384" s="17">
        <v>0.47939517445722701</v>
      </c>
      <c r="V384" s="17">
        <v>1</v>
      </c>
      <c r="W384" s="17">
        <v>0.21806719759653101</v>
      </c>
      <c r="X384" s="17">
        <v>1</v>
      </c>
      <c r="Y384" s="17">
        <v>0</v>
      </c>
      <c r="Z384" s="17">
        <v>0</v>
      </c>
      <c r="AA384" s="17"/>
      <c r="AB384" s="17">
        <v>6.8284350238731001E-2</v>
      </c>
      <c r="AC384" s="17">
        <v>0.31452501320565901</v>
      </c>
      <c r="AD384" s="17">
        <v>0.24699323230732301</v>
      </c>
      <c r="AE384" s="17">
        <v>0.424381643210544</v>
      </c>
      <c r="AF384" s="17"/>
      <c r="AG384" s="17">
        <v>0.252279762413328</v>
      </c>
      <c r="AH384" s="17">
        <v>0.213973334606263</v>
      </c>
      <c r="AI384" s="17">
        <v>0.422237003903631</v>
      </c>
      <c r="AJ384" s="17">
        <v>0.36504708116434598</v>
      </c>
      <c r="AK384" s="17"/>
      <c r="AL384" s="17">
        <v>0.31495885515147398</v>
      </c>
      <c r="AM384" s="17">
        <v>0.31110155829938302</v>
      </c>
      <c r="AN384" s="17">
        <v>0.29787416784257098</v>
      </c>
      <c r="AO384" s="17">
        <v>0.29020045812577799</v>
      </c>
      <c r="AP384" s="17">
        <v>0</v>
      </c>
      <c r="AQ384" s="17">
        <v>0.29695580114730802</v>
      </c>
      <c r="AR384" s="17"/>
      <c r="AS384" s="17">
        <v>0.32877357098693399</v>
      </c>
      <c r="AT384" s="17">
        <v>0.288674162768986</v>
      </c>
      <c r="AU384" s="17">
        <v>0.288674162768986</v>
      </c>
      <c r="AV384" s="17" t="s">
        <v>136</v>
      </c>
      <c r="AW384" s="17" t="s">
        <v>136</v>
      </c>
      <c r="AX384" s="17" t="s">
        <v>136</v>
      </c>
      <c r="AY384" s="17">
        <v>0</v>
      </c>
      <c r="AZ384" s="17">
        <v>0</v>
      </c>
      <c r="BA384" s="17">
        <v>1</v>
      </c>
      <c r="BB384" s="17"/>
      <c r="BC384" s="17">
        <v>0.35109480489475298</v>
      </c>
      <c r="BD384" s="17">
        <v>0.44266844541725903</v>
      </c>
      <c r="BE384" s="17">
        <v>0</v>
      </c>
      <c r="BF384" s="17">
        <v>0.22406139374280801</v>
      </c>
      <c r="BG384" s="17">
        <v>0.249942945810016</v>
      </c>
      <c r="BH384" s="17">
        <v>0</v>
      </c>
      <c r="BI384" s="17"/>
      <c r="BJ384" s="17">
        <v>0.375621775025272</v>
      </c>
      <c r="BK384" s="17">
        <v>0.27887915876368002</v>
      </c>
      <c r="BL384" s="17">
        <v>0.102929390322025</v>
      </c>
      <c r="BM384" s="17">
        <v>0.23003043095832701</v>
      </c>
      <c r="BN384" s="17">
        <v>0.42623736842482202</v>
      </c>
      <c r="BO384" s="17">
        <v>0.35425182680705303</v>
      </c>
      <c r="BP384" s="17"/>
      <c r="BQ384" s="17">
        <v>0.27807752654871898</v>
      </c>
      <c r="BR384" s="17">
        <v>0.34357637145069098</v>
      </c>
      <c r="BS384" s="17"/>
      <c r="BT384" s="17">
        <v>0.28148112778716899</v>
      </c>
      <c r="BU384" s="17">
        <v>0.31134704258492502</v>
      </c>
      <c r="BV384" s="17"/>
      <c r="BW384" s="17">
        <v>0.25729084821599402</v>
      </c>
      <c r="BX384" s="17">
        <v>0.34456838924148397</v>
      </c>
    </row>
    <row r="385" spans="2:76" x14ac:dyDescent="0.35">
      <c r="B385" t="s">
        <v>293</v>
      </c>
      <c r="C385" s="17">
        <v>3.5310995733392199E-2</v>
      </c>
      <c r="D385" s="17">
        <v>2.5186815167924499E-2</v>
      </c>
      <c r="E385" s="17">
        <v>4.7159888730385097E-2</v>
      </c>
      <c r="F385" s="17"/>
      <c r="G385" s="17">
        <v>0.10489334775251501</v>
      </c>
      <c r="H385" s="17">
        <v>0</v>
      </c>
      <c r="I385" s="17">
        <v>3.7876545963689202E-2</v>
      </c>
      <c r="J385" s="17"/>
      <c r="K385" s="17">
        <v>9.6563899624577995E-2</v>
      </c>
      <c r="L385" s="17">
        <v>0</v>
      </c>
      <c r="M385" s="17">
        <v>0</v>
      </c>
      <c r="N385" s="17">
        <v>0.32515442596021099</v>
      </c>
      <c r="O385" s="17">
        <v>0</v>
      </c>
      <c r="P385" s="17">
        <v>0</v>
      </c>
      <c r="Q385" s="17">
        <v>7.9783057205977906E-2</v>
      </c>
      <c r="R385" s="17">
        <v>0.105824253043126</v>
      </c>
      <c r="S385" s="17">
        <v>0</v>
      </c>
      <c r="T385" s="17">
        <v>0</v>
      </c>
      <c r="U385" s="17">
        <v>0</v>
      </c>
      <c r="V385" s="17">
        <v>0</v>
      </c>
      <c r="W385" s="17">
        <v>0</v>
      </c>
      <c r="X385" s="17">
        <v>0</v>
      </c>
      <c r="Y385" s="17">
        <v>0</v>
      </c>
      <c r="Z385" s="17">
        <v>0</v>
      </c>
      <c r="AA385" s="17"/>
      <c r="AB385" s="17">
        <v>0</v>
      </c>
      <c r="AC385" s="17">
        <v>5.5362344513006603E-2</v>
      </c>
      <c r="AD385" s="17">
        <v>0</v>
      </c>
      <c r="AE385" s="17">
        <v>6.3763595508751894E-2</v>
      </c>
      <c r="AF385" s="17"/>
      <c r="AG385" s="17">
        <v>4.6164898746257302E-2</v>
      </c>
      <c r="AH385" s="17">
        <v>7.0783899032998601E-2</v>
      </c>
      <c r="AI385" s="17">
        <v>0</v>
      </c>
      <c r="AJ385" s="17">
        <v>0</v>
      </c>
      <c r="AK385" s="17"/>
      <c r="AL385" s="17">
        <v>1.8974700596599201E-2</v>
      </c>
      <c r="AM385" s="17">
        <v>3.3079802756978097E-2</v>
      </c>
      <c r="AN385" s="17">
        <v>0</v>
      </c>
      <c r="AO385" s="17">
        <v>0</v>
      </c>
      <c r="AP385" s="17">
        <v>0</v>
      </c>
      <c r="AQ385" s="17">
        <v>0</v>
      </c>
      <c r="AR385" s="17"/>
      <c r="AS385" s="17">
        <v>3.4586631634387702E-2</v>
      </c>
      <c r="AT385" s="17">
        <v>4.3411499356886901E-2</v>
      </c>
      <c r="AU385" s="17">
        <v>4.3411499356886901E-2</v>
      </c>
      <c r="AV385" s="17" t="s">
        <v>136</v>
      </c>
      <c r="AW385" s="17" t="s">
        <v>136</v>
      </c>
      <c r="AX385" s="17" t="s">
        <v>136</v>
      </c>
      <c r="AY385" s="17">
        <v>0</v>
      </c>
      <c r="AZ385" s="17">
        <v>0</v>
      </c>
      <c r="BA385" s="17">
        <v>0</v>
      </c>
      <c r="BB385" s="17"/>
      <c r="BC385" s="17">
        <v>1.3207431344919701E-2</v>
      </c>
      <c r="BD385" s="17">
        <v>0</v>
      </c>
      <c r="BE385" s="17">
        <v>0</v>
      </c>
      <c r="BF385" s="17">
        <v>0.104683750032758</v>
      </c>
      <c r="BG385" s="17">
        <v>1.7025075238663499E-2</v>
      </c>
      <c r="BH385" s="17">
        <v>1</v>
      </c>
      <c r="BI385" s="17"/>
      <c r="BJ385" s="17">
        <v>3.33075052698854E-2</v>
      </c>
      <c r="BK385" s="17">
        <v>3.0837054892976199E-2</v>
      </c>
      <c r="BL385" s="17">
        <v>0</v>
      </c>
      <c r="BM385" s="17">
        <v>2.70414496360478E-2</v>
      </c>
      <c r="BN385" s="17">
        <v>0.13261719759497501</v>
      </c>
      <c r="BO385" s="17">
        <v>0</v>
      </c>
      <c r="BP385" s="17"/>
      <c r="BQ385" s="17">
        <v>4.03142390652379E-2</v>
      </c>
      <c r="BR385" s="17">
        <v>2.14236594042315E-2</v>
      </c>
      <c r="BS385" s="17"/>
      <c r="BT385" s="17">
        <v>5.5592123388753099E-2</v>
      </c>
      <c r="BU385" s="17">
        <v>1.21531192116495E-2</v>
      </c>
      <c r="BV385" s="17"/>
      <c r="BW385" s="17">
        <v>5.8054372158437298E-2</v>
      </c>
      <c r="BX385" s="17">
        <v>0</v>
      </c>
    </row>
    <row r="386" spans="2:76" x14ac:dyDescent="0.35">
      <c r="B386" t="s">
        <v>97</v>
      </c>
      <c r="C386" s="17">
        <v>1.4766894328598699E-2</v>
      </c>
      <c r="D386" s="17">
        <v>0</v>
      </c>
      <c r="E386" s="17">
        <v>3.20494141005465E-2</v>
      </c>
      <c r="F386" s="17"/>
      <c r="G386" s="17">
        <v>0</v>
      </c>
      <c r="H386" s="17">
        <v>0</v>
      </c>
      <c r="I386" s="17">
        <v>1.88724115743596E-2</v>
      </c>
      <c r="J386" s="17"/>
      <c r="K386" s="17">
        <v>5.1785321008889697E-2</v>
      </c>
      <c r="L386" s="17">
        <v>0</v>
      </c>
      <c r="M386" s="17">
        <v>0.108776530382934</v>
      </c>
      <c r="N386" s="17">
        <v>0</v>
      </c>
      <c r="O386" s="17">
        <v>0</v>
      </c>
      <c r="P386" s="17">
        <v>0</v>
      </c>
      <c r="Q386" s="17">
        <v>0</v>
      </c>
      <c r="R386" s="17">
        <v>0</v>
      </c>
      <c r="S386" s="17">
        <v>0</v>
      </c>
      <c r="T386" s="17">
        <v>0</v>
      </c>
      <c r="U386" s="17">
        <v>0</v>
      </c>
      <c r="V386" s="17">
        <v>0</v>
      </c>
      <c r="W386" s="17">
        <v>0</v>
      </c>
      <c r="X386" s="17">
        <v>0</v>
      </c>
      <c r="Y386" s="17">
        <v>0</v>
      </c>
      <c r="Z386" s="17">
        <v>0</v>
      </c>
      <c r="AA386" s="17"/>
      <c r="AB386" s="17">
        <v>0</v>
      </c>
      <c r="AC386" s="17">
        <v>1.4033821090157101E-2</v>
      </c>
      <c r="AD386" s="17">
        <v>0</v>
      </c>
      <c r="AE386" s="17">
        <v>0</v>
      </c>
      <c r="AF386" s="17"/>
      <c r="AG386" s="17">
        <v>2.3002175812526102E-2</v>
      </c>
      <c r="AH386" s="17">
        <v>0</v>
      </c>
      <c r="AI386" s="17">
        <v>0</v>
      </c>
      <c r="AJ386" s="17">
        <v>0</v>
      </c>
      <c r="AK386" s="17"/>
      <c r="AL386" s="17">
        <v>1.89679221242476E-2</v>
      </c>
      <c r="AM386" s="17">
        <v>0</v>
      </c>
      <c r="AN386" s="17">
        <v>0</v>
      </c>
      <c r="AO386" s="17">
        <v>0</v>
      </c>
      <c r="AP386" s="17">
        <v>0</v>
      </c>
      <c r="AQ386" s="17">
        <v>0</v>
      </c>
      <c r="AR386" s="17"/>
      <c r="AS386" s="17">
        <v>1.26691320693403E-2</v>
      </c>
      <c r="AT386" s="17">
        <v>2.0099438392118599E-2</v>
      </c>
      <c r="AU386" s="17">
        <v>2.0099438392118599E-2</v>
      </c>
      <c r="AV386" s="17" t="s">
        <v>136</v>
      </c>
      <c r="AW386" s="17" t="s">
        <v>136</v>
      </c>
      <c r="AX386" s="17" t="s">
        <v>136</v>
      </c>
      <c r="AY386" s="17">
        <v>0</v>
      </c>
      <c r="AZ386" s="17">
        <v>0</v>
      </c>
      <c r="BA386" s="17">
        <v>0</v>
      </c>
      <c r="BB386" s="17"/>
      <c r="BC386" s="17">
        <v>2.0422685971176399E-2</v>
      </c>
      <c r="BD386" s="17">
        <v>0</v>
      </c>
      <c r="BE386" s="17">
        <v>0</v>
      </c>
      <c r="BF386" s="17">
        <v>0</v>
      </c>
      <c r="BG386" s="17">
        <v>1.7018993245369301E-2</v>
      </c>
      <c r="BH386" s="17">
        <v>0</v>
      </c>
      <c r="BI386" s="17"/>
      <c r="BJ386" s="17">
        <v>3.3295606583926003E-2</v>
      </c>
      <c r="BK386" s="17">
        <v>0</v>
      </c>
      <c r="BL386" s="17">
        <v>0</v>
      </c>
      <c r="BM386" s="17">
        <v>3.2586047267605403E-2</v>
      </c>
      <c r="BN386" s="17">
        <v>0</v>
      </c>
      <c r="BO386" s="17">
        <v>0</v>
      </c>
      <c r="BP386" s="17"/>
      <c r="BQ386" s="17">
        <v>2.0087019356930601E-2</v>
      </c>
      <c r="BR386" s="17">
        <v>0</v>
      </c>
      <c r="BS386" s="17"/>
      <c r="BT386" s="17">
        <v>1.64579455195492E-2</v>
      </c>
      <c r="BU386" s="17">
        <v>1.2835978289932101E-2</v>
      </c>
      <c r="BV386" s="17"/>
      <c r="BW386" s="17">
        <v>9.8529477586232796E-3</v>
      </c>
      <c r="BX386" s="17">
        <v>2.2745439782091401E-2</v>
      </c>
    </row>
    <row r="387" spans="2:76" x14ac:dyDescent="0.35">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row>
    <row r="388" spans="2:76" x14ac:dyDescent="0.35">
      <c r="B388" s="6" t="s">
        <v>299</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row>
    <row r="389" spans="2:76" x14ac:dyDescent="0.35">
      <c r="B389" s="31" t="s">
        <v>503</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row>
    <row r="390" spans="2:76" x14ac:dyDescent="0.35">
      <c r="B390" t="s">
        <v>295</v>
      </c>
      <c r="C390" s="17">
        <v>0.871081754152916</v>
      </c>
      <c r="D390" s="17">
        <v>0.90235257529882895</v>
      </c>
      <c r="E390" s="17">
        <v>0.84384399463176496</v>
      </c>
      <c r="F390" s="17"/>
      <c r="G390" s="17">
        <v>0.57440319088223502</v>
      </c>
      <c r="H390" s="17">
        <v>0.76961547717494005</v>
      </c>
      <c r="I390" s="17">
        <v>0.94565513343990504</v>
      </c>
      <c r="J390" s="17"/>
      <c r="K390" s="17">
        <v>0.84176955632685602</v>
      </c>
      <c r="L390" s="17">
        <v>0.86569515843658795</v>
      </c>
      <c r="M390" s="17">
        <v>0.89294387642017203</v>
      </c>
      <c r="N390" s="17">
        <v>0.87684400433750298</v>
      </c>
      <c r="O390" s="17">
        <v>0.85612588056480599</v>
      </c>
      <c r="P390" s="17">
        <v>0.75916540605119998</v>
      </c>
      <c r="Q390" s="17">
        <v>0.93320931054433698</v>
      </c>
      <c r="R390" s="17">
        <v>0.87741504707948303</v>
      </c>
      <c r="S390" s="17">
        <v>1</v>
      </c>
      <c r="T390" s="17">
        <v>0.88060379619463103</v>
      </c>
      <c r="U390" s="17">
        <v>0.81811155584486195</v>
      </c>
      <c r="V390" s="17">
        <v>0.65156874917395102</v>
      </c>
      <c r="W390" s="17">
        <v>0.84829034879004295</v>
      </c>
      <c r="X390" s="17">
        <v>0.80642514570203505</v>
      </c>
      <c r="Y390" s="17">
        <v>0.84760700408497602</v>
      </c>
      <c r="Z390" s="17">
        <v>1</v>
      </c>
      <c r="AA390" s="17"/>
      <c r="AB390" s="17">
        <v>0.86274229956798698</v>
      </c>
      <c r="AC390" s="17">
        <v>0.89941892529588297</v>
      </c>
      <c r="AD390" s="17">
        <v>0.86066719032810202</v>
      </c>
      <c r="AE390" s="17">
        <v>0.83512975206708495</v>
      </c>
      <c r="AF390" s="17"/>
      <c r="AG390" s="17">
        <v>0.86683987275812602</v>
      </c>
      <c r="AH390" s="17">
        <v>0.899497634669437</v>
      </c>
      <c r="AI390" s="17">
        <v>0.86884520722244496</v>
      </c>
      <c r="AJ390" s="17">
        <v>1</v>
      </c>
      <c r="AK390" s="17"/>
      <c r="AL390" s="17">
        <v>0.88366548157952796</v>
      </c>
      <c r="AM390" s="17">
        <v>0.90701130706566802</v>
      </c>
      <c r="AN390" s="17">
        <v>0.90438815652216897</v>
      </c>
      <c r="AO390" s="17">
        <v>0.92536553900462604</v>
      </c>
      <c r="AP390" s="17">
        <v>0.93220637715350096</v>
      </c>
      <c r="AQ390" s="17">
        <v>0.90218727970596702</v>
      </c>
      <c r="AR390" s="17"/>
      <c r="AS390" s="17">
        <v>0.96335422945584204</v>
      </c>
      <c r="AT390" s="17">
        <v>0.93131750032078997</v>
      </c>
      <c r="AU390" s="17">
        <v>0.93131750032078997</v>
      </c>
      <c r="AV390" s="17" t="s">
        <v>136</v>
      </c>
      <c r="AW390" s="17" t="s">
        <v>136</v>
      </c>
      <c r="AX390" s="17" t="s">
        <v>136</v>
      </c>
      <c r="AY390" s="17">
        <v>0.34402902363494298</v>
      </c>
      <c r="AZ390" s="17">
        <v>0.47766609761749501</v>
      </c>
      <c r="BA390" s="17">
        <v>0.37516009036544401</v>
      </c>
      <c r="BB390" s="17"/>
      <c r="BC390" s="17">
        <v>0.84653921499180296</v>
      </c>
      <c r="BD390" s="17">
        <v>0.89615396959736204</v>
      </c>
      <c r="BE390" s="17">
        <v>0.81503786039307402</v>
      </c>
      <c r="BF390" s="17">
        <v>0.85950929733219195</v>
      </c>
      <c r="BG390" s="17">
        <v>0.91133466082402104</v>
      </c>
      <c r="BH390" s="17">
        <v>0.72670979531236901</v>
      </c>
      <c r="BI390" s="17"/>
      <c r="BJ390" s="17">
        <v>0.88427443797438199</v>
      </c>
      <c r="BK390" s="17">
        <v>0.88495736639817602</v>
      </c>
      <c r="BL390" s="17">
        <v>0.84804471249679703</v>
      </c>
      <c r="BM390" s="17">
        <v>0.90559679042413999</v>
      </c>
      <c r="BN390" s="17">
        <v>0.82179389545775205</v>
      </c>
      <c r="BO390" s="17">
        <v>0.82976927721896898</v>
      </c>
      <c r="BP390" s="17"/>
      <c r="BQ390" s="17">
        <v>0.88561833100818499</v>
      </c>
      <c r="BR390" s="17">
        <v>0.84131914294173304</v>
      </c>
      <c r="BS390" s="17"/>
      <c r="BT390" s="17">
        <v>0.91412118381310303</v>
      </c>
      <c r="BU390" s="17">
        <v>0.82640545543394694</v>
      </c>
      <c r="BV390" s="17"/>
      <c r="BW390" s="17">
        <v>0.86516609506830799</v>
      </c>
      <c r="BX390" s="17">
        <v>0.89072251941734204</v>
      </c>
    </row>
    <row r="391" spans="2:76" x14ac:dyDescent="0.35">
      <c r="B391" t="s">
        <v>296</v>
      </c>
      <c r="C391" s="17">
        <v>0.209793340261727</v>
      </c>
      <c r="D391" s="17">
        <v>0.225245439579803</v>
      </c>
      <c r="E391" s="17">
        <v>0.1971450093771</v>
      </c>
      <c r="F391" s="17"/>
      <c r="G391" s="17">
        <v>0.20246009255166</v>
      </c>
      <c r="H391" s="17">
        <v>0.190873148698679</v>
      </c>
      <c r="I391" s="17">
        <v>0.21765643037247701</v>
      </c>
      <c r="J391" s="17"/>
      <c r="K391" s="17">
        <v>0.20246287073210101</v>
      </c>
      <c r="L391" s="17">
        <v>0.30968302524763602</v>
      </c>
      <c r="M391" s="17">
        <v>0.17842671228477699</v>
      </c>
      <c r="N391" s="17">
        <v>0.165585409966961</v>
      </c>
      <c r="O391" s="17">
        <v>0.14373961655419801</v>
      </c>
      <c r="P391" s="17">
        <v>8.0583476521648698E-2</v>
      </c>
      <c r="Q391" s="17">
        <v>0.18115175995774899</v>
      </c>
      <c r="R391" s="17">
        <v>0.20262969213818599</v>
      </c>
      <c r="S391" s="17">
        <v>0.23896392984626599</v>
      </c>
      <c r="T391" s="17">
        <v>0.14808583751860199</v>
      </c>
      <c r="U391" s="17">
        <v>0.22380048323048299</v>
      </c>
      <c r="V391" s="17">
        <v>0.21214351348992</v>
      </c>
      <c r="W391" s="17">
        <v>0.28443982303257798</v>
      </c>
      <c r="X391" s="17">
        <v>0.28178187219228601</v>
      </c>
      <c r="Y391" s="17">
        <v>0.29164364516103303</v>
      </c>
      <c r="Z391" s="17">
        <v>6.1151555235071403E-2</v>
      </c>
      <c r="AA391" s="17"/>
      <c r="AB391" s="17">
        <v>0.14657122780943899</v>
      </c>
      <c r="AC391" s="17">
        <v>0.223022578044025</v>
      </c>
      <c r="AD391" s="17">
        <v>0.234546223584958</v>
      </c>
      <c r="AE391" s="17">
        <v>0.277895331419033</v>
      </c>
      <c r="AF391" s="17"/>
      <c r="AG391" s="17">
        <v>0.191995384204873</v>
      </c>
      <c r="AH391" s="17">
        <v>0.238496877079312</v>
      </c>
      <c r="AI391" s="17">
        <v>0.286891517904733</v>
      </c>
      <c r="AJ391" s="17">
        <v>0.31580561199928697</v>
      </c>
      <c r="AK391" s="17"/>
      <c r="AL391" s="17">
        <v>0.18711379528302599</v>
      </c>
      <c r="AM391" s="17">
        <v>0.25584533104745399</v>
      </c>
      <c r="AN391" s="17">
        <v>0.27244837285977902</v>
      </c>
      <c r="AO391" s="17">
        <v>0.25250736908506499</v>
      </c>
      <c r="AP391" s="17">
        <v>0.252599768839049</v>
      </c>
      <c r="AQ391" s="17">
        <v>0.118813992143858</v>
      </c>
      <c r="AR391" s="17"/>
      <c r="AS391" s="17">
        <v>0.19652805513073099</v>
      </c>
      <c r="AT391" s="17">
        <v>0.21987952435281199</v>
      </c>
      <c r="AU391" s="17">
        <v>0.21987952435281199</v>
      </c>
      <c r="AV391" s="17" t="s">
        <v>136</v>
      </c>
      <c r="AW391" s="17" t="s">
        <v>136</v>
      </c>
      <c r="AX391" s="17" t="s">
        <v>136</v>
      </c>
      <c r="AY391" s="17">
        <v>0.135454468393605</v>
      </c>
      <c r="AZ391" s="17">
        <v>0.207904133892236</v>
      </c>
      <c r="BA391" s="17">
        <v>0.31405933663980201</v>
      </c>
      <c r="BB391" s="17"/>
      <c r="BC391" s="17">
        <v>0.33370973709174401</v>
      </c>
      <c r="BD391" s="17">
        <v>0.12720461539602201</v>
      </c>
      <c r="BE391" s="17">
        <v>9.46442436951698E-2</v>
      </c>
      <c r="BF391" s="17">
        <v>0.155703003508669</v>
      </c>
      <c r="BG391" s="17">
        <v>0.142910833792636</v>
      </c>
      <c r="BH391" s="17">
        <v>0.25485912900595498</v>
      </c>
      <c r="BI391" s="17"/>
      <c r="BJ391" s="17">
        <v>0.22326637202402</v>
      </c>
      <c r="BK391" s="17">
        <v>0.25005793237477703</v>
      </c>
      <c r="BL391" s="17">
        <v>8.1337478011091494E-2</v>
      </c>
      <c r="BM391" s="17">
        <v>0.196423383580307</v>
      </c>
      <c r="BN391" s="17">
        <v>0.22833109064221499</v>
      </c>
      <c r="BO391" s="17">
        <v>0.22556406741844401</v>
      </c>
      <c r="BP391" s="17"/>
      <c r="BQ391" s="17">
        <v>0.18545133768761099</v>
      </c>
      <c r="BR391" s="17">
        <v>0.26992679577073603</v>
      </c>
      <c r="BS391" s="17"/>
      <c r="BT391" s="17">
        <v>0.17863891300478299</v>
      </c>
      <c r="BU391" s="17">
        <v>0.24362905256628101</v>
      </c>
      <c r="BV391" s="17"/>
      <c r="BW391" s="17">
        <v>0.17600448883692599</v>
      </c>
      <c r="BX391" s="17">
        <v>0.27011142578569702</v>
      </c>
    </row>
    <row r="392" spans="2:76" x14ac:dyDescent="0.35">
      <c r="B392" t="s">
        <v>185</v>
      </c>
      <c r="C392" s="17">
        <v>8.1098470558741101E-2</v>
      </c>
      <c r="D392" s="17">
        <v>5.7103181503429003E-2</v>
      </c>
      <c r="E392" s="17">
        <v>0.101946188397707</v>
      </c>
      <c r="F392" s="17"/>
      <c r="G392" s="17">
        <v>0.24550415181485999</v>
      </c>
      <c r="H392" s="17">
        <v>0.135832766720547</v>
      </c>
      <c r="I392" s="17">
        <v>4.03211784952534E-2</v>
      </c>
      <c r="J392" s="17"/>
      <c r="K392" s="17">
        <v>0.102034757814417</v>
      </c>
      <c r="L392" s="17">
        <v>7.5600112966125496E-2</v>
      </c>
      <c r="M392" s="17">
        <v>2.7013009020323799E-2</v>
      </c>
      <c r="N392" s="17">
        <v>4.0032163407197702E-2</v>
      </c>
      <c r="O392" s="17">
        <v>0</v>
      </c>
      <c r="P392" s="17">
        <v>7.9667640905502796E-2</v>
      </c>
      <c r="Q392" s="17">
        <v>8.3540059961874497E-2</v>
      </c>
      <c r="R392" s="17">
        <v>7.7926237165209494E-2</v>
      </c>
      <c r="S392" s="17">
        <v>0</v>
      </c>
      <c r="T392" s="17">
        <v>8.3404292168126198E-2</v>
      </c>
      <c r="U392" s="17">
        <v>0.116325790066689</v>
      </c>
      <c r="V392" s="17">
        <v>0.137584338483728</v>
      </c>
      <c r="W392" s="17">
        <v>8.7908195150949803E-2</v>
      </c>
      <c r="X392" s="17">
        <v>0.17825216280759601</v>
      </c>
      <c r="Y392" s="17">
        <v>0.104998404925538</v>
      </c>
      <c r="Z392" s="17">
        <v>6.1208777179540402E-2</v>
      </c>
      <c r="AA392" s="17"/>
      <c r="AB392" s="17">
        <v>8.3600080907681604E-2</v>
      </c>
      <c r="AC392" s="17">
        <v>7.8448159022599995E-2</v>
      </c>
      <c r="AD392" s="17">
        <v>6.5342912855344604E-2</v>
      </c>
      <c r="AE392" s="17">
        <v>0.11212078293823199</v>
      </c>
      <c r="AF392" s="17"/>
      <c r="AG392" s="17">
        <v>9.2869134667056805E-2</v>
      </c>
      <c r="AH392" s="17">
        <v>0.12996875740380601</v>
      </c>
      <c r="AI392" s="17">
        <v>4.2037089833128302E-2</v>
      </c>
      <c r="AJ392" s="17">
        <v>0</v>
      </c>
      <c r="AK392" s="17"/>
      <c r="AL392" s="17">
        <v>0.11137477854780101</v>
      </c>
      <c r="AM392" s="17">
        <v>3.6956140479461101E-2</v>
      </c>
      <c r="AN392" s="17">
        <v>0.12654010208389799</v>
      </c>
      <c r="AO392" s="17">
        <v>5.2162728499610199E-2</v>
      </c>
      <c r="AP392" s="17">
        <v>6.4689968297874503E-2</v>
      </c>
      <c r="AQ392" s="17">
        <v>2.5728052295691799E-2</v>
      </c>
      <c r="AR392" s="17"/>
      <c r="AS392" s="17">
        <v>5.6652754028298002E-2</v>
      </c>
      <c r="AT392" s="17">
        <v>3.2281606896804302E-2</v>
      </c>
      <c r="AU392" s="17">
        <v>3.2281606896804302E-2</v>
      </c>
      <c r="AV392" s="17" t="s">
        <v>136</v>
      </c>
      <c r="AW392" s="17" t="s">
        <v>136</v>
      </c>
      <c r="AX392" s="17" t="s">
        <v>136</v>
      </c>
      <c r="AY392" s="17">
        <v>0.10674509539270199</v>
      </c>
      <c r="AZ392" s="17">
        <v>0.27852158413397599</v>
      </c>
      <c r="BA392" s="17">
        <v>0</v>
      </c>
      <c r="BB392" s="17"/>
      <c r="BC392" s="17">
        <v>6.6175535598778798E-2</v>
      </c>
      <c r="BD392" s="17">
        <v>0.102603725375154</v>
      </c>
      <c r="BE392" s="17">
        <v>4.4352022553889099E-2</v>
      </c>
      <c r="BF392" s="17">
        <v>9.2203078316291306E-2</v>
      </c>
      <c r="BG392" s="17">
        <v>8.0888676005555701E-2</v>
      </c>
      <c r="BH392" s="17">
        <v>0.27735461131560502</v>
      </c>
      <c r="BI392" s="17"/>
      <c r="BJ392" s="17">
        <v>3.9737287252716497E-2</v>
      </c>
      <c r="BK392" s="17">
        <v>6.9059575928706901E-2</v>
      </c>
      <c r="BL392" s="17">
        <v>3.77291163464284E-2</v>
      </c>
      <c r="BM392" s="17">
        <v>8.1356520311640396E-2</v>
      </c>
      <c r="BN392" s="17">
        <v>0.154846310886638</v>
      </c>
      <c r="BO392" s="17">
        <v>9.1023133786796107E-2</v>
      </c>
      <c r="BP392" s="17"/>
      <c r="BQ392" s="17">
        <v>7.0978096576295405E-2</v>
      </c>
      <c r="BR392" s="17">
        <v>0.106023115923623</v>
      </c>
      <c r="BS392" s="17"/>
      <c r="BT392" s="17">
        <v>5.6441198829096297E-2</v>
      </c>
      <c r="BU392" s="17">
        <v>0.106786536852577</v>
      </c>
      <c r="BV392" s="17"/>
      <c r="BW392" s="17">
        <v>8.4648390819030903E-2</v>
      </c>
      <c r="BX392" s="17">
        <v>7.9372645566114106E-2</v>
      </c>
    </row>
    <row r="393" spans="2:76" x14ac:dyDescent="0.35">
      <c r="B393" t="s">
        <v>297</v>
      </c>
      <c r="C393" s="17">
        <v>5.5741230410103801E-2</v>
      </c>
      <c r="D393" s="17">
        <v>8.3899914671414402E-2</v>
      </c>
      <c r="E393" s="17">
        <v>3.1723678913441397E-2</v>
      </c>
      <c r="F393" s="17"/>
      <c r="G393" s="17">
        <v>3.6623884380562202E-2</v>
      </c>
      <c r="H393" s="17">
        <v>6.1716525390427698E-2</v>
      </c>
      <c r="I393" s="17">
        <v>5.5956745885852199E-2</v>
      </c>
      <c r="J393" s="17"/>
      <c r="K393" s="17">
        <v>8.1591762788362401E-2</v>
      </c>
      <c r="L393" s="17">
        <v>4.5775527801649799E-2</v>
      </c>
      <c r="M393" s="17">
        <v>2.7902397249883502E-2</v>
      </c>
      <c r="N393" s="17">
        <v>9.0241027543044305E-2</v>
      </c>
      <c r="O393" s="17">
        <v>0</v>
      </c>
      <c r="P393" s="17">
        <v>0</v>
      </c>
      <c r="Q393" s="17">
        <v>3.6776043295575198E-2</v>
      </c>
      <c r="R393" s="17">
        <v>9.3824035657528906E-2</v>
      </c>
      <c r="S393" s="17">
        <v>0</v>
      </c>
      <c r="T393" s="17">
        <v>5.3324878539857998E-2</v>
      </c>
      <c r="U393" s="17">
        <v>7.5529326593983703E-2</v>
      </c>
      <c r="V393" s="17">
        <v>0.142859187683299</v>
      </c>
      <c r="W393" s="17">
        <v>6.32057476869399E-2</v>
      </c>
      <c r="X393" s="17">
        <v>0</v>
      </c>
      <c r="Y393" s="17">
        <v>0</v>
      </c>
      <c r="Z393" s="17">
        <v>6.0380657932129898E-2</v>
      </c>
      <c r="AA393" s="17"/>
      <c r="AB393" s="17">
        <v>4.2892679755423199E-2</v>
      </c>
      <c r="AC393" s="17">
        <v>6.50383515925467E-2</v>
      </c>
      <c r="AD393" s="17">
        <v>5.1328538357953798E-2</v>
      </c>
      <c r="AE393" s="17">
        <v>4.4516033889648698E-2</v>
      </c>
      <c r="AF393" s="17"/>
      <c r="AG393" s="17">
        <v>5.6410042058778198E-2</v>
      </c>
      <c r="AH393" s="17">
        <v>2.7078472972367901E-2</v>
      </c>
      <c r="AI393" s="17">
        <v>4.5322268728679997E-2</v>
      </c>
      <c r="AJ393" s="17">
        <v>0.26655263283139902</v>
      </c>
      <c r="AK393" s="17"/>
      <c r="AL393" s="17">
        <v>7.0838927968540993E-2</v>
      </c>
      <c r="AM393" s="17">
        <v>3.40432699344786E-2</v>
      </c>
      <c r="AN393" s="17">
        <v>8.5606622182202205E-2</v>
      </c>
      <c r="AO393" s="17">
        <v>0.11314635265639</v>
      </c>
      <c r="AP393" s="17">
        <v>0</v>
      </c>
      <c r="AQ393" s="17">
        <v>1.92155734876387E-2</v>
      </c>
      <c r="AR393" s="17"/>
      <c r="AS393" s="17">
        <v>4.9410630770654003E-2</v>
      </c>
      <c r="AT393" s="17">
        <v>9.2818813809609796E-2</v>
      </c>
      <c r="AU393" s="17">
        <v>9.2818813809609796E-2</v>
      </c>
      <c r="AV393" s="17" t="s">
        <v>136</v>
      </c>
      <c r="AW393" s="17" t="s">
        <v>136</v>
      </c>
      <c r="AX393" s="17" t="s">
        <v>136</v>
      </c>
      <c r="AY393" s="17">
        <v>6.1209220725415701E-2</v>
      </c>
      <c r="AZ393" s="17">
        <v>3.4751889495288103E-2</v>
      </c>
      <c r="BA393" s="17">
        <v>0</v>
      </c>
      <c r="BB393" s="17"/>
      <c r="BC393" s="17">
        <v>4.68456816006999E-2</v>
      </c>
      <c r="BD393" s="17">
        <v>6.9961675038117593E-2</v>
      </c>
      <c r="BE393" s="17">
        <v>0.13556421399758001</v>
      </c>
      <c r="BF393" s="17">
        <v>5.8102113468379402E-2</v>
      </c>
      <c r="BG393" s="17">
        <v>5.0861590092056201E-2</v>
      </c>
      <c r="BH393" s="17">
        <v>9.3585020246844897E-2</v>
      </c>
      <c r="BI393" s="17"/>
      <c r="BJ393" s="17">
        <v>6.9641542627576006E-2</v>
      </c>
      <c r="BK393" s="17">
        <v>7.27006304082745E-2</v>
      </c>
      <c r="BL393" s="17">
        <v>3.3626909246241302E-2</v>
      </c>
      <c r="BM393" s="17">
        <v>4.2022638131605401E-2</v>
      </c>
      <c r="BN393" s="17">
        <v>6.5242867040552696E-2</v>
      </c>
      <c r="BO393" s="17">
        <v>4.6173122736459397E-2</v>
      </c>
      <c r="BP393" s="17"/>
      <c r="BQ393" s="17">
        <v>5.83446118142526E-2</v>
      </c>
      <c r="BR393" s="17">
        <v>5.0283865303471099E-2</v>
      </c>
      <c r="BS393" s="17"/>
      <c r="BT393" s="17">
        <v>5.7111746481156099E-2</v>
      </c>
      <c r="BU393" s="17">
        <v>5.5087474913466099E-2</v>
      </c>
      <c r="BV393" s="17"/>
      <c r="BW393" s="17">
        <v>5.3268856150249101E-2</v>
      </c>
      <c r="BX393" s="17">
        <v>6.4277580271053694E-2</v>
      </c>
    </row>
    <row r="394" spans="2:76" x14ac:dyDescent="0.35">
      <c r="B394" t="s">
        <v>183</v>
      </c>
      <c r="C394" s="17">
        <v>4.1851226836140197E-2</v>
      </c>
      <c r="D394" s="17">
        <v>6.16596875605512E-2</v>
      </c>
      <c r="E394" s="17">
        <v>2.4963706438650899E-2</v>
      </c>
      <c r="F394" s="17"/>
      <c r="G394" s="17">
        <v>6.1387992064261501E-2</v>
      </c>
      <c r="H394" s="17">
        <v>3.8785674443944498E-2</v>
      </c>
      <c r="I394" s="17">
        <v>4.0515638648906602E-2</v>
      </c>
      <c r="J394" s="17"/>
      <c r="K394" s="17">
        <v>6.2527059442282207E-2</v>
      </c>
      <c r="L394" s="17">
        <v>4.6216785091542097E-2</v>
      </c>
      <c r="M394" s="17">
        <v>6.0170831022735398E-2</v>
      </c>
      <c r="N394" s="17">
        <v>8.1895172775759098E-2</v>
      </c>
      <c r="O394" s="17">
        <v>0</v>
      </c>
      <c r="P394" s="17">
        <v>0</v>
      </c>
      <c r="Q394" s="17">
        <v>1.71540535591896E-2</v>
      </c>
      <c r="R394" s="17">
        <v>1.7309677373080101E-2</v>
      </c>
      <c r="S394" s="17">
        <v>0</v>
      </c>
      <c r="T394" s="17">
        <v>7.06189350112683E-2</v>
      </c>
      <c r="U394" s="17">
        <v>3.6543817826000899E-2</v>
      </c>
      <c r="V394" s="17">
        <v>0</v>
      </c>
      <c r="W394" s="17">
        <v>0</v>
      </c>
      <c r="X394" s="17">
        <v>0</v>
      </c>
      <c r="Y394" s="17">
        <v>4.8955031417989403E-2</v>
      </c>
      <c r="Z394" s="17">
        <v>0</v>
      </c>
      <c r="AA394" s="17"/>
      <c r="AB394" s="17">
        <v>0</v>
      </c>
      <c r="AC394" s="17">
        <v>3.0638293751515399E-2</v>
      </c>
      <c r="AD394" s="17">
        <v>3.9475273030790202E-2</v>
      </c>
      <c r="AE394" s="17">
        <v>0.21596150107001</v>
      </c>
      <c r="AF394" s="17"/>
      <c r="AG394" s="17">
        <v>3.2992116048580197E-2</v>
      </c>
      <c r="AH394" s="17">
        <v>2.5845673887381002E-2</v>
      </c>
      <c r="AI394" s="17">
        <v>7.8214681078696696E-2</v>
      </c>
      <c r="AJ394" s="17">
        <v>0.15499703271000501</v>
      </c>
      <c r="AK394" s="17"/>
      <c r="AL394" s="17">
        <v>1.72965655179603E-2</v>
      </c>
      <c r="AM394" s="17">
        <v>7.6787944497758595E-2</v>
      </c>
      <c r="AN394" s="17">
        <v>3.9754790990321198E-2</v>
      </c>
      <c r="AO394" s="17">
        <v>5.0845328975758101E-2</v>
      </c>
      <c r="AP394" s="17">
        <v>5.1288333520687901E-2</v>
      </c>
      <c r="AQ394" s="17">
        <v>3.1086789696098599E-2</v>
      </c>
      <c r="AR394" s="17"/>
      <c r="AS394" s="17">
        <v>2.7911422008055999E-2</v>
      </c>
      <c r="AT394" s="17">
        <v>8.1173074436327403E-2</v>
      </c>
      <c r="AU394" s="17">
        <v>8.1173074436327403E-2</v>
      </c>
      <c r="AV394" s="17" t="s">
        <v>136</v>
      </c>
      <c r="AW394" s="17" t="s">
        <v>136</v>
      </c>
      <c r="AX394" s="17" t="s">
        <v>136</v>
      </c>
      <c r="AY394" s="17">
        <v>0</v>
      </c>
      <c r="AZ394" s="17">
        <v>0</v>
      </c>
      <c r="BA394" s="17">
        <v>0</v>
      </c>
      <c r="BB394" s="17"/>
      <c r="BC394" s="17">
        <v>9.6661524808064697E-2</v>
      </c>
      <c r="BD394" s="17">
        <v>1.93811801855663E-2</v>
      </c>
      <c r="BE394" s="17">
        <v>0</v>
      </c>
      <c r="BF394" s="17">
        <v>0</v>
      </c>
      <c r="BG394" s="17">
        <v>1.90973126389417E-2</v>
      </c>
      <c r="BH394" s="17">
        <v>0</v>
      </c>
      <c r="BI394" s="17"/>
      <c r="BJ394" s="17">
        <v>2.2245011425185299E-2</v>
      </c>
      <c r="BK394" s="17">
        <v>2.7464611246907699E-2</v>
      </c>
      <c r="BL394" s="17">
        <v>3.3756443853026903E-2</v>
      </c>
      <c r="BM394" s="17">
        <v>4.8443028079705998E-2</v>
      </c>
      <c r="BN394" s="17">
        <v>6.6435173422393801E-2</v>
      </c>
      <c r="BO394" s="17">
        <v>5.0643562039667502E-2</v>
      </c>
      <c r="BP394" s="17"/>
      <c r="BQ394" s="17">
        <v>4.8756230393186099E-2</v>
      </c>
      <c r="BR394" s="17">
        <v>2.6056130976410501E-2</v>
      </c>
      <c r="BS394" s="17"/>
      <c r="BT394" s="17">
        <v>5.64412542895519E-2</v>
      </c>
      <c r="BU394" s="17">
        <v>2.7805472362794299E-2</v>
      </c>
      <c r="BV394" s="17"/>
      <c r="BW394" s="17">
        <v>2.8723027126507102E-2</v>
      </c>
      <c r="BX394" s="17">
        <v>6.5942687158432697E-2</v>
      </c>
    </row>
    <row r="395" spans="2:76" x14ac:dyDescent="0.35">
      <c r="B395" t="s">
        <v>298</v>
      </c>
      <c r="C395" s="17">
        <v>1.13942015599258E-2</v>
      </c>
      <c r="D395" s="17">
        <v>1.2625263321434399E-2</v>
      </c>
      <c r="E395" s="17">
        <v>1.0370741884649801E-2</v>
      </c>
      <c r="F395" s="17"/>
      <c r="G395" s="17">
        <v>1.7944716749320199E-2</v>
      </c>
      <c r="H395" s="17">
        <v>1.8575378632159401E-2</v>
      </c>
      <c r="I395" s="17">
        <v>7.9354092346144104E-3</v>
      </c>
      <c r="J395" s="17"/>
      <c r="K395" s="17">
        <v>1.83406105937369E-2</v>
      </c>
      <c r="L395" s="17">
        <v>1.80615932604637E-2</v>
      </c>
      <c r="M395" s="17">
        <v>0</v>
      </c>
      <c r="N395" s="17">
        <v>0</v>
      </c>
      <c r="O395" s="17">
        <v>0</v>
      </c>
      <c r="P395" s="17">
        <v>0</v>
      </c>
      <c r="Q395" s="17">
        <v>0</v>
      </c>
      <c r="R395" s="17">
        <v>1.7309677373080101E-2</v>
      </c>
      <c r="S395" s="17">
        <v>0</v>
      </c>
      <c r="T395" s="17">
        <v>1.47655911256374E-2</v>
      </c>
      <c r="U395" s="17">
        <v>0</v>
      </c>
      <c r="V395" s="17">
        <v>0</v>
      </c>
      <c r="W395" s="17">
        <v>0</v>
      </c>
      <c r="X395" s="17">
        <v>0</v>
      </c>
      <c r="Y395" s="17">
        <v>0</v>
      </c>
      <c r="Z395" s="17">
        <v>6.1151555235071403E-2</v>
      </c>
      <c r="AA395" s="17"/>
      <c r="AB395" s="17">
        <v>1.1314713128825499E-2</v>
      </c>
      <c r="AC395" s="17">
        <v>8.9811638997599492E-3</v>
      </c>
      <c r="AD395" s="17">
        <v>0</v>
      </c>
      <c r="AE395" s="17">
        <v>3.2640880490197602E-2</v>
      </c>
      <c r="AF395" s="17"/>
      <c r="AG395" s="17">
        <v>1.0021139707818E-2</v>
      </c>
      <c r="AH395" s="17">
        <v>0</v>
      </c>
      <c r="AI395" s="17">
        <v>0</v>
      </c>
      <c r="AJ395" s="17">
        <v>7.7006931484760496E-2</v>
      </c>
      <c r="AK395" s="17"/>
      <c r="AL395" s="17">
        <v>5.2016720416823399E-3</v>
      </c>
      <c r="AM395" s="17">
        <v>8.4135896972978002E-3</v>
      </c>
      <c r="AN395" s="17">
        <v>4.0902910938400698E-2</v>
      </c>
      <c r="AO395" s="17">
        <v>6.2544819584728004E-2</v>
      </c>
      <c r="AP395" s="17">
        <v>0</v>
      </c>
      <c r="AQ395" s="17">
        <v>0</v>
      </c>
      <c r="AR395" s="17"/>
      <c r="AS395" s="17">
        <v>1.4396518263834601E-2</v>
      </c>
      <c r="AT395" s="17">
        <v>0</v>
      </c>
      <c r="AU395" s="17">
        <v>0</v>
      </c>
      <c r="AV395" s="17" t="s">
        <v>136</v>
      </c>
      <c r="AW395" s="17" t="s">
        <v>136</v>
      </c>
      <c r="AX395" s="17" t="s">
        <v>136</v>
      </c>
      <c r="AY395" s="17">
        <v>0</v>
      </c>
      <c r="AZ395" s="17">
        <v>3.4751889495288103E-2</v>
      </c>
      <c r="BA395" s="17">
        <v>0</v>
      </c>
      <c r="BB395" s="17"/>
      <c r="BC395" s="17">
        <v>2.2101299190253901E-2</v>
      </c>
      <c r="BD395" s="17">
        <v>0</v>
      </c>
      <c r="BE395" s="17">
        <v>0</v>
      </c>
      <c r="BF395" s="17">
        <v>0</v>
      </c>
      <c r="BG395" s="17">
        <v>6.2143033868529004E-3</v>
      </c>
      <c r="BH395" s="17">
        <v>9.3585020246844897E-2</v>
      </c>
      <c r="BI395" s="17"/>
      <c r="BJ395" s="17">
        <v>1.10519539680606E-2</v>
      </c>
      <c r="BK395" s="17">
        <v>1.00387250838839E-2</v>
      </c>
      <c r="BL395" s="17">
        <v>0</v>
      </c>
      <c r="BM395" s="17">
        <v>5.3585327810323101E-3</v>
      </c>
      <c r="BN395" s="17">
        <v>1.90530082150847E-2</v>
      </c>
      <c r="BO395" s="17">
        <v>2.7002586504833798E-2</v>
      </c>
      <c r="BP395" s="17"/>
      <c r="BQ395" s="17">
        <v>7.1966066030616001E-3</v>
      </c>
      <c r="BR395" s="17">
        <v>2.14550252802089E-2</v>
      </c>
      <c r="BS395" s="17"/>
      <c r="BT395" s="17">
        <v>6.9990725596174698E-3</v>
      </c>
      <c r="BU395" s="17">
        <v>1.5933735425018501E-2</v>
      </c>
      <c r="BV395" s="17"/>
      <c r="BW395" s="17">
        <v>1.51252277321016E-2</v>
      </c>
      <c r="BX395" s="17">
        <v>4.7543761192034104E-3</v>
      </c>
    </row>
    <row r="396" spans="2:76" x14ac:dyDescent="0.35">
      <c r="B396" t="s">
        <v>97</v>
      </c>
      <c r="C396" s="17">
        <v>3.0169638874842199E-3</v>
      </c>
      <c r="D396" s="17">
        <v>6.5403586758608998E-3</v>
      </c>
      <c r="E396" s="17">
        <v>0</v>
      </c>
      <c r="F396" s="17"/>
      <c r="G396" s="17">
        <v>0</v>
      </c>
      <c r="H396" s="17">
        <v>6.0869940703109204E-3</v>
      </c>
      <c r="I396" s="17">
        <v>2.2707963472554599E-3</v>
      </c>
      <c r="J396" s="17"/>
      <c r="K396" s="17">
        <v>0</v>
      </c>
      <c r="L396" s="17">
        <v>0</v>
      </c>
      <c r="M396" s="17">
        <v>0</v>
      </c>
      <c r="N396" s="17">
        <v>0</v>
      </c>
      <c r="O396" s="17">
        <v>0</v>
      </c>
      <c r="P396" s="17">
        <v>0</v>
      </c>
      <c r="Q396" s="17">
        <v>1.6937803725927601E-2</v>
      </c>
      <c r="R396" s="17">
        <v>0</v>
      </c>
      <c r="S396" s="17">
        <v>0</v>
      </c>
      <c r="T396" s="17">
        <v>7.4805504990366201E-3</v>
      </c>
      <c r="U396" s="17">
        <v>0</v>
      </c>
      <c r="V396" s="17">
        <v>0</v>
      </c>
      <c r="W396" s="17">
        <v>0</v>
      </c>
      <c r="X396" s="17">
        <v>0</v>
      </c>
      <c r="Y396" s="17">
        <v>0</v>
      </c>
      <c r="Z396" s="17">
        <v>0</v>
      </c>
      <c r="AA396" s="17"/>
      <c r="AB396" s="17">
        <v>1.0179440318722701E-2</v>
      </c>
      <c r="AC396" s="17">
        <v>0</v>
      </c>
      <c r="AD396" s="17">
        <v>0</v>
      </c>
      <c r="AE396" s="17">
        <v>0</v>
      </c>
      <c r="AF396" s="17"/>
      <c r="AG396" s="17">
        <v>2.1793029557980398E-3</v>
      </c>
      <c r="AH396" s="17">
        <v>0</v>
      </c>
      <c r="AI396" s="17">
        <v>8.9850637793704793E-3</v>
      </c>
      <c r="AJ396" s="17">
        <v>0</v>
      </c>
      <c r="AK396" s="17"/>
      <c r="AL396" s="17">
        <v>5.1397633108110404E-3</v>
      </c>
      <c r="AM396" s="17">
        <v>8.1962991747860908E-3</v>
      </c>
      <c r="AN396" s="17">
        <v>0</v>
      </c>
      <c r="AO396" s="17">
        <v>0</v>
      </c>
      <c r="AP396" s="17">
        <v>0</v>
      </c>
      <c r="AQ396" s="17">
        <v>0</v>
      </c>
      <c r="AR396" s="17"/>
      <c r="AS396" s="17">
        <v>2.2165799057910201E-3</v>
      </c>
      <c r="AT396" s="17">
        <v>0</v>
      </c>
      <c r="AU396" s="17">
        <v>0</v>
      </c>
      <c r="AV396" s="17" t="s">
        <v>136</v>
      </c>
      <c r="AW396" s="17" t="s">
        <v>136</v>
      </c>
      <c r="AX396" s="17" t="s">
        <v>136</v>
      </c>
      <c r="AY396" s="17">
        <v>6.1006128008486302E-2</v>
      </c>
      <c r="AZ396" s="17">
        <v>0</v>
      </c>
      <c r="BA396" s="17">
        <v>0</v>
      </c>
      <c r="BB396" s="17"/>
      <c r="BC396" s="17">
        <v>0</v>
      </c>
      <c r="BD396" s="17">
        <v>0</v>
      </c>
      <c r="BE396" s="17">
        <v>0</v>
      </c>
      <c r="BF396" s="17">
        <v>9.2314552995243007E-3</v>
      </c>
      <c r="BG396" s="17">
        <v>4.1926120523591397E-3</v>
      </c>
      <c r="BH396" s="17">
        <v>0</v>
      </c>
      <c r="BI396" s="17"/>
      <c r="BJ396" s="17">
        <v>0</v>
      </c>
      <c r="BK396" s="17">
        <v>0</v>
      </c>
      <c r="BL396" s="17">
        <v>1.6727716527322498E-2</v>
      </c>
      <c r="BM396" s="17">
        <v>0</v>
      </c>
      <c r="BN396" s="17">
        <v>1.0101708578817901E-2</v>
      </c>
      <c r="BO396" s="17">
        <v>0</v>
      </c>
      <c r="BP396" s="17"/>
      <c r="BQ396" s="17">
        <v>2.1730693288442402E-3</v>
      </c>
      <c r="BR396" s="17">
        <v>5.04866330492255E-3</v>
      </c>
      <c r="BS396" s="17"/>
      <c r="BT396" s="17">
        <v>3.06276522733932E-3</v>
      </c>
      <c r="BU396" s="17">
        <v>3.0099440188880201E-3</v>
      </c>
      <c r="BV396" s="17"/>
      <c r="BW396" s="17">
        <v>4.6409111776067897E-3</v>
      </c>
      <c r="BX396" s="17">
        <v>0</v>
      </c>
    </row>
    <row r="397" spans="2:76" x14ac:dyDescent="0.35">
      <c r="B397" t="s">
        <v>153</v>
      </c>
      <c r="C397" s="17">
        <v>9.9159165642460495E-2</v>
      </c>
      <c r="D397" s="17">
        <v>8.3745624621585593E-2</v>
      </c>
      <c r="E397" s="17">
        <v>0.11269038352378</v>
      </c>
      <c r="F397" s="17"/>
      <c r="G397" s="17">
        <v>0.26820635870036802</v>
      </c>
      <c r="H397" s="17">
        <v>0.149246211552582</v>
      </c>
      <c r="I397" s="17">
        <v>5.9501990597003403E-2</v>
      </c>
      <c r="J397" s="17"/>
      <c r="K397" s="17">
        <v>9.8746865172991194E-2</v>
      </c>
      <c r="L397" s="17">
        <v>0.10898195726495399</v>
      </c>
      <c r="M397" s="17">
        <v>0.112311548332356</v>
      </c>
      <c r="N397" s="17">
        <v>8.2596565151164106E-2</v>
      </c>
      <c r="O397" s="17">
        <v>0.14387411943519399</v>
      </c>
      <c r="P397" s="17">
        <v>0.16025111742715101</v>
      </c>
      <c r="Q397" s="17">
        <v>7.00180876576834E-2</v>
      </c>
      <c r="R397" s="17">
        <v>7.9278070501467707E-2</v>
      </c>
      <c r="S397" s="17">
        <v>0</v>
      </c>
      <c r="T397" s="17">
        <v>8.2873679448286802E-2</v>
      </c>
      <c r="U397" s="17">
        <v>7.3087635652001701E-2</v>
      </c>
      <c r="V397" s="17">
        <v>0.28201191931031899</v>
      </c>
      <c r="W397" s="17">
        <v>0.117895570976584</v>
      </c>
      <c r="X397" s="17">
        <v>8.8207017894320797E-2</v>
      </c>
      <c r="Y397" s="17">
        <v>0.29541722976799101</v>
      </c>
      <c r="Z397" s="17">
        <v>5.9202350908351201E-2</v>
      </c>
      <c r="AA397" s="17"/>
      <c r="AB397" s="17">
        <v>0.145032535687314</v>
      </c>
      <c r="AC397" s="17">
        <v>4.3950933211080803E-2</v>
      </c>
      <c r="AD397" s="17">
        <v>9.1517455305407794E-2</v>
      </c>
      <c r="AE397" s="17">
        <v>0.13675224752127799</v>
      </c>
      <c r="AF397" s="17"/>
      <c r="AG397" s="17">
        <v>0.10881281208794</v>
      </c>
      <c r="AH397" s="17">
        <v>2.3853326277501599E-2</v>
      </c>
      <c r="AI397" s="17">
        <v>7.1484748202242404E-2</v>
      </c>
      <c r="AJ397" s="17">
        <v>8.1155671058455003E-2</v>
      </c>
      <c r="AK397" s="17"/>
      <c r="AL397" s="17">
        <v>6.8041832874972299E-2</v>
      </c>
      <c r="AM397" s="17">
        <v>7.3988191370884596E-2</v>
      </c>
      <c r="AN397" s="17">
        <v>9.2144654381166799E-2</v>
      </c>
      <c r="AO397" s="17">
        <v>0</v>
      </c>
      <c r="AP397" s="17">
        <v>0</v>
      </c>
      <c r="AQ397" s="17">
        <v>0.227156177299315</v>
      </c>
      <c r="AR397" s="17"/>
      <c r="AS397" s="17">
        <v>6.07992317622571E-2</v>
      </c>
      <c r="AT397" s="17">
        <v>9.1623500688749193E-2</v>
      </c>
      <c r="AU397" s="17">
        <v>9.1623500688749193E-2</v>
      </c>
      <c r="AV397" s="17" t="s">
        <v>136</v>
      </c>
      <c r="AW397" s="17" t="s">
        <v>136</v>
      </c>
      <c r="AX397" s="17" t="s">
        <v>136</v>
      </c>
      <c r="AY397" s="17">
        <v>0.39771165633312899</v>
      </c>
      <c r="AZ397" s="17">
        <v>0.23851813838883601</v>
      </c>
      <c r="BA397" s="17">
        <v>0.31078057299475398</v>
      </c>
      <c r="BB397" s="17"/>
      <c r="BC397" s="17">
        <v>0.108036017619457</v>
      </c>
      <c r="BD397" s="17">
        <v>8.7723783721510407E-2</v>
      </c>
      <c r="BE397" s="17">
        <v>0.13296665136303401</v>
      </c>
      <c r="BF397" s="17">
        <v>0.110111091630407</v>
      </c>
      <c r="BG397" s="17">
        <v>8.0503399394805594E-2</v>
      </c>
      <c r="BH397" s="17">
        <v>8.8188347873798006E-2</v>
      </c>
      <c r="BI397" s="17"/>
      <c r="BJ397" s="17">
        <v>7.4876244536461398E-2</v>
      </c>
      <c r="BK397" s="17">
        <v>8.4439523124472005E-2</v>
      </c>
      <c r="BL397" s="17">
        <v>0.14942501432754501</v>
      </c>
      <c r="BM397" s="17">
        <v>0.119199545918938</v>
      </c>
      <c r="BN397" s="17">
        <v>9.6161271115843494E-2</v>
      </c>
      <c r="BO397" s="17">
        <v>7.3481900790824103E-2</v>
      </c>
      <c r="BP397" s="17"/>
      <c r="BQ397" s="17">
        <v>9.6437184930271105E-2</v>
      </c>
      <c r="BR397" s="17">
        <v>0.100633265185978</v>
      </c>
      <c r="BS397" s="17"/>
      <c r="BT397" s="17">
        <v>7.9862793634689594E-2</v>
      </c>
      <c r="BU397" s="17">
        <v>0.11674714821156799</v>
      </c>
      <c r="BV397" s="17"/>
      <c r="BW397" s="17">
        <v>0.120560157063266</v>
      </c>
      <c r="BX397" s="17">
        <v>5.8817717546836797E-2</v>
      </c>
    </row>
    <row r="398" spans="2:76" x14ac:dyDescent="0.35">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row>
    <row r="399" spans="2:76" x14ac:dyDescent="0.35">
      <c r="B399" s="6" t="s">
        <v>308</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row>
    <row r="400" spans="2:76" x14ac:dyDescent="0.35">
      <c r="B400" s="31" t="s">
        <v>503</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row>
    <row r="401" spans="2:76" x14ac:dyDescent="0.35">
      <c r="B401" t="s">
        <v>300</v>
      </c>
      <c r="C401" s="17">
        <v>0.47228492392295501</v>
      </c>
      <c r="D401" s="17">
        <v>0.506443316364803</v>
      </c>
      <c r="E401" s="17">
        <v>0.44434978745196801</v>
      </c>
      <c r="F401" s="17"/>
      <c r="G401" s="17">
        <v>0.29268826535349401</v>
      </c>
      <c r="H401" s="17">
        <v>0.46023938058599501</v>
      </c>
      <c r="I401" s="17">
        <v>0.49931725251100401</v>
      </c>
      <c r="J401" s="17"/>
      <c r="K401" s="17">
        <v>0.46622807059634203</v>
      </c>
      <c r="L401" s="17">
        <v>0.50019948140495596</v>
      </c>
      <c r="M401" s="17">
        <v>0.472939914353177</v>
      </c>
      <c r="N401" s="17">
        <v>0.37789872007439801</v>
      </c>
      <c r="O401" s="17">
        <v>0.28761373598939199</v>
      </c>
      <c r="P401" s="17">
        <v>0.43957900681304302</v>
      </c>
      <c r="Q401" s="17">
        <v>0.35286445385582998</v>
      </c>
      <c r="R401" s="17">
        <v>0.542220645092649</v>
      </c>
      <c r="S401" s="17">
        <v>0.53449657554178298</v>
      </c>
      <c r="T401" s="17">
        <v>0.488878988964703</v>
      </c>
      <c r="U401" s="17">
        <v>0.45337393391977199</v>
      </c>
      <c r="V401" s="17">
        <v>0.71909984461864995</v>
      </c>
      <c r="W401" s="17">
        <v>0.53670593794927501</v>
      </c>
      <c r="X401" s="17">
        <v>0.28361999921123998</v>
      </c>
      <c r="Y401" s="17">
        <v>0.395114879630453</v>
      </c>
      <c r="Z401" s="17">
        <v>0.49364523985188602</v>
      </c>
      <c r="AA401" s="17"/>
      <c r="AB401" s="17">
        <v>0.40145510930299799</v>
      </c>
      <c r="AC401" s="17">
        <v>0.47435369940918898</v>
      </c>
      <c r="AD401" s="17">
        <v>0.53495926586039799</v>
      </c>
      <c r="AE401" s="17">
        <v>0.62540473507481198</v>
      </c>
      <c r="AF401" s="17"/>
      <c r="AG401" s="17">
        <v>0.44731171874722803</v>
      </c>
      <c r="AH401" s="17">
        <v>0.61050327361955703</v>
      </c>
      <c r="AI401" s="17">
        <v>0.58006367914603096</v>
      </c>
      <c r="AJ401" s="17">
        <v>0.84183739745678399</v>
      </c>
      <c r="AK401" s="17"/>
      <c r="AL401" s="17">
        <v>0.55342251697601896</v>
      </c>
      <c r="AM401" s="17">
        <v>0.51636553307502697</v>
      </c>
      <c r="AN401" s="17">
        <v>0.43847435787364603</v>
      </c>
      <c r="AO401" s="17">
        <v>0.46072877145251201</v>
      </c>
      <c r="AP401" s="17">
        <v>0.50274511912916298</v>
      </c>
      <c r="AQ401" s="17">
        <v>0.43622395342986697</v>
      </c>
      <c r="AR401" s="17"/>
      <c r="AS401" s="17">
        <v>0.48715403236391602</v>
      </c>
      <c r="AT401" s="17">
        <v>0.53126776658733998</v>
      </c>
      <c r="AU401" s="17">
        <v>0.53126776658733998</v>
      </c>
      <c r="AV401" s="17" t="s">
        <v>136</v>
      </c>
      <c r="AW401" s="17" t="s">
        <v>136</v>
      </c>
      <c r="AX401" s="17" t="s">
        <v>136</v>
      </c>
      <c r="AY401" s="17">
        <v>0.30949405020180099</v>
      </c>
      <c r="AZ401" s="17">
        <v>0.45435991890252603</v>
      </c>
      <c r="BA401" s="17">
        <v>0</v>
      </c>
      <c r="BB401" s="17"/>
      <c r="BC401" s="17">
        <v>0.530748821923826</v>
      </c>
      <c r="BD401" s="17">
        <v>0.46232952208935901</v>
      </c>
      <c r="BE401" s="17">
        <v>0.46446255724445201</v>
      </c>
      <c r="BF401" s="17">
        <v>0.405026815601777</v>
      </c>
      <c r="BG401" s="17">
        <v>0.455579604825883</v>
      </c>
      <c r="BH401" s="17">
        <v>0.39170645093843598</v>
      </c>
      <c r="BI401" s="17"/>
      <c r="BJ401" s="17">
        <v>0.50071821720945997</v>
      </c>
      <c r="BK401" s="17">
        <v>0.52235916614581601</v>
      </c>
      <c r="BL401" s="17">
        <v>0.50192231828386402</v>
      </c>
      <c r="BM401" s="17">
        <v>0.45368192790530798</v>
      </c>
      <c r="BN401" s="17">
        <v>0.45751317285195903</v>
      </c>
      <c r="BO401" s="17">
        <v>0.38998325204247802</v>
      </c>
      <c r="BP401" s="17"/>
      <c r="BQ401" s="17">
        <v>0.47489776036394699</v>
      </c>
      <c r="BR401" s="17">
        <v>0.46580114910495501</v>
      </c>
      <c r="BS401" s="17"/>
      <c r="BT401" s="17">
        <v>0.47064976347399301</v>
      </c>
      <c r="BU401" s="17">
        <v>0.470275025869893</v>
      </c>
      <c r="BV401" s="17"/>
      <c r="BW401" s="17">
        <v>0.46783019490225802</v>
      </c>
      <c r="BX401" s="17">
        <v>0.50007515540229897</v>
      </c>
    </row>
    <row r="402" spans="2:76" x14ac:dyDescent="0.35">
      <c r="B402" t="s">
        <v>301</v>
      </c>
      <c r="C402" s="17">
        <v>0.44182892138407498</v>
      </c>
      <c r="D402" s="17">
        <v>0.44142978936217497</v>
      </c>
      <c r="E402" s="17">
        <v>0.443481659001427</v>
      </c>
      <c r="F402" s="17"/>
      <c r="G402" s="17">
        <v>0.37489471495897497</v>
      </c>
      <c r="H402" s="17">
        <v>0.41576305875430802</v>
      </c>
      <c r="I402" s="17">
        <v>0.45981769958936602</v>
      </c>
      <c r="J402" s="17"/>
      <c r="K402" s="17">
        <v>0.482418197965858</v>
      </c>
      <c r="L402" s="17">
        <v>0.39177458341664101</v>
      </c>
      <c r="M402" s="17">
        <v>0.47895863414669698</v>
      </c>
      <c r="N402" s="17">
        <v>0.54524005662503405</v>
      </c>
      <c r="O402" s="17">
        <v>0.57412482414628696</v>
      </c>
      <c r="P402" s="17">
        <v>0.42298552503619002</v>
      </c>
      <c r="Q402" s="17">
        <v>0.54978136596829896</v>
      </c>
      <c r="R402" s="17">
        <v>0.36539498978333801</v>
      </c>
      <c r="S402" s="17">
        <v>0.17197726884109901</v>
      </c>
      <c r="T402" s="17">
        <v>0.503472569271183</v>
      </c>
      <c r="U402" s="17">
        <v>0.37774875688763299</v>
      </c>
      <c r="V402" s="17">
        <v>0.36617966968744797</v>
      </c>
      <c r="W402" s="17">
        <v>0.37763676412868402</v>
      </c>
      <c r="X402" s="17">
        <v>0.46170708438310598</v>
      </c>
      <c r="Y402" s="17">
        <v>0.50198579799015697</v>
      </c>
      <c r="Z402" s="17">
        <v>0.17932974171060601</v>
      </c>
      <c r="AA402" s="17"/>
      <c r="AB402" s="17">
        <v>0.36545401671397898</v>
      </c>
      <c r="AC402" s="17">
        <v>0.421916035933874</v>
      </c>
      <c r="AD402" s="17">
        <v>0.51203410154971396</v>
      </c>
      <c r="AE402" s="17">
        <v>0.573183994601838</v>
      </c>
      <c r="AF402" s="17"/>
      <c r="AG402" s="17">
        <v>0.43298199634850099</v>
      </c>
      <c r="AH402" s="17">
        <v>0.474109886747484</v>
      </c>
      <c r="AI402" s="17">
        <v>0.40427465889203701</v>
      </c>
      <c r="AJ402" s="17">
        <v>0.60273704798355099</v>
      </c>
      <c r="AK402" s="17"/>
      <c r="AL402" s="17">
        <v>0.49964759164801897</v>
      </c>
      <c r="AM402" s="17">
        <v>0.44384912539980498</v>
      </c>
      <c r="AN402" s="17">
        <v>0.33972517715568401</v>
      </c>
      <c r="AO402" s="17">
        <v>0.45510912429895001</v>
      </c>
      <c r="AP402" s="17">
        <v>0.53129203130137004</v>
      </c>
      <c r="AQ402" s="17">
        <v>0.47175805233002199</v>
      </c>
      <c r="AR402" s="17"/>
      <c r="AS402" s="17">
        <v>0.43121618717557098</v>
      </c>
      <c r="AT402" s="17">
        <v>0.56483602504603703</v>
      </c>
      <c r="AU402" s="17">
        <v>0.56483602504603703</v>
      </c>
      <c r="AV402" s="17" t="s">
        <v>136</v>
      </c>
      <c r="AW402" s="17" t="s">
        <v>136</v>
      </c>
      <c r="AX402" s="17" t="s">
        <v>136</v>
      </c>
      <c r="AY402" s="17">
        <v>0.34513060931464501</v>
      </c>
      <c r="AZ402" s="17">
        <v>0.395133212790449</v>
      </c>
      <c r="BA402" s="17">
        <v>0.37516009036544401</v>
      </c>
      <c r="BB402" s="17"/>
      <c r="BC402" s="17">
        <v>0.42640587888376102</v>
      </c>
      <c r="BD402" s="17">
        <v>0.48534905586002802</v>
      </c>
      <c r="BE402" s="17">
        <v>0.51028485797538803</v>
      </c>
      <c r="BF402" s="17">
        <v>0.44119895614279497</v>
      </c>
      <c r="BG402" s="17">
        <v>0.45280608949173401</v>
      </c>
      <c r="BH402" s="17">
        <v>0.113077267166701</v>
      </c>
      <c r="BI402" s="17"/>
      <c r="BJ402" s="17">
        <v>0.47092335933713098</v>
      </c>
      <c r="BK402" s="17">
        <v>0.50368953734279798</v>
      </c>
      <c r="BL402" s="17">
        <v>0.48523346710089099</v>
      </c>
      <c r="BM402" s="17">
        <v>0.46020324991116901</v>
      </c>
      <c r="BN402" s="17">
        <v>0.34404368248425998</v>
      </c>
      <c r="BO402" s="17">
        <v>0.34334957028819901</v>
      </c>
      <c r="BP402" s="17"/>
      <c r="BQ402" s="17">
        <v>0.47759100241082197</v>
      </c>
      <c r="BR402" s="17">
        <v>0.35663436950041999</v>
      </c>
      <c r="BS402" s="17"/>
      <c r="BT402" s="17">
        <v>0.46076412691157198</v>
      </c>
      <c r="BU402" s="17">
        <v>0.42206796630113402</v>
      </c>
      <c r="BV402" s="17"/>
      <c r="BW402" s="17">
        <v>0.43592108847052902</v>
      </c>
      <c r="BX402" s="17">
        <v>0.45417578667855102</v>
      </c>
    </row>
    <row r="403" spans="2:76" x14ac:dyDescent="0.35">
      <c r="B403" t="s">
        <v>302</v>
      </c>
      <c r="C403" s="17">
        <v>0.414766325413083</v>
      </c>
      <c r="D403" s="17">
        <v>0.484106590891343</v>
      </c>
      <c r="E403" s="17">
        <v>0.356446288819116</v>
      </c>
      <c r="F403" s="17"/>
      <c r="G403" s="17">
        <v>0.44130051258108699</v>
      </c>
      <c r="H403" s="17">
        <v>0.41738576005717298</v>
      </c>
      <c r="I403" s="17">
        <v>0.41046445776421597</v>
      </c>
      <c r="J403" s="17"/>
      <c r="K403" s="17">
        <v>0.44572158275255802</v>
      </c>
      <c r="L403" s="17">
        <v>0.32955186454076602</v>
      </c>
      <c r="M403" s="17">
        <v>0.35549429796189302</v>
      </c>
      <c r="N403" s="17">
        <v>0.33187221230932801</v>
      </c>
      <c r="O403" s="17">
        <v>0.28480870859185298</v>
      </c>
      <c r="P403" s="17">
        <v>0.436010005255205</v>
      </c>
      <c r="Q403" s="17">
        <v>0.42760367131624499</v>
      </c>
      <c r="R403" s="17">
        <v>0.46668784245008998</v>
      </c>
      <c r="S403" s="17">
        <v>0.22435976888720399</v>
      </c>
      <c r="T403" s="17">
        <v>0.47040710781265099</v>
      </c>
      <c r="U403" s="17">
        <v>0.49208844981829902</v>
      </c>
      <c r="V403" s="17">
        <v>0.43727783714111901</v>
      </c>
      <c r="W403" s="17">
        <v>0.36835485606052598</v>
      </c>
      <c r="X403" s="17">
        <v>0.35757308292273998</v>
      </c>
      <c r="Y403" s="17">
        <v>0.55650200104158798</v>
      </c>
      <c r="Z403" s="17">
        <v>0.42445781626066598</v>
      </c>
      <c r="AA403" s="17"/>
      <c r="AB403" s="17">
        <v>0.34917923930004002</v>
      </c>
      <c r="AC403" s="17">
        <v>0.41509139456764299</v>
      </c>
      <c r="AD403" s="17">
        <v>0.53062496992198405</v>
      </c>
      <c r="AE403" s="17">
        <v>0.51884234920430305</v>
      </c>
      <c r="AF403" s="17"/>
      <c r="AG403" s="17">
        <v>0.41248580816686098</v>
      </c>
      <c r="AH403" s="17">
        <v>0.51232611048715504</v>
      </c>
      <c r="AI403" s="17">
        <v>0.41175629675807601</v>
      </c>
      <c r="AJ403" s="17">
        <v>0.39696128305774198</v>
      </c>
      <c r="AK403" s="17"/>
      <c r="AL403" s="17">
        <v>0.468014170441514</v>
      </c>
      <c r="AM403" s="17">
        <v>0.381823963642554</v>
      </c>
      <c r="AN403" s="17">
        <v>0.33274321182459199</v>
      </c>
      <c r="AO403" s="17">
        <v>0.32319482905177399</v>
      </c>
      <c r="AP403" s="17">
        <v>0.40390080479025298</v>
      </c>
      <c r="AQ403" s="17">
        <v>0.47006975025241998</v>
      </c>
      <c r="AR403" s="17"/>
      <c r="AS403" s="17">
        <v>0.41012828507662902</v>
      </c>
      <c r="AT403" s="17">
        <v>0.47904621900508199</v>
      </c>
      <c r="AU403" s="17">
        <v>0.47904621900508199</v>
      </c>
      <c r="AV403" s="17" t="s">
        <v>136</v>
      </c>
      <c r="AW403" s="17" t="s">
        <v>136</v>
      </c>
      <c r="AX403" s="17" t="s">
        <v>136</v>
      </c>
      <c r="AY403" s="17">
        <v>0.29051659323096501</v>
      </c>
      <c r="AZ403" s="17">
        <v>0.45608709599728098</v>
      </c>
      <c r="BA403" s="17">
        <v>0</v>
      </c>
      <c r="BB403" s="17"/>
      <c r="BC403" s="17">
        <v>0.41088788658321901</v>
      </c>
      <c r="BD403" s="17">
        <v>0.52336493218132696</v>
      </c>
      <c r="BE403" s="17">
        <v>0.45750244580002097</v>
      </c>
      <c r="BF403" s="17">
        <v>0.340092905380252</v>
      </c>
      <c r="BG403" s="17">
        <v>0.423804395504425</v>
      </c>
      <c r="BH403" s="17">
        <v>0.37276254928571001</v>
      </c>
      <c r="BI403" s="17"/>
      <c r="BJ403" s="17">
        <v>0.41205542218054803</v>
      </c>
      <c r="BK403" s="17">
        <v>0.42282220036366402</v>
      </c>
      <c r="BL403" s="17">
        <v>0.46470128381863002</v>
      </c>
      <c r="BM403" s="17">
        <v>0.384048492112743</v>
      </c>
      <c r="BN403" s="17">
        <v>0.42751014953555999</v>
      </c>
      <c r="BO403" s="17">
        <v>0.420917751056126</v>
      </c>
      <c r="BP403" s="17"/>
      <c r="BQ403" s="17">
        <v>0.42205158221189898</v>
      </c>
      <c r="BR403" s="17">
        <v>0.39645392427422299</v>
      </c>
      <c r="BS403" s="17"/>
      <c r="BT403" s="17">
        <v>0.42753151547624302</v>
      </c>
      <c r="BU403" s="17">
        <v>0.40420009428486298</v>
      </c>
      <c r="BV403" s="17"/>
      <c r="BW403" s="17">
        <v>0.42048049462086001</v>
      </c>
      <c r="BX403" s="17">
        <v>0.42523044312138297</v>
      </c>
    </row>
    <row r="404" spans="2:76" x14ac:dyDescent="0.35">
      <c r="B404" t="s">
        <v>303</v>
      </c>
      <c r="C404" s="17">
        <v>0.34934568843474401</v>
      </c>
      <c r="D404" s="17">
        <v>0.38318784566685099</v>
      </c>
      <c r="E404" s="17">
        <v>0.32131763864485002</v>
      </c>
      <c r="F404" s="17"/>
      <c r="G404" s="17">
        <v>0.19543645443376501</v>
      </c>
      <c r="H404" s="17">
        <v>0.34938549405457298</v>
      </c>
      <c r="I404" s="17">
        <v>0.36871077935963897</v>
      </c>
      <c r="J404" s="17"/>
      <c r="K404" s="17">
        <v>0.40562876951939703</v>
      </c>
      <c r="L404" s="17">
        <v>0.373494735888595</v>
      </c>
      <c r="M404" s="17">
        <v>0.359963592895235</v>
      </c>
      <c r="N404" s="17">
        <v>0.46277847891337198</v>
      </c>
      <c r="O404" s="17">
        <v>0.14373961655419801</v>
      </c>
      <c r="P404" s="17">
        <v>0.16382011898498999</v>
      </c>
      <c r="Q404" s="17">
        <v>0.38932601367799302</v>
      </c>
      <c r="R404" s="17">
        <v>0.289512885022358</v>
      </c>
      <c r="S404" s="17">
        <v>0.18288710595355101</v>
      </c>
      <c r="T404" s="17">
        <v>0.34969037130608499</v>
      </c>
      <c r="U404" s="17">
        <v>0.29585678521859199</v>
      </c>
      <c r="V404" s="17">
        <v>0.50870743098276805</v>
      </c>
      <c r="W404" s="17">
        <v>0.22129754307645699</v>
      </c>
      <c r="X404" s="17">
        <v>0.26936606502841998</v>
      </c>
      <c r="Y404" s="17">
        <v>0.30678281609386499</v>
      </c>
      <c r="Z404" s="17">
        <v>0.61405636793977803</v>
      </c>
      <c r="AA404" s="17"/>
      <c r="AB404" s="17">
        <v>0.32624260975800201</v>
      </c>
      <c r="AC404" s="17">
        <v>0.39804238442273199</v>
      </c>
      <c r="AD404" s="17">
        <v>0.31755576633834398</v>
      </c>
      <c r="AE404" s="17">
        <v>0.38074399234936102</v>
      </c>
      <c r="AF404" s="17"/>
      <c r="AG404" s="17">
        <v>0.35571269428381103</v>
      </c>
      <c r="AH404" s="17">
        <v>0.35716134662487797</v>
      </c>
      <c r="AI404" s="17">
        <v>0.32470322659303802</v>
      </c>
      <c r="AJ404" s="17">
        <v>0.487154910285788</v>
      </c>
      <c r="AK404" s="17"/>
      <c r="AL404" s="17">
        <v>0.36465410054494701</v>
      </c>
      <c r="AM404" s="17">
        <v>0.37758800575425799</v>
      </c>
      <c r="AN404" s="17">
        <v>0.31943688401619802</v>
      </c>
      <c r="AO404" s="17">
        <v>0.47500500234055998</v>
      </c>
      <c r="AP404" s="17">
        <v>0.45061256889350298</v>
      </c>
      <c r="AQ404" s="17">
        <v>0.38063543423041601</v>
      </c>
      <c r="AR404" s="17"/>
      <c r="AS404" s="17">
        <v>0.35523667192726399</v>
      </c>
      <c r="AT404" s="17">
        <v>0.37438641979709403</v>
      </c>
      <c r="AU404" s="17">
        <v>0.37438641979709403</v>
      </c>
      <c r="AV404" s="17" t="s">
        <v>136</v>
      </c>
      <c r="AW404" s="17" t="s">
        <v>136</v>
      </c>
      <c r="AX404" s="17" t="s">
        <v>136</v>
      </c>
      <c r="AY404" s="17">
        <v>0.19657907626579799</v>
      </c>
      <c r="AZ404" s="17">
        <v>0.39477261420792198</v>
      </c>
      <c r="BA404" s="17">
        <v>0</v>
      </c>
      <c r="BB404" s="17"/>
      <c r="BC404" s="17">
        <v>0.33771928657716299</v>
      </c>
      <c r="BD404" s="17">
        <v>0.30641744961188</v>
      </c>
      <c r="BE404" s="17">
        <v>0.44536494747845101</v>
      </c>
      <c r="BF404" s="17">
        <v>0.306281325410727</v>
      </c>
      <c r="BG404" s="17">
        <v>0.394960428619126</v>
      </c>
      <c r="BH404" s="17">
        <v>7.0305617459251402E-2</v>
      </c>
      <c r="BI404" s="17"/>
      <c r="BJ404" s="17">
        <v>0.40228693831249801</v>
      </c>
      <c r="BK404" s="17">
        <v>0.37014368355987698</v>
      </c>
      <c r="BL404" s="17">
        <v>0.371587677884194</v>
      </c>
      <c r="BM404" s="17">
        <v>0.31284067819046601</v>
      </c>
      <c r="BN404" s="17">
        <v>0.31041084110506301</v>
      </c>
      <c r="BO404" s="17">
        <v>0.36687696660962699</v>
      </c>
      <c r="BP404" s="17"/>
      <c r="BQ404" s="17">
        <v>0.35635361412482103</v>
      </c>
      <c r="BR404" s="17">
        <v>0.33094482941471498</v>
      </c>
      <c r="BS404" s="17"/>
      <c r="BT404" s="17">
        <v>0.364984942103454</v>
      </c>
      <c r="BU404" s="17">
        <v>0.33522811256398199</v>
      </c>
      <c r="BV404" s="17"/>
      <c r="BW404" s="17">
        <v>0.34597648250222501</v>
      </c>
      <c r="BX404" s="17">
        <v>0.36438129352642101</v>
      </c>
    </row>
    <row r="405" spans="2:76" x14ac:dyDescent="0.35">
      <c r="B405" t="s">
        <v>304</v>
      </c>
      <c r="C405" s="17">
        <v>0.34339131774093701</v>
      </c>
      <c r="D405" s="17">
        <v>0.373775950493142</v>
      </c>
      <c r="E405" s="17">
        <v>0.31535009268738201</v>
      </c>
      <c r="F405" s="17"/>
      <c r="G405" s="17">
        <v>0.36328321149126902</v>
      </c>
      <c r="H405" s="17">
        <v>0.37438301395358697</v>
      </c>
      <c r="I405" s="17">
        <v>0.32951919596393903</v>
      </c>
      <c r="J405" s="17"/>
      <c r="K405" s="17">
        <v>0.40746921237450201</v>
      </c>
      <c r="L405" s="17">
        <v>0.34064095285200002</v>
      </c>
      <c r="M405" s="17">
        <v>0.396127754204251</v>
      </c>
      <c r="N405" s="17">
        <v>0.46207876468089099</v>
      </c>
      <c r="O405" s="17">
        <v>0.28747923310839701</v>
      </c>
      <c r="P405" s="17">
        <v>8.0583476521648698E-2</v>
      </c>
      <c r="Q405" s="17">
        <v>0.31507309176078901</v>
      </c>
      <c r="R405" s="17">
        <v>0.34368740168026601</v>
      </c>
      <c r="S405" s="17">
        <v>0.22732389415836601</v>
      </c>
      <c r="T405" s="17">
        <v>0.35654262048230001</v>
      </c>
      <c r="U405" s="17">
        <v>0.37857194055765198</v>
      </c>
      <c r="V405" s="17">
        <v>0.49389868145312399</v>
      </c>
      <c r="W405" s="17">
        <v>0.186535681762347</v>
      </c>
      <c r="X405" s="17">
        <v>0.26813223008514098</v>
      </c>
      <c r="Y405" s="17">
        <v>0.362859459573799</v>
      </c>
      <c r="Z405" s="17">
        <v>0.25240634540900397</v>
      </c>
      <c r="AA405" s="17"/>
      <c r="AB405" s="17">
        <v>0.34788866698955401</v>
      </c>
      <c r="AC405" s="17">
        <v>0.35299497746444303</v>
      </c>
      <c r="AD405" s="17">
        <v>0.326024517654734</v>
      </c>
      <c r="AE405" s="17">
        <v>0.37300867574797703</v>
      </c>
      <c r="AF405" s="17"/>
      <c r="AG405" s="17">
        <v>0.34409215633834001</v>
      </c>
      <c r="AH405" s="17">
        <v>0.31065876140938098</v>
      </c>
      <c r="AI405" s="17">
        <v>0.35029407079619101</v>
      </c>
      <c r="AJ405" s="17">
        <v>0.49096352373371999</v>
      </c>
      <c r="AK405" s="17"/>
      <c r="AL405" s="17">
        <v>0.37302852688675697</v>
      </c>
      <c r="AM405" s="17">
        <v>0.37491532159482999</v>
      </c>
      <c r="AN405" s="17">
        <v>0.29523907124100102</v>
      </c>
      <c r="AO405" s="17">
        <v>0.234985734262352</v>
      </c>
      <c r="AP405" s="17">
        <v>0.43890762210726603</v>
      </c>
      <c r="AQ405" s="17">
        <v>0.34414301259961</v>
      </c>
      <c r="AR405" s="17"/>
      <c r="AS405" s="17">
        <v>0.32907598283879702</v>
      </c>
      <c r="AT405" s="17">
        <v>0.38632868833663703</v>
      </c>
      <c r="AU405" s="17">
        <v>0.38632868833663703</v>
      </c>
      <c r="AV405" s="17" t="s">
        <v>136</v>
      </c>
      <c r="AW405" s="17" t="s">
        <v>136</v>
      </c>
      <c r="AX405" s="17" t="s">
        <v>136</v>
      </c>
      <c r="AY405" s="17">
        <v>0.40343740937724798</v>
      </c>
      <c r="AZ405" s="17">
        <v>0.57687075026685797</v>
      </c>
      <c r="BA405" s="17">
        <v>0</v>
      </c>
      <c r="BB405" s="17"/>
      <c r="BC405" s="17">
        <v>0.32810494890705999</v>
      </c>
      <c r="BD405" s="17">
        <v>0.20993280435231201</v>
      </c>
      <c r="BE405" s="17">
        <v>0.419313505932909</v>
      </c>
      <c r="BF405" s="17">
        <v>0.28454861550590999</v>
      </c>
      <c r="BG405" s="17">
        <v>0.407989107203926</v>
      </c>
      <c r="BH405" s="17">
        <v>0.25352686326088297</v>
      </c>
      <c r="BI405" s="17"/>
      <c r="BJ405" s="17">
        <v>0.33552342347541098</v>
      </c>
      <c r="BK405" s="17">
        <v>0.35116768931277997</v>
      </c>
      <c r="BL405" s="17">
        <v>0.36147935704996798</v>
      </c>
      <c r="BM405" s="17">
        <v>0.35450797414568103</v>
      </c>
      <c r="BN405" s="17">
        <v>0.33904730446297898</v>
      </c>
      <c r="BO405" s="17">
        <v>0.30503832489135002</v>
      </c>
      <c r="BP405" s="17"/>
      <c r="BQ405" s="17">
        <v>0.33603808677679098</v>
      </c>
      <c r="BR405" s="17">
        <v>0.352587169462386</v>
      </c>
      <c r="BS405" s="17"/>
      <c r="BT405" s="17">
        <v>0.35407595635342498</v>
      </c>
      <c r="BU405" s="17">
        <v>0.32741120457136103</v>
      </c>
      <c r="BV405" s="17"/>
      <c r="BW405" s="17">
        <v>0.33073329278397001</v>
      </c>
      <c r="BX405" s="17">
        <v>0.37120088712167099</v>
      </c>
    </row>
    <row r="406" spans="2:76" x14ac:dyDescent="0.35">
      <c r="B406" t="s">
        <v>147</v>
      </c>
      <c r="C406" s="17">
        <v>0.306940672015175</v>
      </c>
      <c r="D406" s="17">
        <v>0.331431086605535</v>
      </c>
      <c r="E406" s="17">
        <v>0.28385335941704498</v>
      </c>
      <c r="F406" s="17"/>
      <c r="G406" s="17">
        <v>0.33149662384319301</v>
      </c>
      <c r="H406" s="17">
        <v>0.35102762794700398</v>
      </c>
      <c r="I406" s="17">
        <v>0.28767807449999799</v>
      </c>
      <c r="J406" s="17"/>
      <c r="K406" s="17">
        <v>0.27930257986812601</v>
      </c>
      <c r="L406" s="17">
        <v>0.27034208373813701</v>
      </c>
      <c r="M406" s="17">
        <v>0.239272288382406</v>
      </c>
      <c r="N406" s="17">
        <v>0.37895325428266802</v>
      </c>
      <c r="O406" s="17">
        <v>0.14571100188123101</v>
      </c>
      <c r="P406" s="17">
        <v>0.16116695304329701</v>
      </c>
      <c r="Q406" s="17">
        <v>0.299374041575037</v>
      </c>
      <c r="R406" s="17">
        <v>0.33502410405640098</v>
      </c>
      <c r="S406" s="17">
        <v>0.124963983964843</v>
      </c>
      <c r="T406" s="17">
        <v>0.33256397033858698</v>
      </c>
      <c r="U406" s="17">
        <v>0.416734265655616</v>
      </c>
      <c r="V406" s="17">
        <v>0.28175516796320399</v>
      </c>
      <c r="W406" s="17">
        <v>0.40645113788751602</v>
      </c>
      <c r="X406" s="17">
        <v>0.450525112162519</v>
      </c>
      <c r="Y406" s="17">
        <v>0.34687599826732302</v>
      </c>
      <c r="Z406" s="17">
        <v>0.24117244395215101</v>
      </c>
      <c r="AA406" s="17"/>
      <c r="AB406" s="17">
        <v>0.33756995440531001</v>
      </c>
      <c r="AC406" s="17">
        <v>0.29492045995895799</v>
      </c>
      <c r="AD406" s="17">
        <v>0.26182064665112997</v>
      </c>
      <c r="AE406" s="17">
        <v>0.42998162336773899</v>
      </c>
      <c r="AF406" s="17"/>
      <c r="AG406" s="17">
        <v>0.30774991068445301</v>
      </c>
      <c r="AH406" s="17">
        <v>0.28981796090484702</v>
      </c>
      <c r="AI406" s="17">
        <v>0.32542584272855202</v>
      </c>
      <c r="AJ406" s="17">
        <v>0.66449522211294598</v>
      </c>
      <c r="AK406" s="17"/>
      <c r="AL406" s="17">
        <v>0.33238737492312298</v>
      </c>
      <c r="AM406" s="17">
        <v>0.37722824968073698</v>
      </c>
      <c r="AN406" s="17">
        <v>0.27588189229000398</v>
      </c>
      <c r="AO406" s="17">
        <v>0.19076316653407299</v>
      </c>
      <c r="AP406" s="17">
        <v>0.28174614974693102</v>
      </c>
      <c r="AQ406" s="17">
        <v>0.35750225533844399</v>
      </c>
      <c r="AR406" s="17"/>
      <c r="AS406" s="17">
        <v>0.30001438087672</v>
      </c>
      <c r="AT406" s="17">
        <v>0.30576612363150002</v>
      </c>
      <c r="AU406" s="17">
        <v>0.30576612363150002</v>
      </c>
      <c r="AV406" s="17" t="s">
        <v>136</v>
      </c>
      <c r="AW406" s="17" t="s">
        <v>136</v>
      </c>
      <c r="AX406" s="17" t="s">
        <v>136</v>
      </c>
      <c r="AY406" s="17">
        <v>0.40059091837331401</v>
      </c>
      <c r="AZ406" s="17">
        <v>0.41537968846617301</v>
      </c>
      <c r="BA406" s="17">
        <v>0.31078057299475398</v>
      </c>
      <c r="BB406" s="17"/>
      <c r="BC406" s="17">
        <v>0.27106044826686398</v>
      </c>
      <c r="BD406" s="17">
        <v>0.26843461565141402</v>
      </c>
      <c r="BE406" s="17">
        <v>0.36928432554560903</v>
      </c>
      <c r="BF406" s="17">
        <v>0.346970863307551</v>
      </c>
      <c r="BG406" s="17">
        <v>0.33594045046033999</v>
      </c>
      <c r="BH406" s="17">
        <v>0.114738546065639</v>
      </c>
      <c r="BI406" s="17"/>
      <c r="BJ406" s="17">
        <v>0.31709429884671603</v>
      </c>
      <c r="BK406" s="17">
        <v>0.26450790488377701</v>
      </c>
      <c r="BL406" s="17">
        <v>0.291586636999355</v>
      </c>
      <c r="BM406" s="17">
        <v>0.31432181063477799</v>
      </c>
      <c r="BN406" s="17">
        <v>0.332408411787318</v>
      </c>
      <c r="BO406" s="17">
        <v>0.33551910512573802</v>
      </c>
      <c r="BP406" s="17"/>
      <c r="BQ406" s="17">
        <v>0.31961165940443498</v>
      </c>
      <c r="BR406" s="17">
        <v>0.27462978419469602</v>
      </c>
      <c r="BS406" s="17"/>
      <c r="BT406" s="17">
        <v>0.31921203766131301</v>
      </c>
      <c r="BU406" s="17">
        <v>0.28897199520938199</v>
      </c>
      <c r="BV406" s="17"/>
      <c r="BW406" s="17">
        <v>0.31994520652268199</v>
      </c>
      <c r="BX406" s="17">
        <v>0.29659620213055399</v>
      </c>
    </row>
    <row r="407" spans="2:76" x14ac:dyDescent="0.35">
      <c r="B407" t="s">
        <v>305</v>
      </c>
      <c r="C407" s="17">
        <v>0.1709902920759</v>
      </c>
      <c r="D407" s="17">
        <v>0.17349391604862099</v>
      </c>
      <c r="E407" s="17">
        <v>0.16934712984769301</v>
      </c>
      <c r="F407" s="17"/>
      <c r="G407" s="17">
        <v>0.188398519149405</v>
      </c>
      <c r="H407" s="17">
        <v>0.20560319319894499</v>
      </c>
      <c r="I407" s="17">
        <v>0.156102687199934</v>
      </c>
      <c r="J407" s="17"/>
      <c r="K407" s="17">
        <v>0.14839090489295401</v>
      </c>
      <c r="L407" s="17">
        <v>0.14906737648246099</v>
      </c>
      <c r="M407" s="17">
        <v>0.23399161011276301</v>
      </c>
      <c r="N407" s="17">
        <v>0.165518771388283</v>
      </c>
      <c r="O407" s="17">
        <v>0.14373961655419801</v>
      </c>
      <c r="P407" s="17">
        <v>7.9667640905502796E-2</v>
      </c>
      <c r="Q407" s="17">
        <v>0.124715815526067</v>
      </c>
      <c r="R407" s="17">
        <v>0.20366638888880201</v>
      </c>
      <c r="S407" s="17">
        <v>0.29509495470994801</v>
      </c>
      <c r="T407" s="17">
        <v>0.183141140469746</v>
      </c>
      <c r="U407" s="17">
        <v>0.222352639136706</v>
      </c>
      <c r="V407" s="17">
        <v>0.14169413505646999</v>
      </c>
      <c r="W407" s="17">
        <v>0.123302997354527</v>
      </c>
      <c r="X407" s="17">
        <v>8.8207017894320797E-2</v>
      </c>
      <c r="Y407" s="17">
        <v>0.25835388759427502</v>
      </c>
      <c r="Z407" s="17">
        <v>0.18079178602002199</v>
      </c>
      <c r="AA407" s="17"/>
      <c r="AB407" s="17">
        <v>0.17394150142227699</v>
      </c>
      <c r="AC407" s="17">
        <v>0.18650541315852501</v>
      </c>
      <c r="AD407" s="17">
        <v>0.12812764817934799</v>
      </c>
      <c r="AE407" s="17">
        <v>0.17391223058493299</v>
      </c>
      <c r="AF407" s="17"/>
      <c r="AG407" s="17">
        <v>0.17241216307044499</v>
      </c>
      <c r="AH407" s="17">
        <v>0.128887180943797</v>
      </c>
      <c r="AI407" s="17">
        <v>0.134629775848667</v>
      </c>
      <c r="AJ407" s="17">
        <v>0.3304950705702</v>
      </c>
      <c r="AK407" s="17"/>
      <c r="AL407" s="17">
        <v>0.18122112385511199</v>
      </c>
      <c r="AM407" s="17">
        <v>0.17927851604078601</v>
      </c>
      <c r="AN407" s="17">
        <v>0.25406773891457901</v>
      </c>
      <c r="AO407" s="17">
        <v>0.10051690235471999</v>
      </c>
      <c r="AP407" s="17">
        <v>0.19623877100325501</v>
      </c>
      <c r="AQ407" s="17">
        <v>0.25288919048817299</v>
      </c>
      <c r="AR407" s="17"/>
      <c r="AS407" s="17">
        <v>0.163866400559917</v>
      </c>
      <c r="AT407" s="17">
        <v>0.179303529258034</v>
      </c>
      <c r="AU407" s="17">
        <v>0.179303529258034</v>
      </c>
      <c r="AV407" s="17" t="s">
        <v>136</v>
      </c>
      <c r="AW407" s="17" t="s">
        <v>136</v>
      </c>
      <c r="AX407" s="17" t="s">
        <v>136</v>
      </c>
      <c r="AY407" s="17">
        <v>0.105532979437081</v>
      </c>
      <c r="AZ407" s="17">
        <v>0.31301528268311901</v>
      </c>
      <c r="BA407" s="17">
        <v>0</v>
      </c>
      <c r="BB407" s="17"/>
      <c r="BC407" s="17">
        <v>0.188846483626675</v>
      </c>
      <c r="BD407" s="17">
        <v>0.16925364409541799</v>
      </c>
      <c r="BE407" s="17">
        <v>0.179169543804854</v>
      </c>
      <c r="BF407" s="17">
        <v>0.154006029722254</v>
      </c>
      <c r="BG407" s="17">
        <v>0.154050212564009</v>
      </c>
      <c r="BH407" s="17">
        <v>0.23119448196074899</v>
      </c>
      <c r="BI407" s="17"/>
      <c r="BJ407" s="17">
        <v>7.8471149920461294E-2</v>
      </c>
      <c r="BK407" s="17">
        <v>0.21464135588857999</v>
      </c>
      <c r="BL407" s="17">
        <v>0.23032653127337999</v>
      </c>
      <c r="BM407" s="17">
        <v>0.149852594900479</v>
      </c>
      <c r="BN407" s="17">
        <v>0.18312810780607899</v>
      </c>
      <c r="BO407" s="17">
        <v>0.18436428635629801</v>
      </c>
      <c r="BP407" s="17"/>
      <c r="BQ407" s="17">
        <v>0.16180876374233899</v>
      </c>
      <c r="BR407" s="17">
        <v>0.18862308818993601</v>
      </c>
      <c r="BS407" s="17"/>
      <c r="BT407" s="17">
        <v>0.17058977470579301</v>
      </c>
      <c r="BU407" s="17">
        <v>0.173587446756365</v>
      </c>
      <c r="BV407" s="17"/>
      <c r="BW407" s="17">
        <v>0.17742591320189299</v>
      </c>
      <c r="BX407" s="17">
        <v>0.169427967598624</v>
      </c>
    </row>
    <row r="408" spans="2:76" x14ac:dyDescent="0.35">
      <c r="B408" t="s">
        <v>143</v>
      </c>
      <c r="C408" s="17">
        <v>0.16193790534004401</v>
      </c>
      <c r="D408" s="17">
        <v>0.19615872583316499</v>
      </c>
      <c r="E408" s="17">
        <v>0.13302901976445</v>
      </c>
      <c r="F408" s="17"/>
      <c r="G408" s="17">
        <v>0.156594410288627</v>
      </c>
      <c r="H408" s="17">
        <v>0.145944970275036</v>
      </c>
      <c r="I408" s="17">
        <v>0.168476768153381</v>
      </c>
      <c r="J408" s="17"/>
      <c r="K408" s="17">
        <v>0.148925904846507</v>
      </c>
      <c r="L408" s="17">
        <v>0.18883836649236299</v>
      </c>
      <c r="M408" s="17">
        <v>0.119059969722365</v>
      </c>
      <c r="N408" s="17">
        <v>4.1825549679717001E-2</v>
      </c>
      <c r="O408" s="17">
        <v>0.57412482414628696</v>
      </c>
      <c r="P408" s="17">
        <v>0.176844599204005</v>
      </c>
      <c r="Q408" s="17">
        <v>7.3453852951000098E-2</v>
      </c>
      <c r="R408" s="17">
        <v>0.15558966890494799</v>
      </c>
      <c r="S408" s="17">
        <v>0.238287248965912</v>
      </c>
      <c r="T408" s="17">
        <v>0.194353526154627</v>
      </c>
      <c r="U408" s="17">
        <v>0.15091883212959001</v>
      </c>
      <c r="V408" s="17">
        <v>0.28552062800727301</v>
      </c>
      <c r="W408" s="17">
        <v>8.8310859840603204E-2</v>
      </c>
      <c r="X408" s="17">
        <v>8.9962606095410097E-2</v>
      </c>
      <c r="Y408" s="17">
        <v>0.25106501797749298</v>
      </c>
      <c r="Z408" s="17">
        <v>0.12041112808789201</v>
      </c>
      <c r="AA408" s="17"/>
      <c r="AB408" s="17">
        <v>0.140478603364111</v>
      </c>
      <c r="AC408" s="17">
        <v>0.15107555957510599</v>
      </c>
      <c r="AD408" s="17">
        <v>0.201339410496059</v>
      </c>
      <c r="AE408" s="17">
        <v>0.25584852956124299</v>
      </c>
      <c r="AF408" s="17"/>
      <c r="AG408" s="17">
        <v>0.168309478349877</v>
      </c>
      <c r="AH408" s="17">
        <v>0.16130192166106599</v>
      </c>
      <c r="AI408" s="17">
        <v>0.12724370042667901</v>
      </c>
      <c r="AJ408" s="17">
        <v>0.33746925385134302</v>
      </c>
      <c r="AK408" s="17"/>
      <c r="AL408" s="17">
        <v>0.21481276319401399</v>
      </c>
      <c r="AM408" s="17">
        <v>0.125591126131676</v>
      </c>
      <c r="AN408" s="17">
        <v>8.6359383772658796E-2</v>
      </c>
      <c r="AO408" s="17">
        <v>8.2922047986825495E-2</v>
      </c>
      <c r="AP408" s="17">
        <v>0.19910103799330001</v>
      </c>
      <c r="AQ408" s="17">
        <v>0.201982924891596</v>
      </c>
      <c r="AR408" s="17"/>
      <c r="AS408" s="17">
        <v>0.15171836960763199</v>
      </c>
      <c r="AT408" s="17">
        <v>0.21861064454271301</v>
      </c>
      <c r="AU408" s="17">
        <v>0.21861064454271301</v>
      </c>
      <c r="AV408" s="17" t="s">
        <v>136</v>
      </c>
      <c r="AW408" s="17" t="s">
        <v>136</v>
      </c>
      <c r="AX408" s="17" t="s">
        <v>136</v>
      </c>
      <c r="AY408" s="17">
        <v>5.11162503061659E-2</v>
      </c>
      <c r="AZ408" s="17">
        <v>0.17977647857039999</v>
      </c>
      <c r="BA408" s="17">
        <v>0.31078057299475398</v>
      </c>
      <c r="BB408" s="17"/>
      <c r="BC408" s="17">
        <v>0.141639325127034</v>
      </c>
      <c r="BD408" s="17">
        <v>0.20210274287764399</v>
      </c>
      <c r="BE408" s="17">
        <v>4.3166188809747298E-2</v>
      </c>
      <c r="BF408" s="17">
        <v>0.15966771296107299</v>
      </c>
      <c r="BG408" s="17">
        <v>0.17925157653219301</v>
      </c>
      <c r="BH408" s="17">
        <v>0.206662287413546</v>
      </c>
      <c r="BI408" s="17"/>
      <c r="BJ408" s="17">
        <v>0.16704817491097201</v>
      </c>
      <c r="BK408" s="17">
        <v>0.146656085236536</v>
      </c>
      <c r="BL408" s="17">
        <v>0.143551597670556</v>
      </c>
      <c r="BM408" s="17">
        <v>0.18070339978761699</v>
      </c>
      <c r="BN408" s="17">
        <v>0.18663333537261001</v>
      </c>
      <c r="BO408" s="17">
        <v>0.12522378272110199</v>
      </c>
      <c r="BP408" s="17"/>
      <c r="BQ408" s="17">
        <v>0.17005175023345301</v>
      </c>
      <c r="BR408" s="17">
        <v>0.13858911823723899</v>
      </c>
      <c r="BS408" s="17"/>
      <c r="BT408" s="17">
        <v>0.17526601323490401</v>
      </c>
      <c r="BU408" s="17">
        <v>0.15069632877696301</v>
      </c>
      <c r="BV408" s="17"/>
      <c r="BW408" s="17">
        <v>0.14633305076793199</v>
      </c>
      <c r="BX408" s="17">
        <v>0.203406771822539</v>
      </c>
    </row>
    <row r="409" spans="2:76" x14ac:dyDescent="0.35">
      <c r="B409" t="s">
        <v>306</v>
      </c>
      <c r="C409" s="17">
        <v>0.1096365935073</v>
      </c>
      <c r="D409" s="17">
        <v>8.5427075473605299E-2</v>
      </c>
      <c r="E409" s="17">
        <v>0.13075290379675999</v>
      </c>
      <c r="F409" s="17"/>
      <c r="G409" s="17">
        <v>0.119270438792953</v>
      </c>
      <c r="H409" s="17">
        <v>0.11987586107385099</v>
      </c>
      <c r="I409" s="17">
        <v>0.10466788614599799</v>
      </c>
      <c r="J409" s="17"/>
      <c r="K409" s="17">
        <v>6.5859043751950605E-2</v>
      </c>
      <c r="L409" s="17">
        <v>0.14528722579553599</v>
      </c>
      <c r="M409" s="17">
        <v>0.107387807406048</v>
      </c>
      <c r="N409" s="17">
        <v>8.3690237191202194E-2</v>
      </c>
      <c r="O409" s="17">
        <v>0.14106646726186001</v>
      </c>
      <c r="P409" s="17">
        <v>7.9667640905502796E-2</v>
      </c>
      <c r="Q409" s="17">
        <v>0.113148383872228</v>
      </c>
      <c r="R409" s="17">
        <v>8.4206324522255294E-2</v>
      </c>
      <c r="S409" s="17">
        <v>0.17309336836164399</v>
      </c>
      <c r="T409" s="17">
        <v>7.2915025344775702E-2</v>
      </c>
      <c r="U409" s="17">
        <v>0.16753844403738699</v>
      </c>
      <c r="V409" s="17">
        <v>0.13830555457170299</v>
      </c>
      <c r="W409" s="17">
        <v>0.121052100125618</v>
      </c>
      <c r="X409" s="17">
        <v>0.26761047682733002</v>
      </c>
      <c r="Y409" s="17">
        <v>0.104998404925538</v>
      </c>
      <c r="Z409" s="17">
        <v>0.20265825975170701</v>
      </c>
      <c r="AA409" s="17"/>
      <c r="AB409" s="17">
        <v>0.12081154446072501</v>
      </c>
      <c r="AC409" s="17">
        <v>0.10806927024782299</v>
      </c>
      <c r="AD409" s="17">
        <v>0.12141594210187399</v>
      </c>
      <c r="AE409" s="17">
        <v>6.9637628436305499E-2</v>
      </c>
      <c r="AF409" s="17"/>
      <c r="AG409" s="17">
        <v>0.108486275882096</v>
      </c>
      <c r="AH409" s="17">
        <v>5.4592530343847499E-2</v>
      </c>
      <c r="AI409" s="17">
        <v>0.163370760569748</v>
      </c>
      <c r="AJ409" s="17">
        <v>0</v>
      </c>
      <c r="AK409" s="17"/>
      <c r="AL409" s="17">
        <v>8.7638180640985094E-2</v>
      </c>
      <c r="AM409" s="17">
        <v>0.109416431314069</v>
      </c>
      <c r="AN409" s="17">
        <v>0.18853462699600401</v>
      </c>
      <c r="AO409" s="17">
        <v>7.5271038043179306E-2</v>
      </c>
      <c r="AP409" s="17">
        <v>0</v>
      </c>
      <c r="AQ409" s="17">
        <v>6.93117837836211E-2</v>
      </c>
      <c r="AR409" s="17"/>
      <c r="AS409" s="17">
        <v>0.11019588139590999</v>
      </c>
      <c r="AT409" s="17">
        <v>5.57628405630771E-2</v>
      </c>
      <c r="AU409" s="17">
        <v>5.57628405630771E-2</v>
      </c>
      <c r="AV409" s="17" t="s">
        <v>136</v>
      </c>
      <c r="AW409" s="17" t="s">
        <v>136</v>
      </c>
      <c r="AX409" s="17" t="s">
        <v>136</v>
      </c>
      <c r="AY409" s="17">
        <v>0.11215002680950301</v>
      </c>
      <c r="AZ409" s="17">
        <v>0.128876355011069</v>
      </c>
      <c r="BA409" s="17">
        <v>0</v>
      </c>
      <c r="BB409" s="17"/>
      <c r="BC409" s="17">
        <v>0.10877295520784</v>
      </c>
      <c r="BD409" s="17">
        <v>9.72802602685926E-2</v>
      </c>
      <c r="BE409" s="17">
        <v>8.7106693745288802E-2</v>
      </c>
      <c r="BF409" s="17">
        <v>0.130695183322032</v>
      </c>
      <c r="BG409" s="17">
        <v>0.10231800189859799</v>
      </c>
      <c r="BH409" s="17">
        <v>0.19649435024617001</v>
      </c>
      <c r="BI409" s="17"/>
      <c r="BJ409" s="17">
        <v>8.67780986537732E-2</v>
      </c>
      <c r="BK409" s="17">
        <v>9.0628677138416505E-2</v>
      </c>
      <c r="BL409" s="17">
        <v>8.1856302710699103E-2</v>
      </c>
      <c r="BM409" s="17">
        <v>0.133430161768754</v>
      </c>
      <c r="BN409" s="17">
        <v>0.14784290739091299</v>
      </c>
      <c r="BO409" s="17">
        <v>8.9589238142159897E-2</v>
      </c>
      <c r="BP409" s="17"/>
      <c r="BQ409" s="17">
        <v>0.113733996750762</v>
      </c>
      <c r="BR409" s="17">
        <v>0.101320274948207</v>
      </c>
      <c r="BS409" s="17"/>
      <c r="BT409" s="17">
        <v>0.103947584731043</v>
      </c>
      <c r="BU409" s="17">
        <v>0.116731604013825</v>
      </c>
      <c r="BV409" s="17"/>
      <c r="BW409" s="17">
        <v>0.10758372892472</v>
      </c>
      <c r="BX409" s="17">
        <v>0.112433980649953</v>
      </c>
    </row>
    <row r="410" spans="2:76" x14ac:dyDescent="0.35">
      <c r="B410" t="s">
        <v>148</v>
      </c>
      <c r="C410" s="17">
        <v>9.21970022949017E-2</v>
      </c>
      <c r="D410" s="17">
        <v>8.3509768826285594E-2</v>
      </c>
      <c r="E410" s="17">
        <v>9.9930992343293598E-2</v>
      </c>
      <c r="F410" s="17"/>
      <c r="G410" s="17">
        <v>5.0038522526081097E-2</v>
      </c>
      <c r="H410" s="17">
        <v>0.113206043115267</v>
      </c>
      <c r="I410" s="17">
        <v>8.9799564074875493E-2</v>
      </c>
      <c r="J410" s="17"/>
      <c r="K410" s="17">
        <v>9.8764027212401101E-2</v>
      </c>
      <c r="L410" s="17">
        <v>5.1959990788017003E-2</v>
      </c>
      <c r="M410" s="17">
        <v>0.14174202196232899</v>
      </c>
      <c r="N410" s="17">
        <v>8.1828534197080596E-2</v>
      </c>
      <c r="O410" s="17">
        <v>0.14373961655419801</v>
      </c>
      <c r="P410" s="17">
        <v>0</v>
      </c>
      <c r="Q410" s="17">
        <v>1.6607268521755501E-2</v>
      </c>
      <c r="R410" s="17">
        <v>9.6659387717648398E-2</v>
      </c>
      <c r="S410" s="17">
        <v>6.6986661005167106E-2</v>
      </c>
      <c r="T410" s="17">
        <v>0.12722123208091801</v>
      </c>
      <c r="U410" s="17">
        <v>0.112073144419985</v>
      </c>
      <c r="V410" s="17">
        <v>7.1165006967998198E-2</v>
      </c>
      <c r="W410" s="17">
        <v>9.2565237836855302E-2</v>
      </c>
      <c r="X410" s="17">
        <v>0</v>
      </c>
      <c r="Y410" s="17">
        <v>0.20295427693314799</v>
      </c>
      <c r="Z410" s="17">
        <v>0.24117244395215101</v>
      </c>
      <c r="AA410" s="17"/>
      <c r="AB410" s="17">
        <v>0.120320289706332</v>
      </c>
      <c r="AC410" s="17">
        <v>6.9615122027353801E-2</v>
      </c>
      <c r="AD410" s="17">
        <v>0.10055296407794299</v>
      </c>
      <c r="AE410" s="17">
        <v>8.7833353911962703E-2</v>
      </c>
      <c r="AF410" s="17"/>
      <c r="AG410" s="17">
        <v>9.1320675154668504E-2</v>
      </c>
      <c r="AH410" s="17">
        <v>9.7860819767178794E-2</v>
      </c>
      <c r="AI410" s="17">
        <v>0.116252622998364</v>
      </c>
      <c r="AJ410" s="17">
        <v>0</v>
      </c>
      <c r="AK410" s="17"/>
      <c r="AL410" s="17">
        <v>7.0747763310797199E-2</v>
      </c>
      <c r="AM410" s="17">
        <v>8.87484810047241E-2</v>
      </c>
      <c r="AN410" s="17">
        <v>0.109582135997291</v>
      </c>
      <c r="AO410" s="17">
        <v>6.8943512816278904E-2</v>
      </c>
      <c r="AP410" s="17">
        <v>0.28946245006672999</v>
      </c>
      <c r="AQ410" s="17">
        <v>0.11156137166154401</v>
      </c>
      <c r="AR410" s="17"/>
      <c r="AS410" s="17">
        <v>0.10630808602403601</v>
      </c>
      <c r="AT410" s="17">
        <v>4.8742931192300103E-2</v>
      </c>
      <c r="AU410" s="17">
        <v>4.8742931192300103E-2</v>
      </c>
      <c r="AV410" s="17" t="s">
        <v>136</v>
      </c>
      <c r="AW410" s="17" t="s">
        <v>136</v>
      </c>
      <c r="AX410" s="17" t="s">
        <v>136</v>
      </c>
      <c r="AY410" s="17">
        <v>5.11162503061659E-2</v>
      </c>
      <c r="AZ410" s="17">
        <v>0.110740464176104</v>
      </c>
      <c r="BA410" s="17">
        <v>0</v>
      </c>
      <c r="BB410" s="17"/>
      <c r="BC410" s="17">
        <v>0.10539306531934201</v>
      </c>
      <c r="BD410" s="17">
        <v>7.4183764122611504E-2</v>
      </c>
      <c r="BE410" s="17">
        <v>4.3166188809747298E-2</v>
      </c>
      <c r="BF410" s="17">
        <v>7.5341800906126494E-2</v>
      </c>
      <c r="BG410" s="17">
        <v>9.5412527539293704E-2</v>
      </c>
      <c r="BH410" s="17">
        <v>0.114738546065639</v>
      </c>
      <c r="BI410" s="17"/>
      <c r="BJ410" s="17">
        <v>6.9339868428516804E-2</v>
      </c>
      <c r="BK410" s="17">
        <v>0.148109292517945</v>
      </c>
      <c r="BL410" s="17">
        <v>0.104626612802075</v>
      </c>
      <c r="BM410" s="17">
        <v>6.47417506071577E-2</v>
      </c>
      <c r="BN410" s="17">
        <v>5.1483604249663001E-2</v>
      </c>
      <c r="BO410" s="17">
        <v>0.119137747384938</v>
      </c>
      <c r="BP410" s="17"/>
      <c r="BQ410" s="17">
        <v>9.8897394405658104E-2</v>
      </c>
      <c r="BR410" s="17">
        <v>7.1319387311336802E-2</v>
      </c>
      <c r="BS410" s="17"/>
      <c r="BT410" s="17">
        <v>8.2242548061125506E-2</v>
      </c>
      <c r="BU410" s="17">
        <v>0.103331476075982</v>
      </c>
      <c r="BV410" s="17"/>
      <c r="BW410" s="17">
        <v>9.1630328072312195E-2</v>
      </c>
      <c r="BX410" s="17">
        <v>9.0251986923510594E-2</v>
      </c>
    </row>
    <row r="411" spans="2:76" x14ac:dyDescent="0.35">
      <c r="B411" t="s">
        <v>307</v>
      </c>
      <c r="C411" s="17">
        <v>9.0122619510083907E-2</v>
      </c>
      <c r="D411" s="17">
        <v>0.118342455643102</v>
      </c>
      <c r="E411" s="17">
        <v>6.6154486504615806E-2</v>
      </c>
      <c r="F411" s="17"/>
      <c r="G411" s="17">
        <v>0.139167204141773</v>
      </c>
      <c r="H411" s="17">
        <v>0.139478304261341</v>
      </c>
      <c r="I411" s="17">
        <v>6.5843991702611293E-2</v>
      </c>
      <c r="J411" s="17"/>
      <c r="K411" s="17">
        <v>7.7535444613026694E-2</v>
      </c>
      <c r="L411" s="17">
        <v>5.8403516315164598E-2</v>
      </c>
      <c r="M411" s="17">
        <v>8.6692359193944704E-2</v>
      </c>
      <c r="N411" s="17">
        <v>4.1298282575581997E-2</v>
      </c>
      <c r="O411" s="17">
        <v>0</v>
      </c>
      <c r="P411" s="17">
        <v>0.16382011898498999</v>
      </c>
      <c r="Q411" s="17">
        <v>0.11862725368171</v>
      </c>
      <c r="R411" s="17">
        <v>0.17272466522566701</v>
      </c>
      <c r="S411" s="17">
        <v>0.124233102113521</v>
      </c>
      <c r="T411" s="17">
        <v>4.69419782104308E-2</v>
      </c>
      <c r="U411" s="17">
        <v>0.14889365161749299</v>
      </c>
      <c r="V411" s="17">
        <v>0.14169413505646999</v>
      </c>
      <c r="W411" s="17">
        <v>8.7908195150949803E-2</v>
      </c>
      <c r="X411" s="17">
        <v>8.9962606095410097E-2</v>
      </c>
      <c r="Y411" s="17">
        <v>9.7111581633965202E-2</v>
      </c>
      <c r="Z411" s="17">
        <v>0.179963666772611</v>
      </c>
      <c r="AA411" s="17"/>
      <c r="AB411" s="17">
        <v>0.12580549727554799</v>
      </c>
      <c r="AC411" s="17">
        <v>8.5914443481237501E-2</v>
      </c>
      <c r="AD411" s="17">
        <v>5.8260295525466403E-2</v>
      </c>
      <c r="AE411" s="17">
        <v>5.2280423242723903E-2</v>
      </c>
      <c r="AF411" s="17"/>
      <c r="AG411" s="17">
        <v>0.10244145021444601</v>
      </c>
      <c r="AH411" s="17">
        <v>0.16040006111199601</v>
      </c>
      <c r="AI411" s="17">
        <v>2.0280669745231301E-2</v>
      </c>
      <c r="AJ411" s="17">
        <v>0</v>
      </c>
      <c r="AK411" s="17"/>
      <c r="AL411" s="17">
        <v>0.112781105175308</v>
      </c>
      <c r="AM411" s="17">
        <v>7.2502930322495399E-2</v>
      </c>
      <c r="AN411" s="17">
        <v>0.101549090778704</v>
      </c>
      <c r="AO411" s="17">
        <v>2.4850659603671801E-2</v>
      </c>
      <c r="AP411" s="17">
        <v>0.14327482024324001</v>
      </c>
      <c r="AQ411" s="17">
        <v>0.11560456807953599</v>
      </c>
      <c r="AR411" s="17"/>
      <c r="AS411" s="17">
        <v>9.1463295907212694E-2</v>
      </c>
      <c r="AT411" s="17">
        <v>6.6702004009379798E-2</v>
      </c>
      <c r="AU411" s="17">
        <v>6.6702004009379798E-2</v>
      </c>
      <c r="AV411" s="17" t="s">
        <v>136</v>
      </c>
      <c r="AW411" s="17" t="s">
        <v>136</v>
      </c>
      <c r="AX411" s="17" t="s">
        <v>136</v>
      </c>
      <c r="AY411" s="17">
        <v>5.11162503061659E-2</v>
      </c>
      <c r="AZ411" s="17">
        <v>0.20969934491401801</v>
      </c>
      <c r="BA411" s="17">
        <v>0</v>
      </c>
      <c r="BB411" s="17"/>
      <c r="BC411" s="17">
        <v>5.6828226136544799E-2</v>
      </c>
      <c r="BD411" s="17">
        <v>7.7059053845171102E-2</v>
      </c>
      <c r="BE411" s="17">
        <v>0.179669103856023</v>
      </c>
      <c r="BF411" s="17">
        <v>0.16101570711737301</v>
      </c>
      <c r="BG411" s="17">
        <v>8.8323617929680895E-2</v>
      </c>
      <c r="BH411" s="17">
        <v>0</v>
      </c>
      <c r="BI411" s="17"/>
      <c r="BJ411" s="17">
        <v>9.8050095028002299E-2</v>
      </c>
      <c r="BK411" s="17">
        <v>6.8456410590557598E-2</v>
      </c>
      <c r="BL411" s="17">
        <v>8.3879778476833797E-2</v>
      </c>
      <c r="BM411" s="17">
        <v>0.119391362699209</v>
      </c>
      <c r="BN411" s="17">
        <v>7.5287073599171597E-2</v>
      </c>
      <c r="BO411" s="17">
        <v>7.6230977327804206E-2</v>
      </c>
      <c r="BP411" s="17"/>
      <c r="BQ411" s="17">
        <v>7.1885179257026505E-2</v>
      </c>
      <c r="BR411" s="17">
        <v>0.12814703749141401</v>
      </c>
      <c r="BS411" s="17"/>
      <c r="BT411" s="17">
        <v>8.2109208271136602E-2</v>
      </c>
      <c r="BU411" s="17">
        <v>9.9290275396743996E-2</v>
      </c>
      <c r="BV411" s="17"/>
      <c r="BW411" s="17">
        <v>0.10756158781385</v>
      </c>
      <c r="BX411" s="17">
        <v>6.1497176173121101E-2</v>
      </c>
    </row>
    <row r="412" spans="2:76" x14ac:dyDescent="0.35">
      <c r="B412" t="s">
        <v>150</v>
      </c>
      <c r="C412" s="17">
        <v>8.0194700334421207E-2</v>
      </c>
      <c r="D412" s="17">
        <v>0.113545805925697</v>
      </c>
      <c r="E412" s="17">
        <v>5.17903729998778E-2</v>
      </c>
      <c r="F412" s="17"/>
      <c r="G412" s="17">
        <v>3.5294623253243201E-2</v>
      </c>
      <c r="H412" s="17">
        <v>6.7534625507624596E-2</v>
      </c>
      <c r="I412" s="17">
        <v>9.04919283588249E-2</v>
      </c>
      <c r="J412" s="17"/>
      <c r="K412" s="17">
        <v>6.5732703554368402E-2</v>
      </c>
      <c r="L412" s="17">
        <v>0.12764759742901699</v>
      </c>
      <c r="M412" s="17">
        <v>2.7902397249883502E-2</v>
      </c>
      <c r="N412" s="17">
        <v>0.124988519766784</v>
      </c>
      <c r="O412" s="17">
        <v>0.14373961655419801</v>
      </c>
      <c r="P412" s="17">
        <v>9.6261122682356107E-2</v>
      </c>
      <c r="Q412" s="17">
        <v>3.3777373811705001E-2</v>
      </c>
      <c r="R412" s="17">
        <v>0.108673365606667</v>
      </c>
      <c r="S412" s="17">
        <v>5.7977322959675601E-2</v>
      </c>
      <c r="T412" s="17">
        <v>6.9208191614457307E-2</v>
      </c>
      <c r="U412" s="17">
        <v>0</v>
      </c>
      <c r="V412" s="17">
        <v>7.1429593841649403E-2</v>
      </c>
      <c r="W412" s="17">
        <v>5.9121644989484003E-2</v>
      </c>
      <c r="X412" s="17">
        <v>9.1196441038688805E-2</v>
      </c>
      <c r="Y412" s="17">
        <v>0.104998404925538</v>
      </c>
      <c r="Z412" s="17">
        <v>0.12158943511167</v>
      </c>
      <c r="AA412" s="17"/>
      <c r="AB412" s="17">
        <v>4.6360848059028299E-2</v>
      </c>
      <c r="AC412" s="17">
        <v>7.5040508550170998E-2</v>
      </c>
      <c r="AD412" s="17">
        <v>8.7809885385520897E-2</v>
      </c>
      <c r="AE412" s="17">
        <v>0.19476767275967499</v>
      </c>
      <c r="AF412" s="17"/>
      <c r="AG412" s="17">
        <v>6.8360844741993901E-2</v>
      </c>
      <c r="AH412" s="17">
        <v>0.13210466977315499</v>
      </c>
      <c r="AI412" s="17">
        <v>0.105269974955433</v>
      </c>
      <c r="AJ412" s="17">
        <v>0.338670347720264</v>
      </c>
      <c r="AK412" s="17"/>
      <c r="AL412" s="17">
        <v>9.3404280931952299E-2</v>
      </c>
      <c r="AM412" s="17">
        <v>6.2213201429872897E-2</v>
      </c>
      <c r="AN412" s="17">
        <v>7.7774744228348999E-2</v>
      </c>
      <c r="AO412" s="17">
        <v>2.5583924313373502E-2</v>
      </c>
      <c r="AP412" s="17">
        <v>4.6693001652446303E-2</v>
      </c>
      <c r="AQ412" s="17">
        <v>0.1197342620326</v>
      </c>
      <c r="AR412" s="17"/>
      <c r="AS412" s="17">
        <v>7.9523843021240395E-2</v>
      </c>
      <c r="AT412" s="17">
        <v>0.104863366930253</v>
      </c>
      <c r="AU412" s="17">
        <v>0.104863366930253</v>
      </c>
      <c r="AV412" s="17" t="s">
        <v>136</v>
      </c>
      <c r="AW412" s="17" t="s">
        <v>136</v>
      </c>
      <c r="AX412" s="17" t="s">
        <v>136</v>
      </c>
      <c r="AY412" s="17">
        <v>7.1690710570902594E-2</v>
      </c>
      <c r="AZ412" s="17">
        <v>0</v>
      </c>
      <c r="BA412" s="17">
        <v>0</v>
      </c>
      <c r="BB412" s="17"/>
      <c r="BC412" s="17">
        <v>8.0688159107622295E-2</v>
      </c>
      <c r="BD412" s="17">
        <v>8.0909413472532596E-2</v>
      </c>
      <c r="BE412" s="17">
        <v>4.3166188809747298E-2</v>
      </c>
      <c r="BF412" s="17">
        <v>8.3861703935649304E-2</v>
      </c>
      <c r="BG412" s="17">
        <v>7.2985519799008997E-2</v>
      </c>
      <c r="BH412" s="17">
        <v>0.27751625013992598</v>
      </c>
      <c r="BI412" s="17"/>
      <c r="BJ412" s="17">
        <v>6.4223854656238005E-2</v>
      </c>
      <c r="BK412" s="17">
        <v>8.0187355953018499E-2</v>
      </c>
      <c r="BL412" s="17">
        <v>6.8743192885565296E-2</v>
      </c>
      <c r="BM412" s="17">
        <v>0.10546046852871201</v>
      </c>
      <c r="BN412" s="17">
        <v>0.102428418796806</v>
      </c>
      <c r="BO412" s="17">
        <v>2.2588014216791699E-2</v>
      </c>
      <c r="BP412" s="17"/>
      <c r="BQ412" s="17">
        <v>8.4728911882050797E-2</v>
      </c>
      <c r="BR412" s="17">
        <v>7.0479432378866405E-2</v>
      </c>
      <c r="BS412" s="17"/>
      <c r="BT412" s="17">
        <v>8.2086464888246904E-2</v>
      </c>
      <c r="BU412" s="17">
        <v>7.9334100446486699E-2</v>
      </c>
      <c r="BV412" s="17"/>
      <c r="BW412" s="17">
        <v>7.7486490304710706E-2</v>
      </c>
      <c r="BX412" s="17">
        <v>8.0407887342154705E-2</v>
      </c>
    </row>
    <row r="413" spans="2:76" x14ac:dyDescent="0.35">
      <c r="B413" t="s">
        <v>146</v>
      </c>
      <c r="C413" s="17">
        <v>7.6445064079783201E-2</v>
      </c>
      <c r="D413" s="17">
        <v>9.9187713564744096E-2</v>
      </c>
      <c r="E413" s="17">
        <v>5.7140213849412001E-2</v>
      </c>
      <c r="F413" s="17"/>
      <c r="G413" s="17">
        <v>7.0260374270006504E-2</v>
      </c>
      <c r="H413" s="17">
        <v>9.30148024690471E-2</v>
      </c>
      <c r="I413" s="17">
        <v>7.1146223396424693E-2</v>
      </c>
      <c r="J413" s="17"/>
      <c r="K413" s="17">
        <v>8.0926414579787304E-2</v>
      </c>
      <c r="L413" s="17">
        <v>8.7505454386980597E-2</v>
      </c>
      <c r="M413" s="17">
        <v>5.5804794499767003E-2</v>
      </c>
      <c r="N413" s="17">
        <v>8.3123832255298999E-2</v>
      </c>
      <c r="O413" s="17">
        <v>0</v>
      </c>
      <c r="P413" s="17">
        <v>0</v>
      </c>
      <c r="Q413" s="17">
        <v>8.76714365709617E-2</v>
      </c>
      <c r="R413" s="17">
        <v>0.111133713030609</v>
      </c>
      <c r="S413" s="17">
        <v>5.6076823892714997E-2</v>
      </c>
      <c r="T413" s="17">
        <v>7.6373754691288903E-2</v>
      </c>
      <c r="U413" s="17">
        <v>7.4326141809454002E-2</v>
      </c>
      <c r="V413" s="17">
        <v>7.1165006967998198E-2</v>
      </c>
      <c r="W413" s="17">
        <v>8.8883799829052604E-2</v>
      </c>
      <c r="X413" s="17">
        <v>0</v>
      </c>
      <c r="Y413" s="17">
        <v>4.8383119327958503E-2</v>
      </c>
      <c r="Z413" s="17">
        <v>0</v>
      </c>
      <c r="AA413" s="17"/>
      <c r="AB413" s="17">
        <v>6.5421169935197407E-2</v>
      </c>
      <c r="AC413" s="17">
        <v>8.0593733446617605E-2</v>
      </c>
      <c r="AD413" s="17">
        <v>6.3227327491961194E-2</v>
      </c>
      <c r="AE413" s="17">
        <v>0.150710569435345</v>
      </c>
      <c r="AF413" s="17"/>
      <c r="AG413" s="17">
        <v>7.8677669699677294E-2</v>
      </c>
      <c r="AH413" s="17">
        <v>4.9872440536788097E-2</v>
      </c>
      <c r="AI413" s="17">
        <v>7.0970114284735597E-2</v>
      </c>
      <c r="AJ413" s="17">
        <v>0.25751467666180899</v>
      </c>
      <c r="AK413" s="17"/>
      <c r="AL413" s="17">
        <v>6.2911265170327094E-2</v>
      </c>
      <c r="AM413" s="17">
        <v>6.0988428171336102E-2</v>
      </c>
      <c r="AN413" s="17">
        <v>7.3148974274091894E-2</v>
      </c>
      <c r="AO413" s="17">
        <v>0.12152932789086</v>
      </c>
      <c r="AP413" s="17">
        <v>0</v>
      </c>
      <c r="AQ413" s="17">
        <v>9.8214442730572907E-2</v>
      </c>
      <c r="AR413" s="17"/>
      <c r="AS413" s="17">
        <v>6.3527292830791296E-2</v>
      </c>
      <c r="AT413" s="17">
        <v>0.12323170219817001</v>
      </c>
      <c r="AU413" s="17">
        <v>0.12323170219817001</v>
      </c>
      <c r="AV413" s="17" t="s">
        <v>136</v>
      </c>
      <c r="AW413" s="17" t="s">
        <v>136</v>
      </c>
      <c r="AX413" s="17" t="s">
        <v>136</v>
      </c>
      <c r="AY413" s="17">
        <v>6.1556149104360698E-2</v>
      </c>
      <c r="AZ413" s="17">
        <v>7.70479282413844E-2</v>
      </c>
      <c r="BA413" s="17">
        <v>0.31405933663980201</v>
      </c>
      <c r="BB413" s="17"/>
      <c r="BC413" s="17">
        <v>0.107435581514906</v>
      </c>
      <c r="BD413" s="17">
        <v>7.1045576125658802E-2</v>
      </c>
      <c r="BE413" s="17">
        <v>0</v>
      </c>
      <c r="BF413" s="17">
        <v>3.4278934143387098E-2</v>
      </c>
      <c r="BG413" s="17">
        <v>7.0205346580879402E-2</v>
      </c>
      <c r="BH413" s="17">
        <v>0.18060471685464499</v>
      </c>
      <c r="BI413" s="17"/>
      <c r="BJ413" s="17">
        <v>6.6153731213641306E-2</v>
      </c>
      <c r="BK413" s="17">
        <v>5.3326595086520198E-2</v>
      </c>
      <c r="BL413" s="17">
        <v>9.1075994467036694E-2</v>
      </c>
      <c r="BM413" s="17">
        <v>0.10590034122941901</v>
      </c>
      <c r="BN413" s="17">
        <v>7.6650634379387794E-2</v>
      </c>
      <c r="BO413" s="17">
        <v>5.1435315166173098E-2</v>
      </c>
      <c r="BP413" s="17"/>
      <c r="BQ413" s="17">
        <v>7.3077814252584694E-2</v>
      </c>
      <c r="BR413" s="17">
        <v>7.91609656145357E-2</v>
      </c>
      <c r="BS413" s="17"/>
      <c r="BT413" s="17">
        <v>7.0953337924278298E-2</v>
      </c>
      <c r="BU413" s="17">
        <v>8.2916448886193594E-2</v>
      </c>
      <c r="BV413" s="17"/>
      <c r="BW413" s="17">
        <v>6.7797409081916504E-2</v>
      </c>
      <c r="BX413" s="17">
        <v>9.8556722946279901E-2</v>
      </c>
    </row>
    <row r="414" spans="2:76" x14ac:dyDescent="0.35">
      <c r="B414" t="s">
        <v>151</v>
      </c>
      <c r="C414" s="17">
        <v>5.31892499433873E-2</v>
      </c>
      <c r="D414" s="17">
        <v>8.69648037494129E-2</v>
      </c>
      <c r="E414" s="17">
        <v>2.4340337004959502E-2</v>
      </c>
      <c r="F414" s="17"/>
      <c r="G414" s="17">
        <v>5.3150987619004497E-2</v>
      </c>
      <c r="H414" s="17">
        <v>6.0565438052437699E-2</v>
      </c>
      <c r="I414" s="17">
        <v>5.0488564665149699E-2</v>
      </c>
      <c r="J414" s="17"/>
      <c r="K414" s="17">
        <v>1.5673787415148702E-2</v>
      </c>
      <c r="L414" s="17">
        <v>5.4842828981295298E-2</v>
      </c>
      <c r="M414" s="17">
        <v>0</v>
      </c>
      <c r="N414" s="17">
        <v>0</v>
      </c>
      <c r="O414" s="17">
        <v>0</v>
      </c>
      <c r="P414" s="17">
        <v>0</v>
      </c>
      <c r="Q414" s="17">
        <v>6.7538695892650102E-2</v>
      </c>
      <c r="R414" s="17">
        <v>1.4967615029935001E-2</v>
      </c>
      <c r="S414" s="17">
        <v>5.7977322959675601E-2</v>
      </c>
      <c r="T414" s="17">
        <v>0.11876348863946</v>
      </c>
      <c r="U414" s="17">
        <v>7.5529326593983703E-2</v>
      </c>
      <c r="V414" s="17">
        <v>0</v>
      </c>
      <c r="W414" s="17">
        <v>2.8813486882346601E-2</v>
      </c>
      <c r="X414" s="17">
        <v>0</v>
      </c>
      <c r="Y414" s="17">
        <v>0.105570317015569</v>
      </c>
      <c r="Z414" s="17">
        <v>5.9202350908351201E-2</v>
      </c>
      <c r="AA414" s="17"/>
      <c r="AB414" s="17">
        <v>3.8748262691969501E-2</v>
      </c>
      <c r="AC414" s="17">
        <v>4.74056801961052E-2</v>
      </c>
      <c r="AD414" s="17">
        <v>3.8126569408279999E-2</v>
      </c>
      <c r="AE414" s="17">
        <v>0.16707907045399201</v>
      </c>
      <c r="AF414" s="17"/>
      <c r="AG414" s="17">
        <v>4.6126900217133199E-2</v>
      </c>
      <c r="AH414" s="17">
        <v>7.7890501746744806E-2</v>
      </c>
      <c r="AI414" s="17">
        <v>8.3734641708197693E-2</v>
      </c>
      <c r="AJ414" s="17">
        <v>0</v>
      </c>
      <c r="AK414" s="17"/>
      <c r="AL414" s="17">
        <v>7.3705311888848102E-2</v>
      </c>
      <c r="AM414" s="17">
        <v>5.5906827339491302E-2</v>
      </c>
      <c r="AN414" s="17">
        <v>1.98244025971663E-2</v>
      </c>
      <c r="AO414" s="17">
        <v>0</v>
      </c>
      <c r="AP414" s="17">
        <v>9.0540945792695698E-2</v>
      </c>
      <c r="AQ414" s="17">
        <v>2.5397544074566E-2</v>
      </c>
      <c r="AR414" s="17"/>
      <c r="AS414" s="17">
        <v>4.1642158009008598E-2</v>
      </c>
      <c r="AT414" s="17">
        <v>0.11065330287524799</v>
      </c>
      <c r="AU414" s="17">
        <v>0.11065330287524799</v>
      </c>
      <c r="AV414" s="17" t="s">
        <v>136</v>
      </c>
      <c r="AW414" s="17" t="s">
        <v>136</v>
      </c>
      <c r="AX414" s="17" t="s">
        <v>136</v>
      </c>
      <c r="AY414" s="17">
        <v>0</v>
      </c>
      <c r="AZ414" s="17">
        <v>6.8148241766885595E-2</v>
      </c>
      <c r="BA414" s="17">
        <v>0</v>
      </c>
      <c r="BB414" s="17"/>
      <c r="BC414" s="17">
        <v>7.5714067813920594E-2</v>
      </c>
      <c r="BD414" s="17">
        <v>1.9363061398238301E-2</v>
      </c>
      <c r="BE414" s="17">
        <v>8.4481507731563099E-2</v>
      </c>
      <c r="BF414" s="17">
        <v>4.2838441418680102E-2</v>
      </c>
      <c r="BG414" s="17">
        <v>3.8874013849550901E-2</v>
      </c>
      <c r="BH414" s="17">
        <v>9.3585020246844897E-2</v>
      </c>
      <c r="BI414" s="17"/>
      <c r="BJ414" s="17">
        <v>7.8971562395292003E-2</v>
      </c>
      <c r="BK414" s="17">
        <v>6.8892958082291303E-2</v>
      </c>
      <c r="BL414" s="17">
        <v>3.0977771751773402E-2</v>
      </c>
      <c r="BM414" s="17">
        <v>2.7483234912293899E-2</v>
      </c>
      <c r="BN414" s="17">
        <v>5.2779573631030897E-2</v>
      </c>
      <c r="BO414" s="17">
        <v>7.1770767306826994E-2</v>
      </c>
      <c r="BP414" s="17"/>
      <c r="BQ414" s="17">
        <v>6.0361114326051797E-2</v>
      </c>
      <c r="BR414" s="17">
        <v>3.6904808878436099E-2</v>
      </c>
      <c r="BS414" s="17"/>
      <c r="BT414" s="17">
        <v>6.09252965730697E-2</v>
      </c>
      <c r="BU414" s="17">
        <v>4.61400497363601E-2</v>
      </c>
      <c r="BV414" s="17"/>
      <c r="BW414" s="17">
        <v>5.7939305851986998E-2</v>
      </c>
      <c r="BX414" s="17">
        <v>4.2799179166302402E-2</v>
      </c>
    </row>
    <row r="415" spans="2:76" x14ac:dyDescent="0.35">
      <c r="B415" t="s">
        <v>97</v>
      </c>
      <c r="C415" s="17">
        <v>2.4609599467892401E-2</v>
      </c>
      <c r="D415" s="17">
        <v>2.7493984572959401E-2</v>
      </c>
      <c r="E415" s="17">
        <v>2.2205439387901399E-2</v>
      </c>
      <c r="F415" s="17"/>
      <c r="G415" s="17">
        <v>7.3965849682104901E-2</v>
      </c>
      <c r="H415" s="17">
        <v>2.4034856491222299E-2</v>
      </c>
      <c r="I415" s="17">
        <v>1.8605649167133202E-2</v>
      </c>
      <c r="J415" s="17"/>
      <c r="K415" s="17">
        <v>6.7719338571361101E-2</v>
      </c>
      <c r="L415" s="17">
        <v>2.7796622216249001E-2</v>
      </c>
      <c r="M415" s="17">
        <v>2.6681038186501301E-2</v>
      </c>
      <c r="N415" s="17">
        <v>4.1864687511485199E-2</v>
      </c>
      <c r="O415" s="17">
        <v>0.14093458915665899</v>
      </c>
      <c r="P415" s="17">
        <v>0</v>
      </c>
      <c r="Q415" s="17">
        <v>0</v>
      </c>
      <c r="R415" s="17">
        <v>2.9458137697053001E-2</v>
      </c>
      <c r="S415" s="17">
        <v>0</v>
      </c>
      <c r="T415" s="17">
        <v>7.3793429903273996E-3</v>
      </c>
      <c r="U415" s="17">
        <v>0</v>
      </c>
      <c r="V415" s="17">
        <v>0</v>
      </c>
      <c r="W415" s="17">
        <v>2.8786550161465901E-2</v>
      </c>
      <c r="X415" s="17">
        <v>0</v>
      </c>
      <c r="Y415" s="17">
        <v>4.8955031417989403E-2</v>
      </c>
      <c r="Z415" s="17">
        <v>0</v>
      </c>
      <c r="AA415" s="17"/>
      <c r="AB415" s="17">
        <v>2.7830985290001199E-2</v>
      </c>
      <c r="AC415" s="17">
        <v>1.1919278398591001E-2</v>
      </c>
      <c r="AD415" s="17">
        <v>9.7989958984187296E-3</v>
      </c>
      <c r="AE415" s="17">
        <v>1.5377011276143099E-2</v>
      </c>
      <c r="AF415" s="17"/>
      <c r="AG415" s="17">
        <v>2.92441892898554E-2</v>
      </c>
      <c r="AH415" s="17">
        <v>0</v>
      </c>
      <c r="AI415" s="17">
        <v>8.8472395310127197E-3</v>
      </c>
      <c r="AJ415" s="17">
        <v>0</v>
      </c>
      <c r="AK415" s="17"/>
      <c r="AL415" s="17">
        <v>1.55216346981953E-2</v>
      </c>
      <c r="AM415" s="17">
        <v>1.6818745863594501E-2</v>
      </c>
      <c r="AN415" s="17">
        <v>0</v>
      </c>
      <c r="AO415" s="17">
        <v>0</v>
      </c>
      <c r="AP415" s="17">
        <v>0</v>
      </c>
      <c r="AQ415" s="17">
        <v>3.7460846665734703E-2</v>
      </c>
      <c r="AR415" s="17"/>
      <c r="AS415" s="17">
        <v>2.1424945023289101E-2</v>
      </c>
      <c r="AT415" s="17">
        <v>3.4685484992870698E-2</v>
      </c>
      <c r="AU415" s="17">
        <v>3.4685484992870698E-2</v>
      </c>
      <c r="AV415" s="17" t="s">
        <v>136</v>
      </c>
      <c r="AW415" s="17" t="s">
        <v>136</v>
      </c>
      <c r="AX415" s="17" t="s">
        <v>136</v>
      </c>
      <c r="AY415" s="17">
        <v>5.11162503061659E-2</v>
      </c>
      <c r="AZ415" s="17">
        <v>3.6174233255003803E-2</v>
      </c>
      <c r="BA415" s="17">
        <v>0</v>
      </c>
      <c r="BB415" s="17"/>
      <c r="BC415" s="17">
        <v>4.3090933662085697E-2</v>
      </c>
      <c r="BD415" s="17">
        <v>0</v>
      </c>
      <c r="BE415" s="17">
        <v>0</v>
      </c>
      <c r="BF415" s="17">
        <v>1.6694803047905001E-2</v>
      </c>
      <c r="BG415" s="17">
        <v>1.93885558353371E-2</v>
      </c>
      <c r="BH415" s="17">
        <v>0</v>
      </c>
      <c r="BI415" s="17"/>
      <c r="BJ415" s="17">
        <v>9.5367140660708605E-3</v>
      </c>
      <c r="BK415" s="17">
        <v>1.28363625656811E-2</v>
      </c>
      <c r="BL415" s="17">
        <v>3.8331009777368301E-2</v>
      </c>
      <c r="BM415" s="17">
        <v>3.16929979396963E-2</v>
      </c>
      <c r="BN415" s="17">
        <v>2.10433122852632E-2</v>
      </c>
      <c r="BO415" s="17">
        <v>4.0271135634835302E-2</v>
      </c>
      <c r="BP415" s="17"/>
      <c r="BQ415" s="17">
        <v>2.8508687165888901E-2</v>
      </c>
      <c r="BR415" s="17">
        <v>1.5702666623988299E-2</v>
      </c>
      <c r="BS415" s="17"/>
      <c r="BT415" s="17">
        <v>3.31941904242576E-2</v>
      </c>
      <c r="BU415" s="17">
        <v>1.6345057426650801E-2</v>
      </c>
      <c r="BV415" s="17"/>
      <c r="BW415" s="17">
        <v>2.2006910148093799E-2</v>
      </c>
      <c r="BX415" s="17">
        <v>3.1369249274679198E-2</v>
      </c>
    </row>
    <row r="416" spans="2:76" x14ac:dyDescent="0.35">
      <c r="B416" t="s">
        <v>153</v>
      </c>
      <c r="C416" s="17">
        <v>1.6840777561488902E-2</v>
      </c>
      <c r="D416" s="17">
        <v>1.0205543440029999E-2</v>
      </c>
      <c r="E416" s="17">
        <v>2.2589079796496301E-2</v>
      </c>
      <c r="F416" s="17"/>
      <c r="G416" s="17">
        <v>1.7944716749320199E-2</v>
      </c>
      <c r="H416" s="17">
        <v>1.2716242402223601E-2</v>
      </c>
      <c r="I416" s="17">
        <v>1.8214606823916301E-2</v>
      </c>
      <c r="J416" s="17"/>
      <c r="K416" s="17">
        <v>1.83406105937369E-2</v>
      </c>
      <c r="L416" s="17">
        <v>4.7280625046194902E-2</v>
      </c>
      <c r="M416" s="17">
        <v>3.22684337728519E-2</v>
      </c>
      <c r="N416" s="17">
        <v>0</v>
      </c>
      <c r="O416" s="17">
        <v>0</v>
      </c>
      <c r="P416" s="17">
        <v>0</v>
      </c>
      <c r="Q416" s="17">
        <v>1.98382395696476E-2</v>
      </c>
      <c r="R416" s="17">
        <v>0</v>
      </c>
      <c r="S416" s="17">
        <v>0</v>
      </c>
      <c r="T416" s="17">
        <v>8.6429844434094006E-3</v>
      </c>
      <c r="U416" s="17">
        <v>0</v>
      </c>
      <c r="V416" s="17">
        <v>0</v>
      </c>
      <c r="W416" s="17">
        <v>3.43870202218221E-2</v>
      </c>
      <c r="X416" s="17">
        <v>0</v>
      </c>
      <c r="Y416" s="17">
        <v>0</v>
      </c>
      <c r="Z416" s="17">
        <v>0</v>
      </c>
      <c r="AA416" s="17"/>
      <c r="AB416" s="17">
        <v>2.2925569304461001E-2</v>
      </c>
      <c r="AC416" s="17">
        <v>1.7829843131179E-2</v>
      </c>
      <c r="AD416" s="17">
        <v>9.6754664234840592E-3</v>
      </c>
      <c r="AE416" s="17">
        <v>1.6865623025425401E-2</v>
      </c>
      <c r="AF416" s="17"/>
      <c r="AG416" s="17">
        <v>1.0313928787269701E-2</v>
      </c>
      <c r="AH416" s="17">
        <v>0</v>
      </c>
      <c r="AI416" s="17">
        <v>1.8183947776540602E-2</v>
      </c>
      <c r="AJ416" s="17">
        <v>8.1155671058455003E-2</v>
      </c>
      <c r="AK416" s="17"/>
      <c r="AL416" s="17">
        <v>1.59390697449448E-2</v>
      </c>
      <c r="AM416" s="17">
        <v>9.4699562913623404E-3</v>
      </c>
      <c r="AN416" s="17">
        <v>0</v>
      </c>
      <c r="AO416" s="17">
        <v>9.4081603180022594E-2</v>
      </c>
      <c r="AP416" s="17">
        <v>0</v>
      </c>
      <c r="AQ416" s="17">
        <v>5.2360289693209203E-2</v>
      </c>
      <c r="AR416" s="17"/>
      <c r="AS416" s="17">
        <v>1.7748517354760501E-2</v>
      </c>
      <c r="AT416" s="17">
        <v>2.0817989483141001E-2</v>
      </c>
      <c r="AU416" s="17">
        <v>2.0817989483141001E-2</v>
      </c>
      <c r="AV416" s="17" t="s">
        <v>136</v>
      </c>
      <c r="AW416" s="17" t="s">
        <v>136</v>
      </c>
      <c r="AX416" s="17" t="s">
        <v>136</v>
      </c>
      <c r="AY416" s="17">
        <v>0</v>
      </c>
      <c r="AZ416" s="17">
        <v>3.4751889495288103E-2</v>
      </c>
      <c r="BA416" s="17">
        <v>0</v>
      </c>
      <c r="BB416" s="17"/>
      <c r="BC416" s="17">
        <v>1.398862582564E-2</v>
      </c>
      <c r="BD416" s="17">
        <v>2.23929026159688E-2</v>
      </c>
      <c r="BE416" s="17">
        <v>0</v>
      </c>
      <c r="BF416" s="17">
        <v>1.8871801696688902E-2</v>
      </c>
      <c r="BG416" s="17">
        <v>1.5722594939114001E-2</v>
      </c>
      <c r="BH416" s="17">
        <v>9.3585020246844897E-2</v>
      </c>
      <c r="BI416" s="17"/>
      <c r="BJ416" s="17">
        <v>1.1392097267657299E-2</v>
      </c>
      <c r="BK416" s="17">
        <v>2.6253431622752201E-2</v>
      </c>
      <c r="BL416" s="17">
        <v>3.3837439709442002E-2</v>
      </c>
      <c r="BM416" s="17">
        <v>1.75098874059928E-2</v>
      </c>
      <c r="BN416" s="17">
        <v>0</v>
      </c>
      <c r="BO416" s="17">
        <v>1.21887833332522E-2</v>
      </c>
      <c r="BP416" s="17"/>
      <c r="BQ416" s="17">
        <v>1.7430714768344999E-2</v>
      </c>
      <c r="BR416" s="17">
        <v>1.5656556862577799E-2</v>
      </c>
      <c r="BS416" s="17"/>
      <c r="BT416" s="17">
        <v>1.7911251053819601E-2</v>
      </c>
      <c r="BU416" s="17">
        <v>1.5987151053908199E-2</v>
      </c>
      <c r="BV416" s="17"/>
      <c r="BW416" s="17">
        <v>1.2683017564893401E-2</v>
      </c>
      <c r="BX416" s="17">
        <v>2.6170509943374699E-2</v>
      </c>
    </row>
    <row r="417" spans="2:76"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row>
    <row r="418" spans="2:76" x14ac:dyDescent="0.35">
      <c r="B418" s="6" t="s">
        <v>311</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row>
    <row r="419" spans="2:76" x14ac:dyDescent="0.35">
      <c r="B419" s="31" t="s">
        <v>503</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row>
    <row r="420" spans="2:76" x14ac:dyDescent="0.35">
      <c r="B420" t="s">
        <v>309</v>
      </c>
      <c r="C420" s="17">
        <v>0.31158330588170602</v>
      </c>
      <c r="D420" s="17">
        <v>0.29087270656119402</v>
      </c>
      <c r="E420" s="17">
        <v>0.32732861098680799</v>
      </c>
      <c r="F420" s="17"/>
      <c r="G420" s="17">
        <v>0.12994148230661601</v>
      </c>
      <c r="H420" s="17">
        <v>0.28338617807243</v>
      </c>
      <c r="I420" s="17">
        <v>0.34479737437997399</v>
      </c>
      <c r="J420" s="17"/>
      <c r="K420" s="17">
        <v>0.23233163167596099</v>
      </c>
      <c r="L420" s="17">
        <v>0.36375283534535302</v>
      </c>
      <c r="M420" s="17">
        <v>0.33206119564535103</v>
      </c>
      <c r="N420" s="17">
        <v>0.20681705396386499</v>
      </c>
      <c r="O420" s="17">
        <v>0.433190234989627</v>
      </c>
      <c r="P420" s="17">
        <v>9.6261122682356107E-2</v>
      </c>
      <c r="Q420" s="17">
        <v>0.27016731268750699</v>
      </c>
      <c r="R420" s="17">
        <v>0.32375812137274002</v>
      </c>
      <c r="S420" s="17">
        <v>0.12306348489788201</v>
      </c>
      <c r="T420" s="17">
        <v>0.39858740007162502</v>
      </c>
      <c r="U420" s="17">
        <v>0.30609895915318303</v>
      </c>
      <c r="V420" s="17">
        <v>0.22546575003917699</v>
      </c>
      <c r="W420" s="17">
        <v>0.25997200547466798</v>
      </c>
      <c r="X420" s="17">
        <v>0.35757308292273998</v>
      </c>
      <c r="Y420" s="17">
        <v>0.29933716931300902</v>
      </c>
      <c r="Z420" s="17">
        <v>0.24171682591392499</v>
      </c>
      <c r="AA420" s="17"/>
      <c r="AB420" s="17">
        <v>0.28549808819181299</v>
      </c>
      <c r="AC420" s="17">
        <v>0.33639459559259399</v>
      </c>
      <c r="AD420" s="17">
        <v>0.28844530996761902</v>
      </c>
      <c r="AE420" s="17">
        <v>0.42859057142245499</v>
      </c>
      <c r="AF420" s="17"/>
      <c r="AG420" s="17">
        <v>0.30651533960340899</v>
      </c>
      <c r="AH420" s="17">
        <v>0.25636406574159898</v>
      </c>
      <c r="AI420" s="17">
        <v>0.338625515882851</v>
      </c>
      <c r="AJ420" s="17">
        <v>0.33301884531894099</v>
      </c>
      <c r="AK420" s="17"/>
      <c r="AL420" s="17">
        <v>0.37075808865744703</v>
      </c>
      <c r="AM420" s="17">
        <v>0.39334569809375403</v>
      </c>
      <c r="AN420" s="17">
        <v>0.29085077994386199</v>
      </c>
      <c r="AO420" s="17">
        <v>0.29184372429903499</v>
      </c>
      <c r="AP420" s="17">
        <v>0.292072017022727</v>
      </c>
      <c r="AQ420" s="17">
        <v>0.255970012443554</v>
      </c>
      <c r="AR420" s="17"/>
      <c r="AS420" s="17">
        <v>0.32418996122500299</v>
      </c>
      <c r="AT420" s="17">
        <v>0.397837542557264</v>
      </c>
      <c r="AU420" s="17">
        <v>0.397837542557264</v>
      </c>
      <c r="AV420" s="17" t="s">
        <v>136</v>
      </c>
      <c r="AW420" s="17" t="s">
        <v>136</v>
      </c>
      <c r="AX420" s="17" t="s">
        <v>136</v>
      </c>
      <c r="AY420" s="17">
        <v>0</v>
      </c>
      <c r="AZ420" s="17">
        <v>0.181931852780614</v>
      </c>
      <c r="BA420" s="17">
        <v>0.31405933663980201</v>
      </c>
      <c r="BB420" s="17"/>
      <c r="BC420" s="17">
        <v>0.30354169323046998</v>
      </c>
      <c r="BD420" s="17">
        <v>0.32430169910874301</v>
      </c>
      <c r="BE420" s="17">
        <v>0.130315888138999</v>
      </c>
      <c r="BF420" s="17">
        <v>0.30091193160072699</v>
      </c>
      <c r="BG420" s="17">
        <v>0.35103013851572101</v>
      </c>
      <c r="BH420" s="17">
        <v>9.0968491299858498E-2</v>
      </c>
      <c r="BI420" s="17"/>
      <c r="BJ420" s="17">
        <v>0.40559930104528302</v>
      </c>
      <c r="BK420" s="17">
        <v>0.32129151544093998</v>
      </c>
      <c r="BL420" s="17">
        <v>0.30209962851148697</v>
      </c>
      <c r="BM420" s="17">
        <v>0.32815334372232002</v>
      </c>
      <c r="BN420" s="17">
        <v>0.19469341183452299</v>
      </c>
      <c r="BO420" s="17">
        <v>0.30036972334151202</v>
      </c>
      <c r="BP420" s="17"/>
      <c r="BQ420" s="17">
        <v>0.320509385122006</v>
      </c>
      <c r="BR420" s="17">
        <v>0.29437264017782699</v>
      </c>
      <c r="BS420" s="17"/>
      <c r="BT420" s="17">
        <v>0.35258343405653197</v>
      </c>
      <c r="BU420" s="17">
        <v>0.26786636737789599</v>
      </c>
      <c r="BV420" s="17"/>
      <c r="BW420" s="17">
        <v>0.28184551951526199</v>
      </c>
      <c r="BX420" s="17">
        <v>0.36618291502891798</v>
      </c>
    </row>
    <row r="421" spans="2:76" x14ac:dyDescent="0.35">
      <c r="B421" t="s">
        <v>305</v>
      </c>
      <c r="C421" s="17">
        <v>0.20654973493797399</v>
      </c>
      <c r="D421" s="17">
        <v>0.23595257661704</v>
      </c>
      <c r="E421" s="17">
        <v>0.18191082109887699</v>
      </c>
      <c r="F421" s="17"/>
      <c r="G421" s="17">
        <v>0.25869625759042902</v>
      </c>
      <c r="H421" s="17">
        <v>0.19727053663525901</v>
      </c>
      <c r="I421" s="17">
        <v>0.20338714033621499</v>
      </c>
      <c r="J421" s="17"/>
      <c r="K421" s="17">
        <v>0.223006324914169</v>
      </c>
      <c r="L421" s="17">
        <v>0.17686120516998499</v>
      </c>
      <c r="M421" s="17">
        <v>0.20277124312682099</v>
      </c>
      <c r="N421" s="17">
        <v>0.13101204301449099</v>
      </c>
      <c r="O421" s="17">
        <v>0.14387411943519399</v>
      </c>
      <c r="P421" s="17">
        <v>0.24440359550663801</v>
      </c>
      <c r="Q421" s="17">
        <v>0.28576351195433702</v>
      </c>
      <c r="R421" s="17">
        <v>0.20283238477693399</v>
      </c>
      <c r="S421" s="17">
        <v>0.28383840903664997</v>
      </c>
      <c r="T421" s="17">
        <v>0.17787813445961301</v>
      </c>
      <c r="U421" s="17">
        <v>0.27333176584227997</v>
      </c>
      <c r="V421" s="17">
        <v>0.49297682935694398</v>
      </c>
      <c r="W421" s="17">
        <v>0.175544175272831</v>
      </c>
      <c r="X421" s="17">
        <v>0.17825216280759601</v>
      </c>
      <c r="Y421" s="17">
        <v>9.7383959917579005E-2</v>
      </c>
      <c r="Z421" s="17">
        <v>0.26281240234266801</v>
      </c>
      <c r="AA421" s="17"/>
      <c r="AB421" s="17">
        <v>0.20058027681322399</v>
      </c>
      <c r="AC421" s="17">
        <v>0.19517489791113099</v>
      </c>
      <c r="AD421" s="17">
        <v>0.241869487560259</v>
      </c>
      <c r="AE421" s="17">
        <v>0.20547833931326701</v>
      </c>
      <c r="AF421" s="17"/>
      <c r="AG421" s="17">
        <v>0.192574820364011</v>
      </c>
      <c r="AH421" s="17">
        <v>0.27165890184032598</v>
      </c>
      <c r="AI421" s="17">
        <v>0.24008566716025501</v>
      </c>
      <c r="AJ421" s="17">
        <v>0.1591457722837</v>
      </c>
      <c r="AK421" s="17"/>
      <c r="AL421" s="17">
        <v>0.182579498453765</v>
      </c>
      <c r="AM421" s="17">
        <v>0.20818061218154199</v>
      </c>
      <c r="AN421" s="17">
        <v>0.16327472713562899</v>
      </c>
      <c r="AO421" s="17">
        <v>0.186060492081114</v>
      </c>
      <c r="AP421" s="17">
        <v>0.31762854464017098</v>
      </c>
      <c r="AQ421" s="17">
        <v>0.31728095144596902</v>
      </c>
      <c r="AR421" s="17"/>
      <c r="AS421" s="17">
        <v>0.19966076906906299</v>
      </c>
      <c r="AT421" s="17">
        <v>0.232129553995258</v>
      </c>
      <c r="AU421" s="17">
        <v>0.232129553995258</v>
      </c>
      <c r="AV421" s="17" t="s">
        <v>136</v>
      </c>
      <c r="AW421" s="17" t="s">
        <v>136</v>
      </c>
      <c r="AX421" s="17" t="s">
        <v>136</v>
      </c>
      <c r="AY421" s="17">
        <v>0.37287853972184898</v>
      </c>
      <c r="AZ421" s="17">
        <v>0.13141531692585401</v>
      </c>
      <c r="BA421" s="17">
        <v>0</v>
      </c>
      <c r="BB421" s="17"/>
      <c r="BC421" s="17">
        <v>0.20232001647214401</v>
      </c>
      <c r="BD421" s="17">
        <v>0.17378824063870901</v>
      </c>
      <c r="BE421" s="17">
        <v>0.32265814965018902</v>
      </c>
      <c r="BF421" s="17">
        <v>0.19134045085456899</v>
      </c>
      <c r="BG421" s="17">
        <v>0.21261530923897501</v>
      </c>
      <c r="BH421" s="17">
        <v>0.248130190887836</v>
      </c>
      <c r="BI421" s="17"/>
      <c r="BJ421" s="17">
        <v>0.20703258785581999</v>
      </c>
      <c r="BK421" s="17">
        <v>0.19920421250767001</v>
      </c>
      <c r="BL421" s="17">
        <v>0.199565671758486</v>
      </c>
      <c r="BM421" s="17">
        <v>0.225559364886456</v>
      </c>
      <c r="BN421" s="17">
        <v>0.19343961882676999</v>
      </c>
      <c r="BO421" s="17">
        <v>0.196960378180039</v>
      </c>
      <c r="BP421" s="17"/>
      <c r="BQ421" s="17">
        <v>0.20084747174654599</v>
      </c>
      <c r="BR421" s="17">
        <v>0.22259724549631199</v>
      </c>
      <c r="BS421" s="17"/>
      <c r="BT421" s="17">
        <v>0.17469158220660699</v>
      </c>
      <c r="BU421" s="17">
        <v>0.23493798078945999</v>
      </c>
      <c r="BV421" s="17"/>
      <c r="BW421" s="17">
        <v>0.20654156608650501</v>
      </c>
      <c r="BX421" s="17">
        <v>0.214228690310558</v>
      </c>
    </row>
    <row r="422" spans="2:76" x14ac:dyDescent="0.35">
      <c r="B422" t="s">
        <v>302</v>
      </c>
      <c r="C422" s="17">
        <v>0.20225894534135899</v>
      </c>
      <c r="D422" s="17">
        <v>0.17116775812919999</v>
      </c>
      <c r="E422" s="17">
        <v>0.22955987929319799</v>
      </c>
      <c r="F422" s="17"/>
      <c r="G422" s="17">
        <v>0.211425619906317</v>
      </c>
      <c r="H422" s="17">
        <v>0.24923527221045599</v>
      </c>
      <c r="I422" s="17">
        <v>0.18387432079095101</v>
      </c>
      <c r="J422" s="17"/>
      <c r="K422" s="17">
        <v>0.14845610721333199</v>
      </c>
      <c r="L422" s="17">
        <v>0.23943119904707799</v>
      </c>
      <c r="M422" s="17">
        <v>0.26119429577823999</v>
      </c>
      <c r="N422" s="17">
        <v>0.337090244914107</v>
      </c>
      <c r="O422" s="17">
        <v>0.14106646726186001</v>
      </c>
      <c r="P422" s="17">
        <v>0.241750429564946</v>
      </c>
      <c r="Q422" s="17">
        <v>0.21075732927551299</v>
      </c>
      <c r="R422" s="17">
        <v>0.20936747365035899</v>
      </c>
      <c r="S422" s="17">
        <v>0.53483000317053697</v>
      </c>
      <c r="T422" s="17">
        <v>0.102569852228779</v>
      </c>
      <c r="U422" s="17">
        <v>0.197836634753321</v>
      </c>
      <c r="V422" s="17">
        <v>0.35149612298414901</v>
      </c>
      <c r="W422" s="17">
        <v>0.37127047377515299</v>
      </c>
      <c r="X422" s="17">
        <v>8.8207017894320797E-2</v>
      </c>
      <c r="Y422" s="17">
        <v>9.7383959917579005E-2</v>
      </c>
      <c r="Z422" s="17">
        <v>0.131871819610135</v>
      </c>
      <c r="AA422" s="17"/>
      <c r="AB422" s="17">
        <v>0.28837003322740901</v>
      </c>
      <c r="AC422" s="17">
        <v>0.17358880684449199</v>
      </c>
      <c r="AD422" s="17">
        <v>0.15739037349285201</v>
      </c>
      <c r="AE422" s="17">
        <v>0.12096786472505699</v>
      </c>
      <c r="AF422" s="17"/>
      <c r="AG422" s="17">
        <v>0.20042353380511399</v>
      </c>
      <c r="AH422" s="17">
        <v>0.242837077929523</v>
      </c>
      <c r="AI422" s="17">
        <v>0.23789623605500201</v>
      </c>
      <c r="AJ422" s="17">
        <v>0.179524575436564</v>
      </c>
      <c r="AK422" s="17"/>
      <c r="AL422" s="17">
        <v>0.19425155765660401</v>
      </c>
      <c r="AM422" s="17">
        <v>0.164663043530135</v>
      </c>
      <c r="AN422" s="17">
        <v>0.25439916598551798</v>
      </c>
      <c r="AO422" s="17">
        <v>0.218957299762923</v>
      </c>
      <c r="AP422" s="17">
        <v>4.4348835343311098E-2</v>
      </c>
      <c r="AQ422" s="17">
        <v>0.26619226377387201</v>
      </c>
      <c r="AR422" s="17"/>
      <c r="AS422" s="17">
        <v>0.21106391654673401</v>
      </c>
      <c r="AT422" s="17">
        <v>0.11682440137643101</v>
      </c>
      <c r="AU422" s="17">
        <v>0.11682440137643101</v>
      </c>
      <c r="AV422" s="17" t="s">
        <v>136</v>
      </c>
      <c r="AW422" s="17" t="s">
        <v>136</v>
      </c>
      <c r="AX422" s="17" t="s">
        <v>136</v>
      </c>
      <c r="AY422" s="17">
        <v>0.30019376619412602</v>
      </c>
      <c r="AZ422" s="17">
        <v>0.247786305106865</v>
      </c>
      <c r="BA422" s="17">
        <v>0</v>
      </c>
      <c r="BB422" s="17"/>
      <c r="BC422" s="17">
        <v>0.17212026699192701</v>
      </c>
      <c r="BD422" s="17">
        <v>0.15970769222760001</v>
      </c>
      <c r="BE422" s="17">
        <v>0.33521721577987101</v>
      </c>
      <c r="BF422" s="17">
        <v>0.27138522992643499</v>
      </c>
      <c r="BG422" s="17">
        <v>0.191973197967679</v>
      </c>
      <c r="BH422" s="17">
        <v>0.31101949509385901</v>
      </c>
      <c r="BI422" s="17"/>
      <c r="BJ422" s="17">
        <v>0.18705609975335999</v>
      </c>
      <c r="BK422" s="17">
        <v>0.21422643327673299</v>
      </c>
      <c r="BL422" s="17">
        <v>0.15988022134567101</v>
      </c>
      <c r="BM422" s="17">
        <v>0.20987327994066701</v>
      </c>
      <c r="BN422" s="17">
        <v>0.23146060006253799</v>
      </c>
      <c r="BO422" s="17">
        <v>0.17666290999944601</v>
      </c>
      <c r="BP422" s="17"/>
      <c r="BQ422" s="17">
        <v>0.212098170935585</v>
      </c>
      <c r="BR422" s="17">
        <v>0.17533540240034701</v>
      </c>
      <c r="BS422" s="17"/>
      <c r="BT422" s="17">
        <v>0.200429052707115</v>
      </c>
      <c r="BU422" s="17">
        <v>0.20371291768839001</v>
      </c>
      <c r="BV422" s="17"/>
      <c r="BW422" s="17">
        <v>0.227451419880463</v>
      </c>
      <c r="BX422" s="17">
        <v>0.15633851034937599</v>
      </c>
    </row>
    <row r="423" spans="2:76" x14ac:dyDescent="0.35">
      <c r="B423" t="s">
        <v>148</v>
      </c>
      <c r="C423" s="17">
        <v>0.181932002793353</v>
      </c>
      <c r="D423" s="17">
        <v>0.20662909653112099</v>
      </c>
      <c r="E423" s="17">
        <v>0.16126142027904899</v>
      </c>
      <c r="F423" s="17"/>
      <c r="G423" s="17">
        <v>0.17215777320252801</v>
      </c>
      <c r="H423" s="17">
        <v>0.16380805488244199</v>
      </c>
      <c r="I423" s="17">
        <v>0.18981039922005299</v>
      </c>
      <c r="J423" s="17"/>
      <c r="K423" s="17">
        <v>0.23937094624277799</v>
      </c>
      <c r="L423" s="17">
        <v>0.13704587939151899</v>
      </c>
      <c r="M423" s="17">
        <v>0.112894816335909</v>
      </c>
      <c r="N423" s="17">
        <v>0.33846214049293799</v>
      </c>
      <c r="O423" s="17">
        <v>0.14093458915665899</v>
      </c>
      <c r="P423" s="17">
        <v>0.42033235909449701</v>
      </c>
      <c r="Q423" s="17">
        <v>0.215228077160631</v>
      </c>
      <c r="R423" s="17">
        <v>0.140605856520855</v>
      </c>
      <c r="S423" s="17">
        <v>0.114106620168735</v>
      </c>
      <c r="T423" s="17">
        <v>0.16021012445371199</v>
      </c>
      <c r="U423" s="17">
        <v>0.113276329204514</v>
      </c>
      <c r="V423" s="17">
        <v>0.21207880448347699</v>
      </c>
      <c r="W423" s="17">
        <v>0.239092050625652</v>
      </c>
      <c r="X423" s="17">
        <v>0.19656427744233301</v>
      </c>
      <c r="Y423" s="17">
        <v>0.15296490800505499</v>
      </c>
      <c r="Z423" s="17">
        <v>0.31522336768515902</v>
      </c>
      <c r="AA423" s="17"/>
      <c r="AB423" s="17">
        <v>0.188573022233261</v>
      </c>
      <c r="AC423" s="17">
        <v>0.17625986545053099</v>
      </c>
      <c r="AD423" s="17">
        <v>0.18635567035572201</v>
      </c>
      <c r="AE423" s="17">
        <v>0.12715698358851499</v>
      </c>
      <c r="AF423" s="17"/>
      <c r="AG423" s="17">
        <v>0.19482026866011001</v>
      </c>
      <c r="AH423" s="17">
        <v>0.127036883521778</v>
      </c>
      <c r="AI423" s="17">
        <v>0.165851525445113</v>
      </c>
      <c r="AJ423" s="17">
        <v>7.7006931484760496E-2</v>
      </c>
      <c r="AK423" s="17"/>
      <c r="AL423" s="17">
        <v>0.18913698596470099</v>
      </c>
      <c r="AM423" s="17">
        <v>0.125844419202393</v>
      </c>
      <c r="AN423" s="17">
        <v>0.21812461716846401</v>
      </c>
      <c r="AO423" s="17">
        <v>0.15719878790267799</v>
      </c>
      <c r="AP423" s="17">
        <v>0.25382458768890498</v>
      </c>
      <c r="AQ423" s="17">
        <v>9.4139733387193003E-2</v>
      </c>
      <c r="AR423" s="17"/>
      <c r="AS423" s="17">
        <v>0.17069338567314099</v>
      </c>
      <c r="AT423" s="17">
        <v>0.210444104330542</v>
      </c>
      <c r="AU423" s="17">
        <v>0.210444104330542</v>
      </c>
      <c r="AV423" s="17" t="s">
        <v>136</v>
      </c>
      <c r="AW423" s="17" t="s">
        <v>136</v>
      </c>
      <c r="AX423" s="17" t="s">
        <v>136</v>
      </c>
      <c r="AY423" s="17">
        <v>0.26010347583712501</v>
      </c>
      <c r="AZ423" s="17">
        <v>0.18847027280261</v>
      </c>
      <c r="BA423" s="17">
        <v>0.31078057299475398</v>
      </c>
      <c r="BB423" s="17"/>
      <c r="BC423" s="17">
        <v>0.194950776923624</v>
      </c>
      <c r="BD423" s="17">
        <v>0.145767220903262</v>
      </c>
      <c r="BE423" s="17">
        <v>0.301076491373169</v>
      </c>
      <c r="BF423" s="17">
        <v>0.14015311670979899</v>
      </c>
      <c r="BG423" s="17">
        <v>0.187747692152259</v>
      </c>
      <c r="BH423" s="17">
        <v>0.13706111644677499</v>
      </c>
      <c r="BI423" s="17"/>
      <c r="BJ423" s="17">
        <v>0.186575993792259</v>
      </c>
      <c r="BK423" s="17">
        <v>0.17925613429349599</v>
      </c>
      <c r="BL423" s="17">
        <v>0.17671706819185501</v>
      </c>
      <c r="BM423" s="17">
        <v>0.14267237298608099</v>
      </c>
      <c r="BN423" s="17">
        <v>0.24287321786368399</v>
      </c>
      <c r="BO423" s="17">
        <v>0.20130276687390899</v>
      </c>
      <c r="BP423" s="17"/>
      <c r="BQ423" s="17">
        <v>0.173776051908758</v>
      </c>
      <c r="BR423" s="17">
        <v>0.20347087760049301</v>
      </c>
      <c r="BS423" s="17"/>
      <c r="BT423" s="17">
        <v>0.170358733486523</v>
      </c>
      <c r="BU423" s="17">
        <v>0.19270188067665101</v>
      </c>
      <c r="BV423" s="17"/>
      <c r="BW423" s="17">
        <v>0.200252274172081</v>
      </c>
      <c r="BX423" s="17">
        <v>0.14465271749258399</v>
      </c>
    </row>
    <row r="424" spans="2:76" x14ac:dyDescent="0.35">
      <c r="B424" t="s">
        <v>303</v>
      </c>
      <c r="C424" s="17">
        <v>0.14942048288117499</v>
      </c>
      <c r="D424" s="17">
        <v>0.13887117210425101</v>
      </c>
      <c r="E424" s="17">
        <v>0.15892329370722399</v>
      </c>
      <c r="F424" s="17"/>
      <c r="G424" s="17">
        <v>0.22174582976231699</v>
      </c>
      <c r="H424" s="17">
        <v>0.19826539216018399</v>
      </c>
      <c r="I424" s="17">
        <v>0.122397772851527</v>
      </c>
      <c r="J424" s="17"/>
      <c r="K424" s="17">
        <v>0.15176722198418899</v>
      </c>
      <c r="L424" s="17">
        <v>0.12866063549173801</v>
      </c>
      <c r="M424" s="17">
        <v>0.227875845294992</v>
      </c>
      <c r="N424" s="17">
        <v>0.12422048881270099</v>
      </c>
      <c r="O424" s="17">
        <v>0.14106646726186001</v>
      </c>
      <c r="P424" s="17">
        <v>0.32050223485430301</v>
      </c>
      <c r="Q424" s="17">
        <v>0.15486879985331201</v>
      </c>
      <c r="R424" s="17">
        <v>0.16073468859989801</v>
      </c>
      <c r="S424" s="17">
        <v>0.113323265001069</v>
      </c>
      <c r="T424" s="17">
        <v>0.141050039903869</v>
      </c>
      <c r="U424" s="17">
        <v>0.118054662512633</v>
      </c>
      <c r="V424" s="17">
        <v>0.13968190537432301</v>
      </c>
      <c r="W424" s="17">
        <v>0.156366693895862</v>
      </c>
      <c r="X424" s="17">
        <v>8.8207017894320797E-2</v>
      </c>
      <c r="Y424" s="17">
        <v>0.20023747312533699</v>
      </c>
      <c r="Z424" s="17">
        <v>0.131871819610135</v>
      </c>
      <c r="AA424" s="17"/>
      <c r="AB424" s="17">
        <v>0.175668363205705</v>
      </c>
      <c r="AC424" s="17">
        <v>0.104692851403192</v>
      </c>
      <c r="AD424" s="17">
        <v>0.17214433624029901</v>
      </c>
      <c r="AE424" s="17">
        <v>0.115084429767097</v>
      </c>
      <c r="AF424" s="17"/>
      <c r="AG424" s="17">
        <v>0.13660392639529101</v>
      </c>
      <c r="AH424" s="17">
        <v>0.23975583263526301</v>
      </c>
      <c r="AI424" s="17">
        <v>0.17364581393825301</v>
      </c>
      <c r="AJ424" s="17">
        <v>8.1155671058455003E-2</v>
      </c>
      <c r="AK424" s="17"/>
      <c r="AL424" s="17">
        <v>0.14378869512843701</v>
      </c>
      <c r="AM424" s="17">
        <v>4.8274954254719997E-2</v>
      </c>
      <c r="AN424" s="17">
        <v>0.170741329036037</v>
      </c>
      <c r="AO424" s="17">
        <v>6.4977653846956598E-2</v>
      </c>
      <c r="AP424" s="17">
        <v>8.6769387943632995E-2</v>
      </c>
      <c r="AQ424" s="17">
        <v>0.19723821144845599</v>
      </c>
      <c r="AR424" s="17"/>
      <c r="AS424" s="17">
        <v>0.14288242344278701</v>
      </c>
      <c r="AT424" s="17">
        <v>7.9542223638651599E-2</v>
      </c>
      <c r="AU424" s="17">
        <v>7.9542223638651599E-2</v>
      </c>
      <c r="AV424" s="17" t="s">
        <v>136</v>
      </c>
      <c r="AW424" s="17" t="s">
        <v>136</v>
      </c>
      <c r="AX424" s="17" t="s">
        <v>136</v>
      </c>
      <c r="AY424" s="17">
        <v>0.41992840351918898</v>
      </c>
      <c r="AZ424" s="17">
        <v>0.15368555080509699</v>
      </c>
      <c r="BA424" s="17">
        <v>0.37516009036544401</v>
      </c>
      <c r="BB424" s="17"/>
      <c r="BC424" s="17">
        <v>0.15640794953671</v>
      </c>
      <c r="BD424" s="17">
        <v>0.18596629178146101</v>
      </c>
      <c r="BE424" s="17">
        <v>9.6598130663736501E-2</v>
      </c>
      <c r="BF424" s="17">
        <v>0.19956814070632101</v>
      </c>
      <c r="BG424" s="17">
        <v>0.110962554534504</v>
      </c>
      <c r="BH424" s="17">
        <v>0.17782457342858399</v>
      </c>
      <c r="BI424" s="17"/>
      <c r="BJ424" s="17">
        <v>0.14680990531947199</v>
      </c>
      <c r="BK424" s="17">
        <v>0.16759128778165999</v>
      </c>
      <c r="BL424" s="17">
        <v>0.11614955263752801</v>
      </c>
      <c r="BM424" s="17">
        <v>0.166447924446741</v>
      </c>
      <c r="BN424" s="17">
        <v>0.15869905362457901</v>
      </c>
      <c r="BO424" s="17">
        <v>9.48692037274914E-2</v>
      </c>
      <c r="BP424" s="17"/>
      <c r="BQ424" s="17">
        <v>0.13986467469528299</v>
      </c>
      <c r="BR424" s="17">
        <v>0.173862192510394</v>
      </c>
      <c r="BS424" s="17"/>
      <c r="BT424" s="17">
        <v>0.118436415986979</v>
      </c>
      <c r="BU424" s="17">
        <v>0.18231026425854099</v>
      </c>
      <c r="BV424" s="17"/>
      <c r="BW424" s="17">
        <v>0.167126944761645</v>
      </c>
      <c r="BX424" s="17">
        <v>0.11550235545125601</v>
      </c>
    </row>
    <row r="425" spans="2:76" x14ac:dyDescent="0.35">
      <c r="B425" t="s">
        <v>143</v>
      </c>
      <c r="C425" s="17">
        <v>0.13898024265105899</v>
      </c>
      <c r="D425" s="17">
        <v>0.149945436706522</v>
      </c>
      <c r="E425" s="17">
        <v>0.129975337113024</v>
      </c>
      <c r="F425" s="17"/>
      <c r="G425" s="17">
        <v>0.222225874291411</v>
      </c>
      <c r="H425" s="17">
        <v>0.19508213948473899</v>
      </c>
      <c r="I425" s="17">
        <v>0.107920708363642</v>
      </c>
      <c r="J425" s="17"/>
      <c r="K425" s="17">
        <v>0.146242189682317</v>
      </c>
      <c r="L425" s="17">
        <v>0.13533861155383101</v>
      </c>
      <c r="M425" s="17">
        <v>0.137094234632166</v>
      </c>
      <c r="N425" s="17">
        <v>0.16453087575869099</v>
      </c>
      <c r="O425" s="17">
        <v>0</v>
      </c>
      <c r="P425" s="17">
        <v>0.24348775989049201</v>
      </c>
      <c r="Q425" s="17">
        <v>0.137623376884321</v>
      </c>
      <c r="R425" s="17">
        <v>0.14556438093121499</v>
      </c>
      <c r="S425" s="17">
        <v>0.229168464599736</v>
      </c>
      <c r="T425" s="17">
        <v>0.11660951209155899</v>
      </c>
      <c r="U425" s="17">
        <v>0.11678196085015601</v>
      </c>
      <c r="V425" s="17">
        <v>0.28175516796320399</v>
      </c>
      <c r="W425" s="17">
        <v>0.220140140988481</v>
      </c>
      <c r="X425" s="17">
        <v>0</v>
      </c>
      <c r="Y425" s="17">
        <v>4.7394590989485903E-2</v>
      </c>
      <c r="Z425" s="17">
        <v>0.19231865330877401</v>
      </c>
      <c r="AA425" s="17"/>
      <c r="AB425" s="17">
        <v>0.13779987024795201</v>
      </c>
      <c r="AC425" s="17">
        <v>0.14033703063633399</v>
      </c>
      <c r="AD425" s="17">
        <v>0.14736848664779501</v>
      </c>
      <c r="AE425" s="17">
        <v>9.0516819965136094E-2</v>
      </c>
      <c r="AF425" s="17"/>
      <c r="AG425" s="17">
        <v>0.14040176631588799</v>
      </c>
      <c r="AH425" s="17">
        <v>0.22137942047440501</v>
      </c>
      <c r="AI425" s="17">
        <v>0.123674468333341</v>
      </c>
      <c r="AJ425" s="17">
        <v>0.25250496934495498</v>
      </c>
      <c r="AK425" s="17"/>
      <c r="AL425" s="17">
        <v>0.14057017292227</v>
      </c>
      <c r="AM425" s="17">
        <v>0.10988825519234501</v>
      </c>
      <c r="AN425" s="17">
        <v>0.14197942538318101</v>
      </c>
      <c r="AO425" s="17">
        <v>0.15121681557724001</v>
      </c>
      <c r="AP425" s="17">
        <v>9.5119068183089003E-2</v>
      </c>
      <c r="AQ425" s="17">
        <v>0.20194118990983101</v>
      </c>
      <c r="AR425" s="17"/>
      <c r="AS425" s="17">
        <v>0.12605437594994301</v>
      </c>
      <c r="AT425" s="17">
        <v>0.161612312552743</v>
      </c>
      <c r="AU425" s="17">
        <v>0.161612312552743</v>
      </c>
      <c r="AV425" s="17" t="s">
        <v>136</v>
      </c>
      <c r="AW425" s="17" t="s">
        <v>136</v>
      </c>
      <c r="AX425" s="17" t="s">
        <v>136</v>
      </c>
      <c r="AY425" s="17">
        <v>0.17265407499122501</v>
      </c>
      <c r="AZ425" s="17">
        <v>0.21634861012482501</v>
      </c>
      <c r="BA425" s="17">
        <v>0</v>
      </c>
      <c r="BB425" s="17"/>
      <c r="BC425" s="17">
        <v>0.16071974761908001</v>
      </c>
      <c r="BD425" s="17">
        <v>0.100270851801452</v>
      </c>
      <c r="BE425" s="17">
        <v>0.17561540681431101</v>
      </c>
      <c r="BF425" s="17">
        <v>0.12187304511851101</v>
      </c>
      <c r="BG425" s="17">
        <v>0.12521770667440599</v>
      </c>
      <c r="BH425" s="17">
        <v>0.27468038907967701</v>
      </c>
      <c r="BI425" s="17"/>
      <c r="BJ425" s="17">
        <v>0.11916938809999</v>
      </c>
      <c r="BK425" s="17">
        <v>0.12741861303532301</v>
      </c>
      <c r="BL425" s="17">
        <v>0.200959962171293</v>
      </c>
      <c r="BM425" s="17">
        <v>0.139713913548147</v>
      </c>
      <c r="BN425" s="17">
        <v>0.121496308324353</v>
      </c>
      <c r="BO425" s="17">
        <v>0.15502385192752199</v>
      </c>
      <c r="BP425" s="17"/>
      <c r="BQ425" s="17">
        <v>0.13855913376739601</v>
      </c>
      <c r="BR425" s="17">
        <v>0.14170667922424701</v>
      </c>
      <c r="BS425" s="17"/>
      <c r="BT425" s="17">
        <v>0.13523540694429201</v>
      </c>
      <c r="BU425" s="17">
        <v>0.14153531323079999</v>
      </c>
      <c r="BV425" s="17"/>
      <c r="BW425" s="17">
        <v>0.14194506039594099</v>
      </c>
      <c r="BX425" s="17">
        <v>0.13837623652098199</v>
      </c>
    </row>
    <row r="426" spans="2:76" x14ac:dyDescent="0.35">
      <c r="B426" t="s">
        <v>307</v>
      </c>
      <c r="C426" s="17">
        <v>0.13471058549980799</v>
      </c>
      <c r="D426" s="17">
        <v>0.122828472503152</v>
      </c>
      <c r="E426" s="17">
        <v>0.14531440063152501</v>
      </c>
      <c r="F426" s="17"/>
      <c r="G426" s="17">
        <v>0.144708531058693</v>
      </c>
      <c r="H426" s="17">
        <v>0.16615754909494601</v>
      </c>
      <c r="I426" s="17">
        <v>0.12191728673424899</v>
      </c>
      <c r="J426" s="17"/>
      <c r="K426" s="17">
        <v>0.14663971698466899</v>
      </c>
      <c r="L426" s="17">
        <v>0.119453497368554</v>
      </c>
      <c r="M426" s="17">
        <v>9.1494456419050907E-2</v>
      </c>
      <c r="N426" s="17">
        <v>0.16495236645238001</v>
      </c>
      <c r="O426" s="17">
        <v>0.14387411943519399</v>
      </c>
      <c r="P426" s="17">
        <v>7.9667640905502796E-2</v>
      </c>
      <c r="Q426" s="17">
        <v>0.123416939557249</v>
      </c>
      <c r="R426" s="17">
        <v>0.112998683010937</v>
      </c>
      <c r="S426" s="17">
        <v>0.22737636747470999</v>
      </c>
      <c r="T426" s="17">
        <v>0.149024294948994</v>
      </c>
      <c r="U426" s="17">
        <v>0.19227043914810599</v>
      </c>
      <c r="V426" s="17">
        <v>7.1429593841649403E-2</v>
      </c>
      <c r="W426" s="17">
        <v>0.126974490319541</v>
      </c>
      <c r="X426" s="17">
        <v>0.181159047134099</v>
      </c>
      <c r="Y426" s="17">
        <v>0.1056161261872</v>
      </c>
      <c r="Z426" s="17">
        <v>0.121532213167201</v>
      </c>
      <c r="AA426" s="17"/>
      <c r="AB426" s="17">
        <v>0.177403717757008</v>
      </c>
      <c r="AC426" s="17">
        <v>0.13305091330627</v>
      </c>
      <c r="AD426" s="17">
        <v>0.100764858272732</v>
      </c>
      <c r="AE426" s="17">
        <v>6.8949860716830097E-2</v>
      </c>
      <c r="AF426" s="17"/>
      <c r="AG426" s="17">
        <v>0.13310838237730299</v>
      </c>
      <c r="AH426" s="17">
        <v>0.13438436106181501</v>
      </c>
      <c r="AI426" s="17">
        <v>0.104273330720102</v>
      </c>
      <c r="AJ426" s="17">
        <v>0</v>
      </c>
      <c r="AK426" s="17"/>
      <c r="AL426" s="17">
        <v>0.120640946368046</v>
      </c>
      <c r="AM426" s="17">
        <v>0.113474840002194</v>
      </c>
      <c r="AN426" s="17">
        <v>0.14513645757912499</v>
      </c>
      <c r="AO426" s="17">
        <v>6.0220757783593898E-2</v>
      </c>
      <c r="AP426" s="17">
        <v>9.3538710992523394E-2</v>
      </c>
      <c r="AQ426" s="17">
        <v>0.13474132438323599</v>
      </c>
      <c r="AR426" s="17"/>
      <c r="AS426" s="17">
        <v>0.114403225435869</v>
      </c>
      <c r="AT426" s="17">
        <v>0.123449062112021</v>
      </c>
      <c r="AU426" s="17">
        <v>0.123449062112021</v>
      </c>
      <c r="AV426" s="17" t="s">
        <v>136</v>
      </c>
      <c r="AW426" s="17" t="s">
        <v>136</v>
      </c>
      <c r="AX426" s="17" t="s">
        <v>136</v>
      </c>
      <c r="AY426" s="17">
        <v>0.177834105097918</v>
      </c>
      <c r="AZ426" s="17">
        <v>0.248822778068755</v>
      </c>
      <c r="BA426" s="17">
        <v>0.37516009036544401</v>
      </c>
      <c r="BB426" s="17"/>
      <c r="BC426" s="17">
        <v>0.134429777362046</v>
      </c>
      <c r="BD426" s="17">
        <v>0.119162108206828</v>
      </c>
      <c r="BE426" s="17">
        <v>0.17432057000123</v>
      </c>
      <c r="BF426" s="17">
        <v>0.15156145988654099</v>
      </c>
      <c r="BG426" s="17">
        <v>0.12424747400081899</v>
      </c>
      <c r="BH426" s="17">
        <v>0.204374771620426</v>
      </c>
      <c r="BI426" s="17"/>
      <c r="BJ426" s="17">
        <v>9.0439175646141207E-2</v>
      </c>
      <c r="BK426" s="17">
        <v>0.12953455238698799</v>
      </c>
      <c r="BL426" s="17">
        <v>0.15396917166603999</v>
      </c>
      <c r="BM426" s="17">
        <v>0.125660431395232</v>
      </c>
      <c r="BN426" s="17">
        <v>0.15934209051922199</v>
      </c>
      <c r="BO426" s="17">
        <v>0.169303833885041</v>
      </c>
      <c r="BP426" s="17"/>
      <c r="BQ426" s="17">
        <v>0.12859180560778199</v>
      </c>
      <c r="BR426" s="17">
        <v>0.150847378022754</v>
      </c>
      <c r="BS426" s="17"/>
      <c r="BT426" s="17">
        <v>0.13294564830810299</v>
      </c>
      <c r="BU426" s="17">
        <v>0.13820543641472199</v>
      </c>
      <c r="BV426" s="17"/>
      <c r="BW426" s="17">
        <v>0.16500256840133201</v>
      </c>
      <c r="BX426" s="17">
        <v>7.8209033526518396E-2</v>
      </c>
    </row>
    <row r="427" spans="2:76" x14ac:dyDescent="0.35">
      <c r="B427" t="s">
        <v>301</v>
      </c>
      <c r="C427" s="17">
        <v>9.4328597248266602E-2</v>
      </c>
      <c r="D427" s="17">
        <v>8.5230267618950001E-2</v>
      </c>
      <c r="E427" s="17">
        <v>0.102421958581777</v>
      </c>
      <c r="F427" s="17"/>
      <c r="G427" s="17">
        <v>0.16865068958659599</v>
      </c>
      <c r="H427" s="17">
        <v>0.128027417961176</v>
      </c>
      <c r="I427" s="17">
        <v>7.2609879828993196E-2</v>
      </c>
      <c r="J427" s="17"/>
      <c r="K427" s="17">
        <v>9.8600936748427404E-2</v>
      </c>
      <c r="L427" s="17">
        <v>8.8208589945194399E-2</v>
      </c>
      <c r="M427" s="17">
        <v>0.11263831904582899</v>
      </c>
      <c r="N427" s="17">
        <v>0.16608517632418601</v>
      </c>
      <c r="O427" s="17">
        <v>0.28494058669705402</v>
      </c>
      <c r="P427" s="17">
        <v>0.2408345939488</v>
      </c>
      <c r="Q427" s="17">
        <v>9.0623446592424495E-2</v>
      </c>
      <c r="R427" s="17">
        <v>7.65143582844489E-2</v>
      </c>
      <c r="S427" s="17">
        <v>0.113323265001069</v>
      </c>
      <c r="T427" s="17">
        <v>7.6496228866858404E-2</v>
      </c>
      <c r="U427" s="17">
        <v>0.111693143305474</v>
      </c>
      <c r="V427" s="17">
        <v>7.0529128088471602E-2</v>
      </c>
      <c r="W427" s="17">
        <v>0</v>
      </c>
      <c r="X427" s="17">
        <v>0</v>
      </c>
      <c r="Y427" s="17">
        <v>0.249192504543327</v>
      </c>
      <c r="Z427" s="17">
        <v>6.0380657932129898E-2</v>
      </c>
      <c r="AA427" s="17"/>
      <c r="AB427" s="17">
        <v>0.113378484072113</v>
      </c>
      <c r="AC427" s="17">
        <v>9.2572609158134395E-2</v>
      </c>
      <c r="AD427" s="17">
        <v>6.8630975691151896E-2</v>
      </c>
      <c r="AE427" s="17">
        <v>9.5794531789738804E-2</v>
      </c>
      <c r="AF427" s="17"/>
      <c r="AG427" s="17">
        <v>8.6583698456803193E-2</v>
      </c>
      <c r="AH427" s="17">
        <v>0.16080479064247499</v>
      </c>
      <c r="AI427" s="17">
        <v>0.11465862426342401</v>
      </c>
      <c r="AJ427" s="17">
        <v>7.9954577189533596E-2</v>
      </c>
      <c r="AK427" s="17"/>
      <c r="AL427" s="17">
        <v>9.4684224948315299E-2</v>
      </c>
      <c r="AM427" s="17">
        <v>7.4384360017602805E-2</v>
      </c>
      <c r="AN427" s="17">
        <v>0.108384458682794</v>
      </c>
      <c r="AO427" s="17">
        <v>2.6262174846132798E-2</v>
      </c>
      <c r="AP427" s="17">
        <v>4.2420552600321799E-2</v>
      </c>
      <c r="AQ427" s="17">
        <v>7.5688136959961502E-2</v>
      </c>
      <c r="AR427" s="17"/>
      <c r="AS427" s="17">
        <v>9.4927082546789998E-2</v>
      </c>
      <c r="AT427" s="17">
        <v>3.0721966313403699E-2</v>
      </c>
      <c r="AU427" s="17">
        <v>3.0721966313403699E-2</v>
      </c>
      <c r="AV427" s="17" t="s">
        <v>136</v>
      </c>
      <c r="AW427" s="17" t="s">
        <v>136</v>
      </c>
      <c r="AX427" s="17" t="s">
        <v>136</v>
      </c>
      <c r="AY427" s="17">
        <v>0.148604081236965</v>
      </c>
      <c r="AZ427" s="17">
        <v>0.25150188293252801</v>
      </c>
      <c r="BA427" s="17">
        <v>0</v>
      </c>
      <c r="BB427" s="17"/>
      <c r="BC427" s="17">
        <v>0.109537351438608</v>
      </c>
      <c r="BD427" s="17">
        <v>7.5875220176590999E-2</v>
      </c>
      <c r="BE427" s="17">
        <v>4.4602642419844303E-2</v>
      </c>
      <c r="BF427" s="17">
        <v>0.115348347443559</v>
      </c>
      <c r="BG427" s="17">
        <v>7.0123914993497294E-2</v>
      </c>
      <c r="BH427" s="17">
        <v>0.29651191418628198</v>
      </c>
      <c r="BI427" s="17"/>
      <c r="BJ427" s="17">
        <v>6.3017210076657698E-2</v>
      </c>
      <c r="BK427" s="17">
        <v>5.5735512311394897E-2</v>
      </c>
      <c r="BL427" s="17">
        <v>8.1130825812662802E-2</v>
      </c>
      <c r="BM427" s="17">
        <v>9.1981204879769393E-2</v>
      </c>
      <c r="BN427" s="17">
        <v>0.12183164605985899</v>
      </c>
      <c r="BO427" s="17">
        <v>0.17939076524887601</v>
      </c>
      <c r="BP427" s="17"/>
      <c r="BQ427" s="17">
        <v>8.2902695468883306E-2</v>
      </c>
      <c r="BR427" s="17">
        <v>0.122503008723669</v>
      </c>
      <c r="BS427" s="17"/>
      <c r="BT427" s="17">
        <v>7.8406029206946795E-2</v>
      </c>
      <c r="BU427" s="17">
        <v>0.111455877387337</v>
      </c>
      <c r="BV427" s="17"/>
      <c r="BW427" s="17">
        <v>0.11018485730303</v>
      </c>
      <c r="BX427" s="17">
        <v>6.07351623853776E-2</v>
      </c>
    </row>
    <row r="428" spans="2:76" x14ac:dyDescent="0.35">
      <c r="B428" t="s">
        <v>150</v>
      </c>
      <c r="C428" s="17">
        <v>7.3141421447010996E-2</v>
      </c>
      <c r="D428" s="17">
        <v>7.8492466392381305E-2</v>
      </c>
      <c r="E428" s="17">
        <v>6.8762771848156198E-2</v>
      </c>
      <c r="F428" s="17"/>
      <c r="G428" s="17">
        <v>0.108018940956441</v>
      </c>
      <c r="H428" s="17">
        <v>0.10533406717182001</v>
      </c>
      <c r="I428" s="17">
        <v>5.6941869335800699E-2</v>
      </c>
      <c r="J428" s="17"/>
      <c r="K428" s="17">
        <v>8.6557187594237694E-2</v>
      </c>
      <c r="L428" s="17">
        <v>6.7561299751193696E-2</v>
      </c>
      <c r="M428" s="17">
        <v>5.4000764523532502E-2</v>
      </c>
      <c r="N428" s="17">
        <v>8.3162970087067203E-2</v>
      </c>
      <c r="O428" s="17">
        <v>0</v>
      </c>
      <c r="P428" s="17">
        <v>8.0583476521648698E-2</v>
      </c>
      <c r="Q428" s="17">
        <v>5.3417415330023602E-2</v>
      </c>
      <c r="R428" s="17">
        <v>8.4206324522255294E-2</v>
      </c>
      <c r="S428" s="17">
        <v>0.113323265001069</v>
      </c>
      <c r="T428" s="17">
        <v>7.6321332019176499E-2</v>
      </c>
      <c r="U428" s="17">
        <v>7.4150999378153795E-2</v>
      </c>
      <c r="V428" s="17">
        <v>7.1496433355976302E-2</v>
      </c>
      <c r="W428" s="17">
        <v>5.9149117833118797E-2</v>
      </c>
      <c r="X428" s="17">
        <v>0</v>
      </c>
      <c r="Y428" s="17">
        <v>9.7111581633965202E-2</v>
      </c>
      <c r="Z428" s="17">
        <v>0.11958300884048099</v>
      </c>
      <c r="AA428" s="17"/>
      <c r="AB428" s="17">
        <v>0.103444788109292</v>
      </c>
      <c r="AC428" s="17">
        <v>5.4317472257214602E-2</v>
      </c>
      <c r="AD428" s="17">
        <v>8.2248868524816304E-2</v>
      </c>
      <c r="AE428" s="17">
        <v>3.2661462180986499E-2</v>
      </c>
      <c r="AF428" s="17"/>
      <c r="AG428" s="17">
        <v>7.7372415898598598E-2</v>
      </c>
      <c r="AH428" s="17">
        <v>0.10970562552518601</v>
      </c>
      <c r="AI428" s="17">
        <v>7.1611568965935499E-2</v>
      </c>
      <c r="AJ428" s="17">
        <v>0</v>
      </c>
      <c r="AK428" s="17"/>
      <c r="AL428" s="17">
        <v>5.43261665554019E-2</v>
      </c>
      <c r="AM428" s="17">
        <v>5.6591984814651497E-2</v>
      </c>
      <c r="AN428" s="17">
        <v>0.11854957949924801</v>
      </c>
      <c r="AO428" s="17">
        <v>5.9855086412050701E-2</v>
      </c>
      <c r="AP428" s="17">
        <v>8.7718068042979006E-2</v>
      </c>
      <c r="AQ428" s="17">
        <v>0.113862026011426</v>
      </c>
      <c r="AR428" s="17"/>
      <c r="AS428" s="17">
        <v>8.0947650995999099E-2</v>
      </c>
      <c r="AT428" s="17">
        <v>2.9759238899970401E-2</v>
      </c>
      <c r="AU428" s="17">
        <v>2.9759238899970401E-2</v>
      </c>
      <c r="AV428" s="17" t="s">
        <v>136</v>
      </c>
      <c r="AW428" s="17" t="s">
        <v>136</v>
      </c>
      <c r="AX428" s="17" t="s">
        <v>136</v>
      </c>
      <c r="AY428" s="17">
        <v>0.11823734586031</v>
      </c>
      <c r="AZ428" s="17">
        <v>6.24776982931751E-2</v>
      </c>
      <c r="BA428" s="17">
        <v>0.31078057299475398</v>
      </c>
      <c r="BB428" s="17"/>
      <c r="BC428" s="17">
        <v>5.8608888742957402E-2</v>
      </c>
      <c r="BD428" s="17">
        <v>0.173865243376711</v>
      </c>
      <c r="BE428" s="17">
        <v>8.6332377619494693E-2</v>
      </c>
      <c r="BF428" s="17">
        <v>0.115963983242949</v>
      </c>
      <c r="BG428" s="17">
        <v>4.77158424099157E-2</v>
      </c>
      <c r="BH428" s="17">
        <v>0</v>
      </c>
      <c r="BI428" s="17"/>
      <c r="BJ428" s="17">
        <v>7.3793683489482398E-2</v>
      </c>
      <c r="BK428" s="17">
        <v>6.1880600970604403E-2</v>
      </c>
      <c r="BL428" s="17">
        <v>6.0223868003993403E-2</v>
      </c>
      <c r="BM428" s="17">
        <v>6.8214860055736098E-2</v>
      </c>
      <c r="BN428" s="17">
        <v>0.12221425676443599</v>
      </c>
      <c r="BO428" s="17">
        <v>5.4514225024655097E-2</v>
      </c>
      <c r="BP428" s="17"/>
      <c r="BQ428" s="17">
        <v>7.4363707575584595E-2</v>
      </c>
      <c r="BR428" s="17">
        <v>7.1164336713856996E-2</v>
      </c>
      <c r="BS428" s="17"/>
      <c r="BT428" s="17">
        <v>5.3175493845504802E-2</v>
      </c>
      <c r="BU428" s="17">
        <v>9.1064391389142102E-2</v>
      </c>
      <c r="BV428" s="17"/>
      <c r="BW428" s="17">
        <v>7.5979334169046495E-2</v>
      </c>
      <c r="BX428" s="17">
        <v>7.2304775159232296E-2</v>
      </c>
    </row>
    <row r="429" spans="2:76" x14ac:dyDescent="0.35">
      <c r="B429" t="s">
        <v>300</v>
      </c>
      <c r="C429" s="17">
        <v>4.1184498364725597E-2</v>
      </c>
      <c r="D429" s="17">
        <v>3.9298575630495602E-2</v>
      </c>
      <c r="E429" s="17">
        <v>4.2926244368052202E-2</v>
      </c>
      <c r="F429" s="17"/>
      <c r="G429" s="17">
        <v>0.103798503268778</v>
      </c>
      <c r="H429" s="17">
        <v>3.5314139949797298E-2</v>
      </c>
      <c r="I429" s="17">
        <v>3.5453552187457701E-2</v>
      </c>
      <c r="J429" s="17"/>
      <c r="K429" s="17">
        <v>3.4214509780751398E-2</v>
      </c>
      <c r="L429" s="17">
        <v>5.05065732104732E-2</v>
      </c>
      <c r="M429" s="17">
        <v>8.2510799195780804E-2</v>
      </c>
      <c r="N429" s="17">
        <v>0</v>
      </c>
      <c r="O429" s="17">
        <v>0</v>
      </c>
      <c r="P429" s="17">
        <v>0</v>
      </c>
      <c r="Q429" s="17">
        <v>0.124823034313051</v>
      </c>
      <c r="R429" s="17">
        <v>1.7309677373080101E-2</v>
      </c>
      <c r="S429" s="17">
        <v>5.6076823892714997E-2</v>
      </c>
      <c r="T429" s="17">
        <v>2.9431103704643798E-2</v>
      </c>
      <c r="U429" s="17">
        <v>0</v>
      </c>
      <c r="V429" s="17">
        <v>0</v>
      </c>
      <c r="W429" s="17">
        <v>6.32057476869399E-2</v>
      </c>
      <c r="X429" s="17">
        <v>0</v>
      </c>
      <c r="Y429" s="17">
        <v>4.8383119327958503E-2</v>
      </c>
      <c r="Z429" s="17">
        <v>0</v>
      </c>
      <c r="AA429" s="17"/>
      <c r="AB429" s="17">
        <v>4.3896094727233603E-2</v>
      </c>
      <c r="AC429" s="17">
        <v>4.1669143964415997E-2</v>
      </c>
      <c r="AD429" s="17">
        <v>1.9660635308938398E-2</v>
      </c>
      <c r="AE429" s="17">
        <v>6.2314900599905902E-2</v>
      </c>
      <c r="AF429" s="17"/>
      <c r="AG429" s="17">
        <v>2.9577062906843501E-2</v>
      </c>
      <c r="AH429" s="17">
        <v>2.7333197957340901E-2</v>
      </c>
      <c r="AI429" s="17">
        <v>7.9699830411315398E-2</v>
      </c>
      <c r="AJ429" s="17">
        <v>0</v>
      </c>
      <c r="AK429" s="17"/>
      <c r="AL429" s="17">
        <v>4.6155175073947702E-2</v>
      </c>
      <c r="AM429" s="17">
        <v>2.63093986382937E-2</v>
      </c>
      <c r="AN429" s="17">
        <v>4.0248545888042102E-2</v>
      </c>
      <c r="AO429" s="17">
        <v>0</v>
      </c>
      <c r="AP429" s="17">
        <v>0</v>
      </c>
      <c r="AQ429" s="17">
        <v>2.21459408079825E-2</v>
      </c>
      <c r="AR429" s="17"/>
      <c r="AS429" s="17">
        <v>3.58336608585033E-2</v>
      </c>
      <c r="AT429" s="17">
        <v>1.8516334327559301E-2</v>
      </c>
      <c r="AU429" s="17">
        <v>1.8516334327559301E-2</v>
      </c>
      <c r="AV429" s="17" t="s">
        <v>136</v>
      </c>
      <c r="AW429" s="17" t="s">
        <v>136</v>
      </c>
      <c r="AX429" s="17" t="s">
        <v>136</v>
      </c>
      <c r="AY429" s="17">
        <v>0.119736746563809</v>
      </c>
      <c r="AZ429" s="17">
        <v>0</v>
      </c>
      <c r="BA429" s="17">
        <v>0</v>
      </c>
      <c r="BB429" s="17"/>
      <c r="BC429" s="17">
        <v>4.0596273513020399E-2</v>
      </c>
      <c r="BD429" s="17">
        <v>2.33018166433323E-2</v>
      </c>
      <c r="BE429" s="17">
        <v>0</v>
      </c>
      <c r="BF429" s="17">
        <v>6.5044121943614003E-2</v>
      </c>
      <c r="BG429" s="17">
        <v>3.6815321743167498E-2</v>
      </c>
      <c r="BH429" s="17">
        <v>8.8188347873798006E-2</v>
      </c>
      <c r="BI429" s="17"/>
      <c r="BJ429" s="17">
        <v>4.16132935119665E-2</v>
      </c>
      <c r="BK429" s="17">
        <v>3.4269570528938899E-2</v>
      </c>
      <c r="BL429" s="17">
        <v>2.0229421762032899E-2</v>
      </c>
      <c r="BM429" s="17">
        <v>4.5468809183381802E-2</v>
      </c>
      <c r="BN429" s="17">
        <v>5.8198221137302802E-2</v>
      </c>
      <c r="BO429" s="17">
        <v>3.8410896722165501E-2</v>
      </c>
      <c r="BP429" s="17"/>
      <c r="BQ429" s="17">
        <v>3.8021967450073503E-2</v>
      </c>
      <c r="BR429" s="17">
        <v>4.9170590566240201E-2</v>
      </c>
      <c r="BS429" s="17"/>
      <c r="BT429" s="17">
        <v>4.0920205674946898E-2</v>
      </c>
      <c r="BU429" s="17">
        <v>4.1977794509268397E-2</v>
      </c>
      <c r="BV429" s="17"/>
      <c r="BW429" s="17">
        <v>5.1208356301920603E-2</v>
      </c>
      <c r="BX429" s="17">
        <v>2.0217658628846301E-2</v>
      </c>
    </row>
    <row r="430" spans="2:76" x14ac:dyDescent="0.35">
      <c r="B430" t="s">
        <v>151</v>
      </c>
      <c r="C430" s="17">
        <v>3.7909354226841302E-2</v>
      </c>
      <c r="D430" s="17">
        <v>4.4126175900820498E-2</v>
      </c>
      <c r="E430" s="17">
        <v>3.2682713156448898E-2</v>
      </c>
      <c r="F430" s="17"/>
      <c r="G430" s="17">
        <v>4.9532643877073401E-2</v>
      </c>
      <c r="H430" s="17">
        <v>5.77184418078956E-2</v>
      </c>
      <c r="I430" s="17">
        <v>2.9180040534968001E-2</v>
      </c>
      <c r="J430" s="17"/>
      <c r="K430" s="17">
        <v>3.66812211874738E-2</v>
      </c>
      <c r="L430" s="17">
        <v>3.82955971366295E-2</v>
      </c>
      <c r="M430" s="17">
        <v>5.4890152753092197E-2</v>
      </c>
      <c r="N430" s="17">
        <v>0</v>
      </c>
      <c r="O430" s="17">
        <v>0</v>
      </c>
      <c r="P430" s="17">
        <v>0</v>
      </c>
      <c r="Q430" s="17">
        <v>5.3633665163285597E-2</v>
      </c>
      <c r="R430" s="17">
        <v>0</v>
      </c>
      <c r="S430" s="17">
        <v>0.113323265001069</v>
      </c>
      <c r="T430" s="17">
        <v>2.2305679247846402E-2</v>
      </c>
      <c r="U430" s="17">
        <v>7.4290820436531402E-2</v>
      </c>
      <c r="V430" s="17">
        <v>6.8366852191433597E-2</v>
      </c>
      <c r="W430" s="17">
        <v>5.9149117833118797E-2</v>
      </c>
      <c r="X430" s="17">
        <v>0</v>
      </c>
      <c r="Y430" s="17">
        <v>9.7292919060313898E-2</v>
      </c>
      <c r="Z430" s="17">
        <v>0.12041112808789201</v>
      </c>
      <c r="AA430" s="17"/>
      <c r="AB430" s="17">
        <v>4.7084262461646202E-2</v>
      </c>
      <c r="AC430" s="17">
        <v>4.1623236754689603E-2</v>
      </c>
      <c r="AD430" s="17">
        <v>9.8081652089455993E-3</v>
      </c>
      <c r="AE430" s="17">
        <v>4.7192057073035198E-2</v>
      </c>
      <c r="AF430" s="17"/>
      <c r="AG430" s="17">
        <v>3.3590128249157802E-2</v>
      </c>
      <c r="AH430" s="17">
        <v>5.0911751742985997E-2</v>
      </c>
      <c r="AI430" s="17">
        <v>6.1712662130066903E-2</v>
      </c>
      <c r="AJ430" s="17">
        <v>8.1155671058455003E-2</v>
      </c>
      <c r="AK430" s="17"/>
      <c r="AL430" s="17">
        <v>3.3738963020775101E-2</v>
      </c>
      <c r="AM430" s="17">
        <v>8.1273113731961891E-3</v>
      </c>
      <c r="AN430" s="17">
        <v>2.31420994038984E-2</v>
      </c>
      <c r="AO430" s="17">
        <v>2.2041047479712E-2</v>
      </c>
      <c r="AP430" s="17">
        <v>6.4689968297874503E-2</v>
      </c>
      <c r="AQ430" s="17">
        <v>6.9083271585649003E-2</v>
      </c>
      <c r="AR430" s="17"/>
      <c r="AS430" s="17">
        <v>3.3970830355447797E-2</v>
      </c>
      <c r="AT430" s="17">
        <v>2.9844616809139302E-2</v>
      </c>
      <c r="AU430" s="17">
        <v>2.9844616809139302E-2</v>
      </c>
      <c r="AV430" s="17" t="s">
        <v>136</v>
      </c>
      <c r="AW430" s="17" t="s">
        <v>136</v>
      </c>
      <c r="AX430" s="17" t="s">
        <v>136</v>
      </c>
      <c r="AY430" s="17">
        <v>0.11823734586031</v>
      </c>
      <c r="AZ430" s="17">
        <v>2.91023556989514E-2</v>
      </c>
      <c r="BA430" s="17">
        <v>0</v>
      </c>
      <c r="BB430" s="17"/>
      <c r="BC430" s="17">
        <v>1.5744129347299001E-2</v>
      </c>
      <c r="BD430" s="17">
        <v>7.1911720914142094E-2</v>
      </c>
      <c r="BE430" s="17">
        <v>5.1995488243892198E-2</v>
      </c>
      <c r="BF430" s="17">
        <v>3.2962623855333002E-2</v>
      </c>
      <c r="BG430" s="17">
        <v>5.4781114043196501E-2</v>
      </c>
      <c r="BH430" s="17">
        <v>0</v>
      </c>
      <c r="BI430" s="17"/>
      <c r="BJ430" s="17">
        <v>4.3393973396286999E-2</v>
      </c>
      <c r="BK430" s="17">
        <v>3.3349250918294597E-2</v>
      </c>
      <c r="BL430" s="17">
        <v>1.38620869765735E-2</v>
      </c>
      <c r="BM430" s="17">
        <v>5.55188610606046E-2</v>
      </c>
      <c r="BN430" s="17">
        <v>4.2412403362696201E-2</v>
      </c>
      <c r="BO430" s="17">
        <v>1.25463503686615E-2</v>
      </c>
      <c r="BP430" s="17"/>
      <c r="BQ430" s="17">
        <v>3.48734167280303E-2</v>
      </c>
      <c r="BR430" s="17">
        <v>4.5555506888809702E-2</v>
      </c>
      <c r="BS430" s="17"/>
      <c r="BT430" s="17">
        <v>2.0285378301493399E-2</v>
      </c>
      <c r="BU430" s="17">
        <v>5.6012421498880201E-2</v>
      </c>
      <c r="BV430" s="17"/>
      <c r="BW430" s="17">
        <v>4.1372274942872003E-2</v>
      </c>
      <c r="BX430" s="17">
        <v>3.3533076258022099E-2</v>
      </c>
    </row>
    <row r="431" spans="2:76" x14ac:dyDescent="0.35">
      <c r="B431" t="s">
        <v>304</v>
      </c>
      <c r="C431" s="17">
        <v>3.4197532771113003E-2</v>
      </c>
      <c r="D431" s="17">
        <v>2.88138571554786E-2</v>
      </c>
      <c r="E431" s="17">
        <v>3.89224507653003E-2</v>
      </c>
      <c r="F431" s="17"/>
      <c r="G431" s="17">
        <v>6.6617717806393001E-2</v>
      </c>
      <c r="H431" s="17">
        <v>5.1824843191965501E-2</v>
      </c>
      <c r="I431" s="17">
        <v>2.3649801033746899E-2</v>
      </c>
      <c r="J431" s="17"/>
      <c r="K431" s="17">
        <v>1.83406105937369E-2</v>
      </c>
      <c r="L431" s="17">
        <v>3.8464521815413599E-2</v>
      </c>
      <c r="M431" s="17">
        <v>5.36687936897099E-2</v>
      </c>
      <c r="N431" s="17">
        <v>4.1298282575581997E-2</v>
      </c>
      <c r="O431" s="17">
        <v>0.14106646726186001</v>
      </c>
      <c r="P431" s="17">
        <v>0</v>
      </c>
      <c r="Q431" s="17">
        <v>5.3570123749180201E-2</v>
      </c>
      <c r="R431" s="17">
        <v>1.49816208231284E-2</v>
      </c>
      <c r="S431" s="17">
        <v>0</v>
      </c>
      <c r="T431" s="17">
        <v>1.7294056471410298E-2</v>
      </c>
      <c r="U431" s="17">
        <v>4.3694325198154103E-2</v>
      </c>
      <c r="V431" s="17">
        <v>0</v>
      </c>
      <c r="W431" s="17">
        <v>9.2205899816865194E-2</v>
      </c>
      <c r="X431" s="17">
        <v>0</v>
      </c>
      <c r="Y431" s="17">
        <v>9.5777710317444406E-2</v>
      </c>
      <c r="Z431" s="17">
        <v>6.0380657932129898E-2</v>
      </c>
      <c r="AA431" s="17"/>
      <c r="AB431" s="17">
        <v>3.76600897675924E-2</v>
      </c>
      <c r="AC431" s="17">
        <v>3.1085168326018198E-2</v>
      </c>
      <c r="AD431" s="17">
        <v>4.1210955785707798E-2</v>
      </c>
      <c r="AE431" s="17">
        <v>1.6637440929809299E-2</v>
      </c>
      <c r="AF431" s="17"/>
      <c r="AG431" s="17">
        <v>3.0949255166651701E-2</v>
      </c>
      <c r="AH431" s="17">
        <v>5.7014835353085498E-2</v>
      </c>
      <c r="AI431" s="17">
        <v>5.7844773996115602E-2</v>
      </c>
      <c r="AJ431" s="17">
        <v>0</v>
      </c>
      <c r="AK431" s="17"/>
      <c r="AL431" s="17">
        <v>1.9212556752052599E-2</v>
      </c>
      <c r="AM431" s="17">
        <v>5.2812350867929798E-2</v>
      </c>
      <c r="AN431" s="17">
        <v>4.1967977344161501E-2</v>
      </c>
      <c r="AO431" s="17">
        <v>0</v>
      </c>
      <c r="AP431" s="17">
        <v>0</v>
      </c>
      <c r="AQ431" s="17">
        <v>4.3351503291709302E-2</v>
      </c>
      <c r="AR431" s="17"/>
      <c r="AS431" s="17">
        <v>3.0384311352374401E-2</v>
      </c>
      <c r="AT431" s="17">
        <v>2.2471212701643602E-2</v>
      </c>
      <c r="AU431" s="17">
        <v>2.2471212701643602E-2</v>
      </c>
      <c r="AV431" s="17" t="s">
        <v>136</v>
      </c>
      <c r="AW431" s="17" t="s">
        <v>136</v>
      </c>
      <c r="AX431" s="17" t="s">
        <v>136</v>
      </c>
      <c r="AY431" s="17">
        <v>0.12582406561461601</v>
      </c>
      <c r="AZ431" s="17">
        <v>5.7873961534366199E-2</v>
      </c>
      <c r="BA431" s="17">
        <v>0</v>
      </c>
      <c r="BB431" s="17"/>
      <c r="BC431" s="17">
        <v>2.3635316467925101E-2</v>
      </c>
      <c r="BD431" s="17">
        <v>5.4608906842753803E-2</v>
      </c>
      <c r="BE431" s="17">
        <v>4.4602642419844303E-2</v>
      </c>
      <c r="BF431" s="17">
        <v>4.4450141674293502E-2</v>
      </c>
      <c r="BG431" s="17">
        <v>3.5936710890684398E-2</v>
      </c>
      <c r="BH431" s="17">
        <v>0</v>
      </c>
      <c r="BI431" s="17"/>
      <c r="BJ431" s="17">
        <v>5.7360028944094997E-2</v>
      </c>
      <c r="BK431" s="17">
        <v>2.1988674124166201E-2</v>
      </c>
      <c r="BL431" s="17">
        <v>1.3780435274127501E-2</v>
      </c>
      <c r="BM431" s="17">
        <v>3.9167373804487197E-2</v>
      </c>
      <c r="BN431" s="17">
        <v>5.2989414615046602E-2</v>
      </c>
      <c r="BO431" s="17">
        <v>1.18984535646915E-2</v>
      </c>
      <c r="BP431" s="17"/>
      <c r="BQ431" s="17">
        <v>2.9487985006996498E-2</v>
      </c>
      <c r="BR431" s="17">
        <v>4.5752171137580497E-2</v>
      </c>
      <c r="BS431" s="17"/>
      <c r="BT431" s="17">
        <v>2.3919408893674599E-2</v>
      </c>
      <c r="BU431" s="17">
        <v>4.4910375061114401E-2</v>
      </c>
      <c r="BV431" s="17"/>
      <c r="BW431" s="17">
        <v>3.7798359133199601E-2</v>
      </c>
      <c r="BX431" s="17">
        <v>2.9305722322261401E-2</v>
      </c>
    </row>
    <row r="432" spans="2:76" x14ac:dyDescent="0.35">
      <c r="B432" t="s">
        <v>146</v>
      </c>
      <c r="C432" s="17">
        <v>3.3160642480482803E-2</v>
      </c>
      <c r="D432" s="17">
        <v>5.5008814139270099E-2</v>
      </c>
      <c r="E432" s="17">
        <v>1.44956419364608E-2</v>
      </c>
      <c r="F432" s="17"/>
      <c r="G432" s="17">
        <v>0.10727420203370901</v>
      </c>
      <c r="H432" s="17">
        <v>5.3297734458611003E-2</v>
      </c>
      <c r="I432" s="17">
        <v>1.64424728604779E-2</v>
      </c>
      <c r="J432" s="17"/>
      <c r="K432" s="17">
        <v>1.5659134539623101E-2</v>
      </c>
      <c r="L432" s="17">
        <v>3.8276853918548501E-2</v>
      </c>
      <c r="M432" s="17">
        <v>0</v>
      </c>
      <c r="N432" s="17">
        <v>4.1298282575581997E-2</v>
      </c>
      <c r="O432" s="17">
        <v>0</v>
      </c>
      <c r="P432" s="17">
        <v>0</v>
      </c>
      <c r="Q432" s="17">
        <v>1.98382395696476E-2</v>
      </c>
      <c r="R432" s="17">
        <v>1.4967615029935001E-2</v>
      </c>
      <c r="S432" s="17">
        <v>5.72464411083543E-2</v>
      </c>
      <c r="T432" s="17">
        <v>3.6817351839953799E-2</v>
      </c>
      <c r="U432" s="17">
        <v>7.5354184162683496E-2</v>
      </c>
      <c r="V432" s="17">
        <v>0</v>
      </c>
      <c r="W432" s="17">
        <v>0</v>
      </c>
      <c r="X432" s="17">
        <v>0</v>
      </c>
      <c r="Y432" s="17">
        <v>9.7728725409629999E-2</v>
      </c>
      <c r="Z432" s="17">
        <v>0.24117244395215101</v>
      </c>
      <c r="AA432" s="17"/>
      <c r="AB432" s="17">
        <v>3.9954523075206402E-2</v>
      </c>
      <c r="AC432" s="17">
        <v>2.80724441109554E-2</v>
      </c>
      <c r="AD432" s="17">
        <v>2.82317407870308E-2</v>
      </c>
      <c r="AE432" s="17">
        <v>4.6686922628783503E-2</v>
      </c>
      <c r="AF432" s="17"/>
      <c r="AG432" s="17">
        <v>3.9940112786151102E-2</v>
      </c>
      <c r="AH432" s="17">
        <v>5.3832356130377297E-2</v>
      </c>
      <c r="AI432" s="17">
        <v>1.63176251320418E-2</v>
      </c>
      <c r="AJ432" s="17">
        <v>0</v>
      </c>
      <c r="AK432" s="17"/>
      <c r="AL432" s="17">
        <v>2.6418530859597202E-2</v>
      </c>
      <c r="AM432" s="17">
        <v>3.3437196869237802E-2</v>
      </c>
      <c r="AN432" s="17">
        <v>0</v>
      </c>
      <c r="AO432" s="17">
        <v>0</v>
      </c>
      <c r="AP432" s="17">
        <v>8.9128250105058399E-2</v>
      </c>
      <c r="AQ432" s="17">
        <v>2.1013827517043102E-2</v>
      </c>
      <c r="AR432" s="17"/>
      <c r="AS432" s="17">
        <v>3.0202758958247498E-2</v>
      </c>
      <c r="AT432" s="17">
        <v>2.23749302943889E-2</v>
      </c>
      <c r="AU432" s="17">
        <v>2.23749302943889E-2</v>
      </c>
      <c r="AV432" s="17" t="s">
        <v>136</v>
      </c>
      <c r="AW432" s="17" t="s">
        <v>136</v>
      </c>
      <c r="AX432" s="17" t="s">
        <v>136</v>
      </c>
      <c r="AY432" s="17">
        <v>6.4267916510255096E-2</v>
      </c>
      <c r="AZ432" s="17">
        <v>3.4763215885076998E-2</v>
      </c>
      <c r="BA432" s="17">
        <v>0</v>
      </c>
      <c r="BB432" s="17"/>
      <c r="BC432" s="17">
        <v>3.1354699041065297E-2</v>
      </c>
      <c r="BD432" s="17">
        <v>5.6350321484243703E-2</v>
      </c>
      <c r="BE432" s="17">
        <v>0</v>
      </c>
      <c r="BF432" s="17">
        <v>3.2780918186824402E-2</v>
      </c>
      <c r="BG432" s="17">
        <v>3.4936435639388599E-2</v>
      </c>
      <c r="BH432" s="17">
        <v>0</v>
      </c>
      <c r="BI432" s="17"/>
      <c r="BJ432" s="17">
        <v>3.5402342223314197E-2</v>
      </c>
      <c r="BK432" s="17">
        <v>1.3313039147991101E-2</v>
      </c>
      <c r="BL432" s="17">
        <v>4.7029102324724403E-2</v>
      </c>
      <c r="BM432" s="17">
        <v>3.2903976985387003E-2</v>
      </c>
      <c r="BN432" s="17">
        <v>5.0820297950256499E-2</v>
      </c>
      <c r="BO432" s="17">
        <v>3.5369521613725301E-2</v>
      </c>
      <c r="BP432" s="17"/>
      <c r="BQ432" s="17">
        <v>3.1986013094308999E-2</v>
      </c>
      <c r="BR432" s="17">
        <v>3.6349383178910503E-2</v>
      </c>
      <c r="BS432" s="17"/>
      <c r="BT432" s="17">
        <v>2.3692791189512102E-2</v>
      </c>
      <c r="BU432" s="17">
        <v>4.3050256283433598E-2</v>
      </c>
      <c r="BV432" s="17"/>
      <c r="BW432" s="17">
        <v>4.5808650166892E-2</v>
      </c>
      <c r="BX432" s="17">
        <v>1.0294759477881299E-2</v>
      </c>
    </row>
    <row r="433" spans="2:76" x14ac:dyDescent="0.35">
      <c r="B433" t="s">
        <v>147</v>
      </c>
      <c r="C433" s="17">
        <v>1.2664018150960899E-2</v>
      </c>
      <c r="D433" s="17">
        <v>1.02823133365258E-2</v>
      </c>
      <c r="E433" s="17">
        <v>1.47469849993647E-2</v>
      </c>
      <c r="F433" s="17"/>
      <c r="G433" s="17">
        <v>1.4856697711634E-2</v>
      </c>
      <c r="H433" s="17">
        <v>1.8597307323991501E-2</v>
      </c>
      <c r="I433" s="17">
        <v>1.02116599402411E-2</v>
      </c>
      <c r="J433" s="17"/>
      <c r="K433" s="17">
        <v>0</v>
      </c>
      <c r="L433" s="17">
        <v>2.90227818594163E-2</v>
      </c>
      <c r="M433" s="17">
        <v>2.6681038186501301E-2</v>
      </c>
      <c r="N433" s="17">
        <v>0</v>
      </c>
      <c r="O433" s="17">
        <v>0</v>
      </c>
      <c r="P433" s="17">
        <v>0</v>
      </c>
      <c r="Q433" s="17">
        <v>1.6622808603990201E-2</v>
      </c>
      <c r="R433" s="17">
        <v>4.7056220587395801E-2</v>
      </c>
      <c r="S433" s="17">
        <v>0</v>
      </c>
      <c r="T433" s="17">
        <v>0</v>
      </c>
      <c r="U433" s="17">
        <v>0</v>
      </c>
      <c r="V433" s="17">
        <v>0</v>
      </c>
      <c r="W433" s="17">
        <v>0</v>
      </c>
      <c r="X433" s="17">
        <v>0</v>
      </c>
      <c r="Y433" s="17">
        <v>0</v>
      </c>
      <c r="Z433" s="17">
        <v>0</v>
      </c>
      <c r="AA433" s="17"/>
      <c r="AB433" s="17">
        <v>1.66069781081685E-2</v>
      </c>
      <c r="AC433" s="17">
        <v>1.59155133893845E-2</v>
      </c>
      <c r="AD433" s="17">
        <v>0</v>
      </c>
      <c r="AE433" s="17">
        <v>1.6849855944482701E-2</v>
      </c>
      <c r="AF433" s="17"/>
      <c r="AG433" s="17">
        <v>1.3648325421751401E-2</v>
      </c>
      <c r="AH433" s="17">
        <v>2.6461952941302599E-2</v>
      </c>
      <c r="AI433" s="17">
        <v>0</v>
      </c>
      <c r="AJ433" s="17">
        <v>0</v>
      </c>
      <c r="AK433" s="17"/>
      <c r="AL433" s="17">
        <v>0</v>
      </c>
      <c r="AM433" s="17">
        <v>8.5210084275308198E-3</v>
      </c>
      <c r="AN433" s="17">
        <v>4.3653484258970497E-2</v>
      </c>
      <c r="AO433" s="17">
        <v>0</v>
      </c>
      <c r="AP433" s="17">
        <v>0</v>
      </c>
      <c r="AQ433" s="17">
        <v>0</v>
      </c>
      <c r="AR433" s="17"/>
      <c r="AS433" s="17">
        <v>1.2256526471988801E-2</v>
      </c>
      <c r="AT433" s="17">
        <v>0</v>
      </c>
      <c r="AU433" s="17">
        <v>0</v>
      </c>
      <c r="AV433" s="17" t="s">
        <v>136</v>
      </c>
      <c r="AW433" s="17" t="s">
        <v>136</v>
      </c>
      <c r="AX433" s="17" t="s">
        <v>136</v>
      </c>
      <c r="AY433" s="17">
        <v>0</v>
      </c>
      <c r="AZ433" s="17">
        <v>2.8771605835414701E-2</v>
      </c>
      <c r="BA433" s="17">
        <v>0</v>
      </c>
      <c r="BB433" s="17"/>
      <c r="BC433" s="17">
        <v>1.9698116819283001E-2</v>
      </c>
      <c r="BD433" s="17">
        <v>0</v>
      </c>
      <c r="BE433" s="17">
        <v>0</v>
      </c>
      <c r="BF433" s="17">
        <v>1.8504723058696802E-2</v>
      </c>
      <c r="BG433" s="17">
        <v>7.8048255917670499E-3</v>
      </c>
      <c r="BH433" s="17">
        <v>0</v>
      </c>
      <c r="BI433" s="17"/>
      <c r="BJ433" s="17">
        <v>2.2436812149742701E-2</v>
      </c>
      <c r="BK433" s="17">
        <v>0</v>
      </c>
      <c r="BL433" s="17">
        <v>1.3780435274127501E-2</v>
      </c>
      <c r="BM433" s="17">
        <v>5.6087041013198101E-3</v>
      </c>
      <c r="BN433" s="17">
        <v>2.10848727695193E-2</v>
      </c>
      <c r="BO433" s="17">
        <v>2.9541313042026399E-2</v>
      </c>
      <c r="BP433" s="17"/>
      <c r="BQ433" s="17">
        <v>1.54621294528949E-2</v>
      </c>
      <c r="BR433" s="17">
        <v>6.2098694274180704E-3</v>
      </c>
      <c r="BS433" s="17"/>
      <c r="BT433" s="17">
        <v>1.30244957235919E-2</v>
      </c>
      <c r="BU433" s="17">
        <v>1.24664057348282E-2</v>
      </c>
      <c r="BV433" s="17"/>
      <c r="BW433" s="17">
        <v>1.7033627385028199E-2</v>
      </c>
      <c r="BX433" s="17">
        <v>4.8432897225981703E-3</v>
      </c>
    </row>
    <row r="434" spans="2:76" x14ac:dyDescent="0.35">
      <c r="B434" t="s">
        <v>310</v>
      </c>
      <c r="C434" s="17">
        <v>3.1873237715897798E-2</v>
      </c>
      <c r="D434" s="17">
        <v>3.2357883537154103E-2</v>
      </c>
      <c r="E434" s="17">
        <v>3.1551521202714899E-2</v>
      </c>
      <c r="F434" s="17"/>
      <c r="G434" s="17">
        <v>8.5302449429027594E-2</v>
      </c>
      <c r="H434" s="17">
        <v>3.1091975342060801E-2</v>
      </c>
      <c r="I434" s="17">
        <v>2.5432183911543501E-2</v>
      </c>
      <c r="J434" s="17"/>
      <c r="K434" s="17">
        <v>3.41996698277309E-2</v>
      </c>
      <c r="L434" s="17">
        <v>4.1115895902979697E-2</v>
      </c>
      <c r="M434" s="17">
        <v>3.22684337728519E-2</v>
      </c>
      <c r="N434" s="17">
        <v>0</v>
      </c>
      <c r="O434" s="17">
        <v>0</v>
      </c>
      <c r="P434" s="17">
        <v>0</v>
      </c>
      <c r="Q434" s="17">
        <v>3.33721791102011E-2</v>
      </c>
      <c r="R434" s="17">
        <v>4.4470028909753198E-2</v>
      </c>
      <c r="S434" s="17">
        <v>0</v>
      </c>
      <c r="T434" s="17">
        <v>3.0847544342527299E-2</v>
      </c>
      <c r="U434" s="17">
        <v>0</v>
      </c>
      <c r="V434" s="17">
        <v>0.142594600809648</v>
      </c>
      <c r="W434" s="17">
        <v>3.43870202218221E-2</v>
      </c>
      <c r="X434" s="17">
        <v>0</v>
      </c>
      <c r="Y434" s="17">
        <v>0</v>
      </c>
      <c r="Z434" s="17">
        <v>7.0786440141572302E-2</v>
      </c>
      <c r="AA434" s="17"/>
      <c r="AB434" s="17">
        <v>4.7366062637479403E-2</v>
      </c>
      <c r="AC434" s="17">
        <v>1.6888553168365E-2</v>
      </c>
      <c r="AD434" s="17">
        <v>1.1332296911868101E-2</v>
      </c>
      <c r="AE434" s="17">
        <v>4.8337033442917503E-2</v>
      </c>
      <c r="AF434" s="17"/>
      <c r="AG434" s="17">
        <v>2.8781438185823401E-2</v>
      </c>
      <c r="AH434" s="17">
        <v>2.6988626367868099E-2</v>
      </c>
      <c r="AI434" s="17">
        <v>1.7562970879981599E-2</v>
      </c>
      <c r="AJ434" s="17">
        <v>0</v>
      </c>
      <c r="AK434" s="17"/>
      <c r="AL434" s="17">
        <v>4.9291263638399301E-2</v>
      </c>
      <c r="AM434" s="17">
        <v>1.97086718864516E-2</v>
      </c>
      <c r="AN434" s="17">
        <v>1.9805869456711301E-2</v>
      </c>
      <c r="AO434" s="17">
        <v>2.6038868770463901E-2</v>
      </c>
      <c r="AP434" s="17">
        <v>5.1288333520687901E-2</v>
      </c>
      <c r="AQ434" s="17">
        <v>4.4826807457969499E-2</v>
      </c>
      <c r="AR434" s="17"/>
      <c r="AS434" s="17">
        <v>3.3851439446401697E-2</v>
      </c>
      <c r="AT434" s="17">
        <v>1.91555785077356E-2</v>
      </c>
      <c r="AU434" s="17">
        <v>1.91555785077356E-2</v>
      </c>
      <c r="AV434" s="17" t="s">
        <v>136</v>
      </c>
      <c r="AW434" s="17" t="s">
        <v>136</v>
      </c>
      <c r="AX434" s="17" t="s">
        <v>136</v>
      </c>
      <c r="AY434" s="17">
        <v>6.4644483270124301E-2</v>
      </c>
      <c r="AZ434" s="17">
        <v>6.0762492841462401E-2</v>
      </c>
      <c r="BA434" s="17">
        <v>0</v>
      </c>
      <c r="BB434" s="17"/>
      <c r="BC434" s="17">
        <v>3.3673814115881003E-2</v>
      </c>
      <c r="BD434" s="17">
        <v>1.4487868765139101E-2</v>
      </c>
      <c r="BE434" s="17">
        <v>0</v>
      </c>
      <c r="BF434" s="17">
        <v>3.6859212663557399E-2</v>
      </c>
      <c r="BG434" s="17">
        <v>2.2966257626710299E-2</v>
      </c>
      <c r="BH434" s="17">
        <v>0.29629851296833198</v>
      </c>
      <c r="BI434" s="17"/>
      <c r="BJ434" s="17">
        <v>1.1392097267657299E-2</v>
      </c>
      <c r="BK434" s="17">
        <v>2.73204084074977E-2</v>
      </c>
      <c r="BL434" s="17">
        <v>3.3938051284463998E-2</v>
      </c>
      <c r="BM434" s="17">
        <v>3.4409281773493498E-2</v>
      </c>
      <c r="BN434" s="17">
        <v>6.0228963647315698E-2</v>
      </c>
      <c r="BO434" s="17">
        <v>2.1345590010870202E-2</v>
      </c>
      <c r="BP434" s="17"/>
      <c r="BQ434" s="17">
        <v>2.4958506450305298E-2</v>
      </c>
      <c r="BR434" s="17">
        <v>4.8609749835372501E-2</v>
      </c>
      <c r="BS434" s="17"/>
      <c r="BT434" s="17">
        <v>2.52150469777409E-2</v>
      </c>
      <c r="BU434" s="17">
        <v>3.8937918861022797E-2</v>
      </c>
      <c r="BV434" s="17"/>
      <c r="BW434" s="17">
        <v>3.6914590966580403E-2</v>
      </c>
      <c r="BX434" s="17">
        <v>2.39784112444585E-2</v>
      </c>
    </row>
    <row r="435" spans="2:76" x14ac:dyDescent="0.35">
      <c r="B435" t="s">
        <v>178</v>
      </c>
      <c r="C435" s="17">
        <v>3.2940868477732498E-2</v>
      </c>
      <c r="D435" s="17">
        <v>2.10636401432777E-2</v>
      </c>
      <c r="E435" s="17">
        <v>4.3238755633083603E-2</v>
      </c>
      <c r="F435" s="17"/>
      <c r="G435" s="17">
        <v>7.3336542769522603E-2</v>
      </c>
      <c r="H435" s="17">
        <v>3.1685502865727799E-2</v>
      </c>
      <c r="I435" s="17">
        <v>2.8314846073983501E-2</v>
      </c>
      <c r="J435" s="17"/>
      <c r="K435" s="17">
        <v>4.8873220852616701E-2</v>
      </c>
      <c r="L435" s="17">
        <v>9.2540720591322099E-3</v>
      </c>
      <c r="M435" s="17">
        <v>2.6681038186501301E-2</v>
      </c>
      <c r="N435" s="17">
        <v>4.1864687511485199E-2</v>
      </c>
      <c r="O435" s="17">
        <v>0.14093458915665899</v>
      </c>
      <c r="P435" s="17">
        <v>8.0583476521648698E-2</v>
      </c>
      <c r="Q435" s="17">
        <v>0</v>
      </c>
      <c r="R435" s="17">
        <v>4.3783974781866297E-2</v>
      </c>
      <c r="S435" s="17">
        <v>0</v>
      </c>
      <c r="T435" s="17">
        <v>4.8118398764730397E-2</v>
      </c>
      <c r="U435" s="17">
        <v>0</v>
      </c>
      <c r="V435" s="17">
        <v>0</v>
      </c>
      <c r="W435" s="17">
        <v>0</v>
      </c>
      <c r="X435" s="17">
        <v>9.1196441038688805E-2</v>
      </c>
      <c r="Y435" s="17">
        <v>0.113230571195159</v>
      </c>
      <c r="Z435" s="17">
        <v>0</v>
      </c>
      <c r="AA435" s="17"/>
      <c r="AB435" s="17">
        <v>1.5977614544980999E-2</v>
      </c>
      <c r="AC435" s="17">
        <v>3.0228594852186201E-2</v>
      </c>
      <c r="AD435" s="17">
        <v>3.8617893507575399E-2</v>
      </c>
      <c r="AE435" s="17">
        <v>5.2917834611432998E-2</v>
      </c>
      <c r="AF435" s="17"/>
      <c r="AG435" s="17">
        <v>3.6140100896264099E-2</v>
      </c>
      <c r="AH435" s="17">
        <v>0</v>
      </c>
      <c r="AI435" s="17">
        <v>2.97088838755264E-2</v>
      </c>
      <c r="AJ435" s="17">
        <v>0</v>
      </c>
      <c r="AK435" s="17"/>
      <c r="AL435" s="17">
        <v>2.6459266333715901E-2</v>
      </c>
      <c r="AM435" s="17">
        <v>1.8939912582724702E-2</v>
      </c>
      <c r="AN435" s="17">
        <v>0</v>
      </c>
      <c r="AO435" s="17">
        <v>2.2695038571432301E-2</v>
      </c>
      <c r="AP435" s="17">
        <v>0</v>
      </c>
      <c r="AQ435" s="17">
        <v>2.5728052295691799E-2</v>
      </c>
      <c r="AR435" s="17"/>
      <c r="AS435" s="17">
        <v>2.92626122513867E-2</v>
      </c>
      <c r="AT435" s="17">
        <v>1.4669794094463499E-2</v>
      </c>
      <c r="AU435" s="17">
        <v>1.4669794094463499E-2</v>
      </c>
      <c r="AV435" s="17" t="s">
        <v>136</v>
      </c>
      <c r="AW435" s="17" t="s">
        <v>136</v>
      </c>
      <c r="AX435" s="17" t="s">
        <v>136</v>
      </c>
      <c r="AY435" s="17">
        <v>5.11162503061659E-2</v>
      </c>
      <c r="AZ435" s="17">
        <v>0</v>
      </c>
      <c r="BA435" s="17">
        <v>0</v>
      </c>
      <c r="BB435" s="17"/>
      <c r="BC435" s="17">
        <v>4.31467435913181E-2</v>
      </c>
      <c r="BD435" s="17">
        <v>2.23929026159688E-2</v>
      </c>
      <c r="BE435" s="17">
        <v>0</v>
      </c>
      <c r="BF435" s="17">
        <v>4.775209471499E-2</v>
      </c>
      <c r="BG435" s="17">
        <v>1.91466609869822E-2</v>
      </c>
      <c r="BH435" s="17">
        <v>9.4133365513973999E-2</v>
      </c>
      <c r="BI435" s="17"/>
      <c r="BJ435" s="17">
        <v>1.47951368987536E-2</v>
      </c>
      <c r="BK435" s="17">
        <v>2.8080638822622499E-2</v>
      </c>
      <c r="BL435" s="17">
        <v>5.1418029824548801E-2</v>
      </c>
      <c r="BM435" s="17">
        <v>2.49678601906793E-2</v>
      </c>
      <c r="BN435" s="17">
        <v>4.2599595577288499E-2</v>
      </c>
      <c r="BO435" s="17">
        <v>5.4375361992920597E-2</v>
      </c>
      <c r="BP435" s="17"/>
      <c r="BQ435" s="17">
        <v>3.0376229113620999E-2</v>
      </c>
      <c r="BR435" s="17">
        <v>3.3147055658436397E-2</v>
      </c>
      <c r="BS435" s="17"/>
      <c r="BT435" s="17">
        <v>3.4459636912635601E-2</v>
      </c>
      <c r="BU435" s="17">
        <v>3.1845997167905198E-2</v>
      </c>
      <c r="BV435" s="17"/>
      <c r="BW435" s="17">
        <v>3.45827055687229E-2</v>
      </c>
      <c r="BX435" s="17">
        <v>3.1844186782307098E-2</v>
      </c>
    </row>
    <row r="436" spans="2:76"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row>
    <row r="437" spans="2:76" x14ac:dyDescent="0.35">
      <c r="B437" s="6" t="s">
        <v>313</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row>
    <row r="438" spans="2:76" x14ac:dyDescent="0.35">
      <c r="B438" s="31" t="s">
        <v>503</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row>
    <row r="439" spans="2:76" x14ac:dyDescent="0.35">
      <c r="B439" t="s">
        <v>157</v>
      </c>
      <c r="C439" s="17">
        <v>2.9550502734071501E-2</v>
      </c>
      <c r="D439" s="17">
        <v>1.73123964066111E-2</v>
      </c>
      <c r="E439" s="17">
        <v>4.0148261722635803E-2</v>
      </c>
      <c r="F439" s="17"/>
      <c r="G439" s="17">
        <v>0.15893081887824501</v>
      </c>
      <c r="H439" s="17">
        <v>4.4003445128161199E-2</v>
      </c>
      <c r="I439" s="17">
        <v>7.9582264198488697E-3</v>
      </c>
      <c r="J439" s="17"/>
      <c r="K439" s="17">
        <v>1.51790581498933E-2</v>
      </c>
      <c r="L439" s="17">
        <v>1.8144280935526599E-2</v>
      </c>
      <c r="M439" s="17">
        <v>5.4454092050954403E-2</v>
      </c>
      <c r="N439" s="17">
        <v>4.8415477863327401E-2</v>
      </c>
      <c r="O439" s="17">
        <v>0</v>
      </c>
      <c r="P439" s="17">
        <v>0</v>
      </c>
      <c r="Q439" s="17">
        <v>3.3560612329917798E-2</v>
      </c>
      <c r="R439" s="17">
        <v>3.1651711812050697E-2</v>
      </c>
      <c r="S439" s="17">
        <v>0</v>
      </c>
      <c r="T439" s="17">
        <v>3.7426568838655298E-2</v>
      </c>
      <c r="U439" s="17">
        <v>3.6128495338567497E-2</v>
      </c>
      <c r="V439" s="17">
        <v>7.0529128088471602E-2</v>
      </c>
      <c r="W439" s="17">
        <v>2.8786550161465901E-2</v>
      </c>
      <c r="X439" s="17">
        <v>0</v>
      </c>
      <c r="Y439" s="17">
        <v>0</v>
      </c>
      <c r="Z439" s="17">
        <v>0.12076131586426</v>
      </c>
      <c r="AA439" s="17"/>
      <c r="AB439" s="17">
        <v>5.95908116004241E-2</v>
      </c>
      <c r="AC439" s="17">
        <v>1.9522265399504898E-2</v>
      </c>
      <c r="AD439" s="17">
        <v>1.74645831186559E-2</v>
      </c>
      <c r="AE439" s="17">
        <v>0</v>
      </c>
      <c r="AF439" s="17"/>
      <c r="AG439" s="17">
        <v>3.1028003637876E-2</v>
      </c>
      <c r="AH439" s="17">
        <v>0</v>
      </c>
      <c r="AI439" s="17">
        <v>3.8377345780593E-2</v>
      </c>
      <c r="AJ439" s="17">
        <v>0</v>
      </c>
      <c r="AK439" s="17"/>
      <c r="AL439" s="17">
        <v>3.1818200759259598E-2</v>
      </c>
      <c r="AM439" s="17">
        <v>0</v>
      </c>
      <c r="AN439" s="17">
        <v>0</v>
      </c>
      <c r="AO439" s="17">
        <v>0</v>
      </c>
      <c r="AP439" s="17">
        <v>0</v>
      </c>
      <c r="AQ439" s="17">
        <v>0.123348397396231</v>
      </c>
      <c r="AR439" s="17"/>
      <c r="AS439" s="17">
        <v>1.3597816400032501E-2</v>
      </c>
      <c r="AT439" s="17">
        <v>0</v>
      </c>
      <c r="AU439" s="17">
        <v>0</v>
      </c>
      <c r="AV439" s="17" t="s">
        <v>136</v>
      </c>
      <c r="AW439" s="17" t="s">
        <v>136</v>
      </c>
      <c r="AX439" s="17" t="s">
        <v>136</v>
      </c>
      <c r="AY439" s="17">
        <v>0.11212237831465199</v>
      </c>
      <c r="AZ439" s="17">
        <v>0.17348618504778399</v>
      </c>
      <c r="BA439" s="17">
        <v>0.62483990963455605</v>
      </c>
      <c r="BB439" s="17"/>
      <c r="BC439" s="17">
        <v>1.58393150304512E-2</v>
      </c>
      <c r="BD439" s="17">
        <v>2.34602818112437E-2</v>
      </c>
      <c r="BE439" s="17">
        <v>9.0516201439965499E-2</v>
      </c>
      <c r="BF439" s="17">
        <v>4.2775144984869798E-2</v>
      </c>
      <c r="BG439" s="17">
        <v>2.5191241218160899E-2</v>
      </c>
      <c r="BH439" s="17">
        <v>0.18510185681383201</v>
      </c>
      <c r="BI439" s="17"/>
      <c r="BJ439" s="17">
        <v>2.0249838187116499E-2</v>
      </c>
      <c r="BK439" s="17">
        <v>1.7422110253815501E-2</v>
      </c>
      <c r="BL439" s="17">
        <v>1.4344448235810599E-2</v>
      </c>
      <c r="BM439" s="17">
        <v>3.42639308666563E-2</v>
      </c>
      <c r="BN439" s="17">
        <v>5.1292880041742102E-2</v>
      </c>
      <c r="BO439" s="17">
        <v>3.5880121935295099E-2</v>
      </c>
      <c r="BP439" s="17"/>
      <c r="BQ439" s="17">
        <v>3.1213585938273201E-2</v>
      </c>
      <c r="BR439" s="17">
        <v>1.97955787025468E-2</v>
      </c>
      <c r="BS439" s="17"/>
      <c r="BT439" s="17">
        <v>1.7980738805309399E-2</v>
      </c>
      <c r="BU439" s="17">
        <v>4.1494698897502097E-2</v>
      </c>
      <c r="BV439" s="17"/>
      <c r="BW439" s="17">
        <v>3.0735321448739999E-2</v>
      </c>
      <c r="BX439" s="17">
        <v>2.3785468398693801E-2</v>
      </c>
    </row>
    <row r="440" spans="2:76" x14ac:dyDescent="0.35">
      <c r="B440" t="s">
        <v>158</v>
      </c>
      <c r="C440" s="17">
        <v>0.8902449307093</v>
      </c>
      <c r="D440" s="17">
        <v>0.89454587622667003</v>
      </c>
      <c r="E440" s="17">
        <v>0.88622584909754498</v>
      </c>
      <c r="F440" s="17"/>
      <c r="G440" s="17">
        <v>0.51875449164316201</v>
      </c>
      <c r="H440" s="17">
        <v>0.84125532367928701</v>
      </c>
      <c r="I440" s="17">
        <v>0.95499049499067201</v>
      </c>
      <c r="J440" s="17"/>
      <c r="K440" s="17">
        <v>0.90620139759347396</v>
      </c>
      <c r="L440" s="17">
        <v>0.89834867783859096</v>
      </c>
      <c r="M440" s="17">
        <v>0.82765216415068799</v>
      </c>
      <c r="N440" s="17">
        <v>0.74530469421887702</v>
      </c>
      <c r="O440" s="17">
        <v>0.85906541084334098</v>
      </c>
      <c r="P440" s="17">
        <v>0.83974888257284896</v>
      </c>
      <c r="Q440" s="17">
        <v>0.93274160700324205</v>
      </c>
      <c r="R440" s="17">
        <v>0.90685698742237897</v>
      </c>
      <c r="S440" s="17">
        <v>0.94275355889164603</v>
      </c>
      <c r="T440" s="17">
        <v>0.91887710910120801</v>
      </c>
      <c r="U440" s="17">
        <v>0.89013582777071198</v>
      </c>
      <c r="V440" s="17">
        <v>0.78993901275209699</v>
      </c>
      <c r="W440" s="17">
        <v>0.79591558996056799</v>
      </c>
      <c r="X440" s="17">
        <v>0.90880355896131104</v>
      </c>
      <c r="Y440" s="17">
        <v>0.85544859569091503</v>
      </c>
      <c r="Z440" s="17">
        <v>0.87923868413574002</v>
      </c>
      <c r="AA440" s="17"/>
      <c r="AB440" s="17">
        <v>0.83235701932287698</v>
      </c>
      <c r="AC440" s="17">
        <v>0.92578446189055696</v>
      </c>
      <c r="AD440" s="17">
        <v>0.89000566663112302</v>
      </c>
      <c r="AE440" s="17">
        <v>0.93613927687482601</v>
      </c>
      <c r="AF440" s="17"/>
      <c r="AG440" s="17">
        <v>0.88731166167752895</v>
      </c>
      <c r="AH440" s="17">
        <v>0.89869124759736096</v>
      </c>
      <c r="AI440" s="17">
        <v>0.88844774651699698</v>
      </c>
      <c r="AJ440" s="17">
        <v>0.90163109562189103</v>
      </c>
      <c r="AK440" s="17"/>
      <c r="AL440" s="17">
        <v>0.90038440541763398</v>
      </c>
      <c r="AM440" s="17">
        <v>0.94208837639930598</v>
      </c>
      <c r="AN440" s="17">
        <v>0.92784832378334403</v>
      </c>
      <c r="AO440" s="17">
        <v>0.96773099964147202</v>
      </c>
      <c r="AP440" s="17">
        <v>0.91035364921403195</v>
      </c>
      <c r="AQ440" s="17">
        <v>0.82690212953974895</v>
      </c>
      <c r="AR440" s="17"/>
      <c r="AS440" s="17">
        <v>0.93659974265007595</v>
      </c>
      <c r="AT440" s="17">
        <v>0.94920479899913301</v>
      </c>
      <c r="AU440" s="17">
        <v>0.94920479899913301</v>
      </c>
      <c r="AV440" s="17" t="s">
        <v>136</v>
      </c>
      <c r="AW440" s="17" t="s">
        <v>136</v>
      </c>
      <c r="AX440" s="17" t="s">
        <v>136</v>
      </c>
      <c r="AY440" s="17">
        <v>0.53345292137860301</v>
      </c>
      <c r="AZ440" s="17">
        <v>0.51360778090869896</v>
      </c>
      <c r="BA440" s="17">
        <v>0.37516009036544401</v>
      </c>
      <c r="BB440" s="17"/>
      <c r="BC440" s="17">
        <v>0.92543981680596199</v>
      </c>
      <c r="BD440" s="17">
        <v>0.86166557599400895</v>
      </c>
      <c r="BE440" s="17">
        <v>0.81783246611881699</v>
      </c>
      <c r="BF440" s="17">
        <v>0.854829085472398</v>
      </c>
      <c r="BG440" s="17">
        <v>0.90212490219607799</v>
      </c>
      <c r="BH440" s="17">
        <v>0.51838622899988496</v>
      </c>
      <c r="BI440" s="17"/>
      <c r="BJ440" s="17">
        <v>0.87446340868588701</v>
      </c>
      <c r="BK440" s="17">
        <v>0.92363738872645096</v>
      </c>
      <c r="BL440" s="17">
        <v>0.90219863779417597</v>
      </c>
      <c r="BM440" s="17">
        <v>0.89162729184263001</v>
      </c>
      <c r="BN440" s="17">
        <v>0.84352480671591401</v>
      </c>
      <c r="BO440" s="17">
        <v>0.89196728063036601</v>
      </c>
      <c r="BP440" s="17"/>
      <c r="BQ440" s="17">
        <v>0.89085644081156601</v>
      </c>
      <c r="BR440" s="17">
        <v>0.89362585482535895</v>
      </c>
      <c r="BS440" s="17"/>
      <c r="BT440" s="17">
        <v>0.91987053866808099</v>
      </c>
      <c r="BU440" s="17">
        <v>0.86219624157303298</v>
      </c>
      <c r="BV440" s="17"/>
      <c r="BW440" s="17">
        <v>0.87481875065188497</v>
      </c>
      <c r="BX440" s="17">
        <v>0.92277397202290901</v>
      </c>
    </row>
    <row r="441" spans="2:76" x14ac:dyDescent="0.35">
      <c r="B441" t="s">
        <v>178</v>
      </c>
      <c r="C441" s="17">
        <v>8.0204566556628595E-2</v>
      </c>
      <c r="D441" s="17">
        <v>8.8141727366718894E-2</v>
      </c>
      <c r="E441" s="17">
        <v>7.3625889179819104E-2</v>
      </c>
      <c r="F441" s="17"/>
      <c r="G441" s="17">
        <v>0.32231468947859299</v>
      </c>
      <c r="H441" s="17">
        <v>0.114741231192552</v>
      </c>
      <c r="I441" s="17">
        <v>3.7051278589479403E-2</v>
      </c>
      <c r="J441" s="17"/>
      <c r="K441" s="17">
        <v>7.8619544256632506E-2</v>
      </c>
      <c r="L441" s="17">
        <v>8.3507041225882206E-2</v>
      </c>
      <c r="M441" s="17">
        <v>0.117893743798357</v>
      </c>
      <c r="N441" s="17">
        <v>0.206279827917796</v>
      </c>
      <c r="O441" s="17">
        <v>0.14093458915665899</v>
      </c>
      <c r="P441" s="17">
        <v>0.16025111742715101</v>
      </c>
      <c r="Q441" s="17">
        <v>3.3697780666839698E-2</v>
      </c>
      <c r="R441" s="17">
        <v>6.1491300765570599E-2</v>
      </c>
      <c r="S441" s="17">
        <v>5.72464411083543E-2</v>
      </c>
      <c r="T441" s="17">
        <v>4.3696322060136197E-2</v>
      </c>
      <c r="U441" s="17">
        <v>7.37356768907204E-2</v>
      </c>
      <c r="V441" s="17">
        <v>0.139531859159432</v>
      </c>
      <c r="W441" s="17">
        <v>0.17529785987796601</v>
      </c>
      <c r="X441" s="17">
        <v>9.1196441038688805E-2</v>
      </c>
      <c r="Y441" s="17">
        <v>0.144551404309085</v>
      </c>
      <c r="Z441" s="17">
        <v>0</v>
      </c>
      <c r="AA441" s="17"/>
      <c r="AB441" s="17">
        <v>0.108052169076699</v>
      </c>
      <c r="AC441" s="17">
        <v>5.46932727099382E-2</v>
      </c>
      <c r="AD441" s="17">
        <v>9.2529750250220894E-2</v>
      </c>
      <c r="AE441" s="17">
        <v>6.3860723125173602E-2</v>
      </c>
      <c r="AF441" s="17"/>
      <c r="AG441" s="17">
        <v>8.1660334684595298E-2</v>
      </c>
      <c r="AH441" s="17">
        <v>0.10130875240263899</v>
      </c>
      <c r="AI441" s="17">
        <v>7.31749077024096E-2</v>
      </c>
      <c r="AJ441" s="17">
        <v>9.8368904378109204E-2</v>
      </c>
      <c r="AK441" s="17"/>
      <c r="AL441" s="17">
        <v>6.7797393823106594E-2</v>
      </c>
      <c r="AM441" s="17">
        <v>5.7911623600694399E-2</v>
      </c>
      <c r="AN441" s="17">
        <v>7.2151676216655705E-2</v>
      </c>
      <c r="AO441" s="17">
        <v>3.2269000358527498E-2</v>
      </c>
      <c r="AP441" s="17">
        <v>8.9646350785968304E-2</v>
      </c>
      <c r="AQ441" s="17">
        <v>4.9749473064020097E-2</v>
      </c>
      <c r="AR441" s="17"/>
      <c r="AS441" s="17">
        <v>4.9802440949891003E-2</v>
      </c>
      <c r="AT441" s="17">
        <v>5.0795201000866597E-2</v>
      </c>
      <c r="AU441" s="17">
        <v>5.0795201000866597E-2</v>
      </c>
      <c r="AV441" s="17" t="s">
        <v>136</v>
      </c>
      <c r="AW441" s="17" t="s">
        <v>136</v>
      </c>
      <c r="AX441" s="17" t="s">
        <v>136</v>
      </c>
      <c r="AY441" s="17">
        <v>0.354424700306745</v>
      </c>
      <c r="AZ441" s="17">
        <v>0.31290603404351802</v>
      </c>
      <c r="BA441" s="17">
        <v>0</v>
      </c>
      <c r="BB441" s="17"/>
      <c r="BC441" s="17">
        <v>5.8720868163586598E-2</v>
      </c>
      <c r="BD441" s="17">
        <v>0.11487414219474799</v>
      </c>
      <c r="BE441" s="17">
        <v>9.16513324412178E-2</v>
      </c>
      <c r="BF441" s="17">
        <v>0.102395769542732</v>
      </c>
      <c r="BG441" s="17">
        <v>7.2683856585761E-2</v>
      </c>
      <c r="BH441" s="17">
        <v>0.29651191418628198</v>
      </c>
      <c r="BI441" s="17"/>
      <c r="BJ441" s="17">
        <v>0.10528675312699699</v>
      </c>
      <c r="BK441" s="17">
        <v>5.8940501019733499E-2</v>
      </c>
      <c r="BL441" s="17">
        <v>8.3456913970013397E-2</v>
      </c>
      <c r="BM441" s="17">
        <v>7.4108777290714301E-2</v>
      </c>
      <c r="BN441" s="17">
        <v>0.10518231324234401</v>
      </c>
      <c r="BO441" s="17">
        <v>7.2152597434339105E-2</v>
      </c>
      <c r="BP441" s="17"/>
      <c r="BQ441" s="17">
        <v>7.7929973250161003E-2</v>
      </c>
      <c r="BR441" s="17">
        <v>8.6578566472094706E-2</v>
      </c>
      <c r="BS441" s="17"/>
      <c r="BT441" s="17">
        <v>6.2148722526609697E-2</v>
      </c>
      <c r="BU441" s="17">
        <v>9.6309059529465099E-2</v>
      </c>
      <c r="BV441" s="17"/>
      <c r="BW441" s="17">
        <v>9.4445927899375295E-2</v>
      </c>
      <c r="BX441" s="17">
        <v>5.3440559578397599E-2</v>
      </c>
    </row>
    <row r="442" spans="2:76"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row>
    <row r="443" spans="2:76" x14ac:dyDescent="0.35">
      <c r="B443" s="6" t="s">
        <v>318</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row>
    <row r="444" spans="2:76" x14ac:dyDescent="0.35">
      <c r="B444" s="31" t="s">
        <v>504</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row>
    <row r="445" spans="2:76" x14ac:dyDescent="0.35">
      <c r="B445" t="s">
        <v>314</v>
      </c>
      <c r="C445" s="17">
        <v>0.273817134362697</v>
      </c>
      <c r="D445" s="17">
        <v>0</v>
      </c>
      <c r="E445" s="17">
        <v>0.37521891555528802</v>
      </c>
      <c r="F445" s="17"/>
      <c r="G445" s="17">
        <v>0.33508590082909501</v>
      </c>
      <c r="H445" s="17">
        <v>0</v>
      </c>
      <c r="I445" s="17">
        <v>0.67507368442149795</v>
      </c>
      <c r="J445" s="17"/>
      <c r="K445" s="17">
        <v>0</v>
      </c>
      <c r="L445" s="17">
        <v>0.489973061373147</v>
      </c>
      <c r="M445" s="17">
        <v>0</v>
      </c>
      <c r="N445" s="17">
        <v>0</v>
      </c>
      <c r="O445" s="17" t="s">
        <v>136</v>
      </c>
      <c r="P445" s="17" t="s">
        <v>136</v>
      </c>
      <c r="Q445" s="17">
        <v>0</v>
      </c>
      <c r="R445" s="17">
        <v>1</v>
      </c>
      <c r="S445" s="17" t="s">
        <v>136</v>
      </c>
      <c r="T445" s="17">
        <v>0.42223442099617198</v>
      </c>
      <c r="U445" s="17">
        <v>0</v>
      </c>
      <c r="V445" s="17">
        <v>0</v>
      </c>
      <c r="W445" s="17">
        <v>0</v>
      </c>
      <c r="X445" s="17" t="s">
        <v>136</v>
      </c>
      <c r="Y445" s="17" t="s">
        <v>136</v>
      </c>
      <c r="Z445" s="17">
        <v>0</v>
      </c>
      <c r="AA445" s="17"/>
      <c r="AB445" s="17">
        <v>0.18196117459140801</v>
      </c>
      <c r="AC445" s="17">
        <v>0.24368490446478699</v>
      </c>
      <c r="AD445" s="17">
        <v>0.54016694375831298</v>
      </c>
      <c r="AE445" s="17" t="s">
        <v>136</v>
      </c>
      <c r="AF445" s="17"/>
      <c r="AG445" s="17">
        <v>0.14258180017264099</v>
      </c>
      <c r="AH445" s="17" t="s">
        <v>136</v>
      </c>
      <c r="AI445" s="17">
        <v>0.50748503773206399</v>
      </c>
      <c r="AJ445" s="17" t="s">
        <v>136</v>
      </c>
      <c r="AK445" s="17"/>
      <c r="AL445" s="17">
        <v>0.198874801311612</v>
      </c>
      <c r="AM445" s="17" t="s">
        <v>136</v>
      </c>
      <c r="AN445" s="17" t="s">
        <v>136</v>
      </c>
      <c r="AO445" s="17" t="s">
        <v>136</v>
      </c>
      <c r="AP445" s="17" t="s">
        <v>136</v>
      </c>
      <c r="AQ445" s="17">
        <v>0.44936330111384998</v>
      </c>
      <c r="AR445" s="17"/>
      <c r="AS445" s="17">
        <v>0.54786050840102396</v>
      </c>
      <c r="AT445" s="17" t="s">
        <v>136</v>
      </c>
      <c r="AU445" s="17" t="s">
        <v>136</v>
      </c>
      <c r="AV445" s="17" t="s">
        <v>136</v>
      </c>
      <c r="AW445" s="17" t="s">
        <v>136</v>
      </c>
      <c r="AX445" s="17" t="s">
        <v>136</v>
      </c>
      <c r="AY445" s="17">
        <v>0</v>
      </c>
      <c r="AZ445" s="17">
        <v>0</v>
      </c>
      <c r="BA445" s="17">
        <v>0.49737631704177998</v>
      </c>
      <c r="BB445" s="17"/>
      <c r="BC445" s="17">
        <v>0.27561072700439498</v>
      </c>
      <c r="BD445" s="17">
        <v>1</v>
      </c>
      <c r="BE445" s="17">
        <v>0</v>
      </c>
      <c r="BF445" s="17">
        <v>0.20655993314482199</v>
      </c>
      <c r="BG445" s="17">
        <v>0.19558004208319599</v>
      </c>
      <c r="BH445" s="17">
        <v>0.50854900720228502</v>
      </c>
      <c r="BI445" s="17"/>
      <c r="BJ445" s="17">
        <v>0.52904739396197398</v>
      </c>
      <c r="BK445" s="17">
        <v>0</v>
      </c>
      <c r="BL445" s="17">
        <v>0</v>
      </c>
      <c r="BM445" s="17">
        <v>0.15774847342346501</v>
      </c>
      <c r="BN445" s="17">
        <v>0.442947280880163</v>
      </c>
      <c r="BO445" s="17">
        <v>0.39445368991975699</v>
      </c>
      <c r="BP445" s="17"/>
      <c r="BQ445" s="17">
        <v>0.30102386822744398</v>
      </c>
      <c r="BR445" s="17">
        <v>0.25811191519098797</v>
      </c>
      <c r="BS445" s="17"/>
      <c r="BT445" s="17">
        <v>0.20618600354524699</v>
      </c>
      <c r="BU445" s="17">
        <v>0.30311024727071501</v>
      </c>
      <c r="BV445" s="17"/>
      <c r="BW445" s="17">
        <v>0.15196396175947899</v>
      </c>
      <c r="BX445" s="17">
        <v>0.42208052502299598</v>
      </c>
    </row>
    <row r="446" spans="2:76" x14ac:dyDescent="0.35">
      <c r="B446" t="s">
        <v>315</v>
      </c>
      <c r="C446" s="17">
        <v>0.136064391815856</v>
      </c>
      <c r="D446" s="17">
        <v>0</v>
      </c>
      <c r="E446" s="17">
        <v>0.18645266177977601</v>
      </c>
      <c r="F446" s="17"/>
      <c r="G446" s="17">
        <v>9.3479023241021406E-2</v>
      </c>
      <c r="H446" s="17">
        <v>0.255956137859773</v>
      </c>
      <c r="I446" s="17">
        <v>0</v>
      </c>
      <c r="J446" s="17"/>
      <c r="K446" s="17">
        <v>0</v>
      </c>
      <c r="L446" s="17">
        <v>0</v>
      </c>
      <c r="M446" s="17">
        <v>0.489973061373147</v>
      </c>
      <c r="N446" s="17">
        <v>0</v>
      </c>
      <c r="O446" s="17" t="s">
        <v>136</v>
      </c>
      <c r="P446" s="17" t="s">
        <v>136</v>
      </c>
      <c r="Q446" s="17">
        <v>0</v>
      </c>
      <c r="R446" s="17">
        <v>0</v>
      </c>
      <c r="S446" s="17" t="s">
        <v>136</v>
      </c>
      <c r="T446" s="17">
        <v>0.193320893843721</v>
      </c>
      <c r="U446" s="17">
        <v>0</v>
      </c>
      <c r="V446" s="17">
        <v>0</v>
      </c>
      <c r="W446" s="17">
        <v>1</v>
      </c>
      <c r="X446" s="17" t="s">
        <v>136</v>
      </c>
      <c r="Y446" s="17" t="s">
        <v>136</v>
      </c>
      <c r="Z446" s="17">
        <v>0</v>
      </c>
      <c r="AA446" s="17"/>
      <c r="AB446" s="17">
        <v>7.0958580247489605E-2</v>
      </c>
      <c r="AC446" s="17">
        <v>0.194715655394499</v>
      </c>
      <c r="AD446" s="17">
        <v>0.45983305624168702</v>
      </c>
      <c r="AE446" s="17" t="s">
        <v>136</v>
      </c>
      <c r="AF446" s="17"/>
      <c r="AG446" s="17">
        <v>0.18881140767246599</v>
      </c>
      <c r="AH446" s="17" t="s">
        <v>136</v>
      </c>
      <c r="AI446" s="17">
        <v>0</v>
      </c>
      <c r="AJ446" s="17" t="s">
        <v>136</v>
      </c>
      <c r="AK446" s="17"/>
      <c r="AL446" s="17">
        <v>0</v>
      </c>
      <c r="AM446" s="17" t="s">
        <v>136</v>
      </c>
      <c r="AN446" s="17" t="s">
        <v>136</v>
      </c>
      <c r="AO446" s="17" t="s">
        <v>136</v>
      </c>
      <c r="AP446" s="17" t="s">
        <v>136</v>
      </c>
      <c r="AQ446" s="17">
        <v>0</v>
      </c>
      <c r="AR446" s="17"/>
      <c r="AS446" s="17">
        <v>0</v>
      </c>
      <c r="AT446" s="17" t="s">
        <v>136</v>
      </c>
      <c r="AU446" s="17" t="s">
        <v>136</v>
      </c>
      <c r="AV446" s="17" t="s">
        <v>136</v>
      </c>
      <c r="AW446" s="17" t="s">
        <v>136</v>
      </c>
      <c r="AX446" s="17" t="s">
        <v>136</v>
      </c>
      <c r="AY446" s="17">
        <v>0.45589695005146003</v>
      </c>
      <c r="AZ446" s="17">
        <v>0</v>
      </c>
      <c r="BA446" s="17">
        <v>0.50262368295822002</v>
      </c>
      <c r="BB446" s="17"/>
      <c r="BC446" s="17">
        <v>0</v>
      </c>
      <c r="BD446" s="17">
        <v>0</v>
      </c>
      <c r="BE446" s="17">
        <v>0</v>
      </c>
      <c r="BF446" s="17">
        <v>0.36166657861114299</v>
      </c>
      <c r="BG446" s="17">
        <v>0</v>
      </c>
      <c r="BH446" s="17">
        <v>0.49145099279771498</v>
      </c>
      <c r="BI446" s="17"/>
      <c r="BJ446" s="17">
        <v>0.47095260603802602</v>
      </c>
      <c r="BK446" s="17">
        <v>0.70816061653593698</v>
      </c>
      <c r="BL446" s="17">
        <v>0</v>
      </c>
      <c r="BM446" s="17">
        <v>0</v>
      </c>
      <c r="BN446" s="17">
        <v>0</v>
      </c>
      <c r="BO446" s="17">
        <v>0</v>
      </c>
      <c r="BP446" s="17"/>
      <c r="BQ446" s="17">
        <v>0.18400732930497701</v>
      </c>
      <c r="BR446" s="17">
        <v>0</v>
      </c>
      <c r="BS446" s="17"/>
      <c r="BT446" s="17">
        <v>0.30988194543146602</v>
      </c>
      <c r="BU446" s="17">
        <v>6.0778688887114303E-2</v>
      </c>
      <c r="BV446" s="17"/>
      <c r="BW446" s="17">
        <v>0.127593701280796</v>
      </c>
      <c r="BX446" s="17">
        <v>0.18834042679746801</v>
      </c>
    </row>
    <row r="447" spans="2:76" x14ac:dyDescent="0.35">
      <c r="B447" t="s">
        <v>316</v>
      </c>
      <c r="C447" s="17">
        <v>0.23616208034803499</v>
      </c>
      <c r="D447" s="17">
        <v>0.47479969182940601</v>
      </c>
      <c r="E447" s="17">
        <v>0.14778821389852601</v>
      </c>
      <c r="F447" s="17"/>
      <c r="G447" s="17">
        <v>0.20580981887890901</v>
      </c>
      <c r="H447" s="17">
        <v>0.230028444488206</v>
      </c>
      <c r="I447" s="17">
        <v>0.32492631557850199</v>
      </c>
      <c r="J447" s="17"/>
      <c r="K447" s="17">
        <v>0</v>
      </c>
      <c r="L447" s="17">
        <v>0</v>
      </c>
      <c r="M447" s="17">
        <v>0.510026938626853</v>
      </c>
      <c r="N447" s="17">
        <v>1</v>
      </c>
      <c r="O447" s="17" t="s">
        <v>136</v>
      </c>
      <c r="P447" s="17" t="s">
        <v>136</v>
      </c>
      <c r="Q447" s="17">
        <v>0</v>
      </c>
      <c r="R447" s="17">
        <v>0</v>
      </c>
      <c r="S447" s="17" t="s">
        <v>136</v>
      </c>
      <c r="T447" s="17">
        <v>0.19112379131638499</v>
      </c>
      <c r="U447" s="17">
        <v>0</v>
      </c>
      <c r="V447" s="17">
        <v>0</v>
      </c>
      <c r="W447" s="17">
        <v>0</v>
      </c>
      <c r="X447" s="17" t="s">
        <v>136</v>
      </c>
      <c r="Y447" s="17" t="s">
        <v>136</v>
      </c>
      <c r="Z447" s="17">
        <v>1</v>
      </c>
      <c r="AA447" s="17"/>
      <c r="AB447" s="17">
        <v>0.32127585414639098</v>
      </c>
      <c r="AC447" s="17">
        <v>0.172632598920682</v>
      </c>
      <c r="AD447" s="17">
        <v>0</v>
      </c>
      <c r="AE447" s="17" t="s">
        <v>136</v>
      </c>
      <c r="AF447" s="17"/>
      <c r="AG447" s="17">
        <v>0.24636534415973099</v>
      </c>
      <c r="AH447" s="17" t="s">
        <v>136</v>
      </c>
      <c r="AI447" s="17">
        <v>0.26660557041472199</v>
      </c>
      <c r="AJ447" s="17" t="s">
        <v>136</v>
      </c>
      <c r="AK447" s="17"/>
      <c r="AL447" s="17">
        <v>0.18708964177625501</v>
      </c>
      <c r="AM447" s="17" t="s">
        <v>136</v>
      </c>
      <c r="AN447" s="17" t="s">
        <v>136</v>
      </c>
      <c r="AO447" s="17" t="s">
        <v>136</v>
      </c>
      <c r="AP447" s="17" t="s">
        <v>136</v>
      </c>
      <c r="AQ447" s="17">
        <v>0.34906906192881298</v>
      </c>
      <c r="AR447" s="17"/>
      <c r="AS447" s="17">
        <v>0.45213949159897598</v>
      </c>
      <c r="AT447" s="17" t="s">
        <v>136</v>
      </c>
      <c r="AU447" s="17" t="s">
        <v>136</v>
      </c>
      <c r="AV447" s="17" t="s">
        <v>136</v>
      </c>
      <c r="AW447" s="17" t="s">
        <v>136</v>
      </c>
      <c r="AX447" s="17" t="s">
        <v>136</v>
      </c>
      <c r="AY447" s="17">
        <v>0</v>
      </c>
      <c r="AZ447" s="17">
        <v>0.36513303712759898</v>
      </c>
      <c r="BA447" s="17">
        <v>0</v>
      </c>
      <c r="BB447" s="17"/>
      <c r="BC447" s="17">
        <v>0.45285755057704402</v>
      </c>
      <c r="BD447" s="17">
        <v>0</v>
      </c>
      <c r="BE447" s="17">
        <v>1</v>
      </c>
      <c r="BF447" s="17">
        <v>0</v>
      </c>
      <c r="BG447" s="17">
        <v>0.14515819205742</v>
      </c>
      <c r="BH447" s="17">
        <v>0</v>
      </c>
      <c r="BI447" s="17"/>
      <c r="BJ447" s="17">
        <v>0</v>
      </c>
      <c r="BK447" s="17">
        <v>0</v>
      </c>
      <c r="BL447" s="17">
        <v>1</v>
      </c>
      <c r="BM447" s="17">
        <v>0.18052924225095501</v>
      </c>
      <c r="BN447" s="17">
        <v>0.16374690443033499</v>
      </c>
      <c r="BO447" s="17">
        <v>0.60554631008024296</v>
      </c>
      <c r="BP447" s="17"/>
      <c r="BQ447" s="17">
        <v>0.24009687534756199</v>
      </c>
      <c r="BR447" s="17">
        <v>0.29538636700645599</v>
      </c>
      <c r="BS447" s="17"/>
      <c r="BT447" s="17">
        <v>0.27849170751916602</v>
      </c>
      <c r="BU447" s="17">
        <v>0.21782782313407301</v>
      </c>
      <c r="BV447" s="17"/>
      <c r="BW447" s="17">
        <v>0.34927735118571401</v>
      </c>
      <c r="BX447" s="17">
        <v>0</v>
      </c>
    </row>
    <row r="448" spans="2:76" x14ac:dyDescent="0.35">
      <c r="B448" t="s">
        <v>317</v>
      </c>
      <c r="C448" s="17">
        <v>0.24140016367459599</v>
      </c>
      <c r="D448" s="17">
        <v>0.52520030817059404</v>
      </c>
      <c r="E448" s="17">
        <v>0.136301407814819</v>
      </c>
      <c r="F448" s="17"/>
      <c r="G448" s="17">
        <v>0.117530179250834</v>
      </c>
      <c r="H448" s="17">
        <v>0.51401541765202197</v>
      </c>
      <c r="I448" s="17">
        <v>0</v>
      </c>
      <c r="J448" s="17"/>
      <c r="K448" s="17">
        <v>0</v>
      </c>
      <c r="L448" s="17">
        <v>0.510026938626853</v>
      </c>
      <c r="M448" s="17">
        <v>0</v>
      </c>
      <c r="N448" s="17">
        <v>0</v>
      </c>
      <c r="O448" s="17" t="s">
        <v>136</v>
      </c>
      <c r="P448" s="17" t="s">
        <v>136</v>
      </c>
      <c r="Q448" s="17">
        <v>1</v>
      </c>
      <c r="R448" s="17">
        <v>0</v>
      </c>
      <c r="S448" s="17" t="s">
        <v>136</v>
      </c>
      <c r="T448" s="17">
        <v>0.193320893843721</v>
      </c>
      <c r="U448" s="17">
        <v>0</v>
      </c>
      <c r="V448" s="17">
        <v>1</v>
      </c>
      <c r="W448" s="17">
        <v>0</v>
      </c>
      <c r="X448" s="17" t="s">
        <v>136</v>
      </c>
      <c r="Y448" s="17" t="s">
        <v>136</v>
      </c>
      <c r="Z448" s="17">
        <v>0</v>
      </c>
      <c r="AA448" s="17"/>
      <c r="AB448" s="17">
        <v>0.237478990548148</v>
      </c>
      <c r="AC448" s="17">
        <v>0.388966841220032</v>
      </c>
      <c r="AD448" s="17">
        <v>0</v>
      </c>
      <c r="AE448" s="17" t="s">
        <v>136</v>
      </c>
      <c r="AF448" s="17"/>
      <c r="AG448" s="17">
        <v>0.26605142717486302</v>
      </c>
      <c r="AH448" s="17" t="s">
        <v>136</v>
      </c>
      <c r="AI448" s="17">
        <v>0.22590939185321399</v>
      </c>
      <c r="AJ448" s="17" t="s">
        <v>136</v>
      </c>
      <c r="AK448" s="17"/>
      <c r="AL448" s="17">
        <v>0.45297403180545198</v>
      </c>
      <c r="AM448" s="17" t="s">
        <v>136</v>
      </c>
      <c r="AN448" s="17" t="s">
        <v>136</v>
      </c>
      <c r="AO448" s="17" t="s">
        <v>136</v>
      </c>
      <c r="AP448" s="17" t="s">
        <v>136</v>
      </c>
      <c r="AQ448" s="17">
        <v>0.20156763695733701</v>
      </c>
      <c r="AR448" s="17"/>
      <c r="AS448" s="17">
        <v>0</v>
      </c>
      <c r="AT448" s="17" t="s">
        <v>136</v>
      </c>
      <c r="AU448" s="17" t="s">
        <v>136</v>
      </c>
      <c r="AV448" s="17" t="s">
        <v>136</v>
      </c>
      <c r="AW448" s="17" t="s">
        <v>136</v>
      </c>
      <c r="AX448" s="17" t="s">
        <v>136</v>
      </c>
      <c r="AY448" s="17">
        <v>0.54410304994853997</v>
      </c>
      <c r="AZ448" s="17">
        <v>0.19471444854133199</v>
      </c>
      <c r="BA448" s="17">
        <v>0</v>
      </c>
      <c r="BB448" s="17"/>
      <c r="BC448" s="17">
        <v>0</v>
      </c>
      <c r="BD448" s="17">
        <v>0</v>
      </c>
      <c r="BE448" s="17">
        <v>0</v>
      </c>
      <c r="BF448" s="17">
        <v>0.431773488244035</v>
      </c>
      <c r="BG448" s="17">
        <v>0.45510023187089599</v>
      </c>
      <c r="BH448" s="17">
        <v>0</v>
      </c>
      <c r="BI448" s="17"/>
      <c r="BJ448" s="17">
        <v>0</v>
      </c>
      <c r="BK448" s="17">
        <v>0.29183938346406302</v>
      </c>
      <c r="BL448" s="17">
        <v>0</v>
      </c>
      <c r="BM448" s="17">
        <v>0.47051513520585297</v>
      </c>
      <c r="BN448" s="17">
        <v>0.19694173091074599</v>
      </c>
      <c r="BO448" s="17">
        <v>0</v>
      </c>
      <c r="BP448" s="17"/>
      <c r="BQ448" s="17">
        <v>0.20662313476874899</v>
      </c>
      <c r="BR448" s="17">
        <v>0.44650171780255599</v>
      </c>
      <c r="BS448" s="17"/>
      <c r="BT448" s="17">
        <v>0</v>
      </c>
      <c r="BU448" s="17">
        <v>0.345957963685672</v>
      </c>
      <c r="BV448" s="17"/>
      <c r="BW448" s="17">
        <v>0.20469735580714901</v>
      </c>
      <c r="BX448" s="17">
        <v>0.38957904817953598</v>
      </c>
    </row>
    <row r="449" spans="2:76" x14ac:dyDescent="0.35">
      <c r="B449" t="s">
        <v>193</v>
      </c>
      <c r="C449" s="17">
        <v>0.11255622979881599</v>
      </c>
      <c r="D449" s="17">
        <v>0</v>
      </c>
      <c r="E449" s="17">
        <v>0.15423880095159201</v>
      </c>
      <c r="F449" s="17"/>
      <c r="G449" s="17">
        <v>0.24809507780014201</v>
      </c>
      <c r="H449" s="17">
        <v>0</v>
      </c>
      <c r="I449" s="17">
        <v>0</v>
      </c>
      <c r="J449" s="17"/>
      <c r="K449" s="17">
        <v>1</v>
      </c>
      <c r="L449" s="17">
        <v>0</v>
      </c>
      <c r="M449" s="17">
        <v>0</v>
      </c>
      <c r="N449" s="17">
        <v>0</v>
      </c>
      <c r="O449" s="17" t="s">
        <v>136</v>
      </c>
      <c r="P449" s="17" t="s">
        <v>136</v>
      </c>
      <c r="Q449" s="17">
        <v>0</v>
      </c>
      <c r="R449" s="17">
        <v>0</v>
      </c>
      <c r="S449" s="17" t="s">
        <v>136</v>
      </c>
      <c r="T449" s="17">
        <v>0</v>
      </c>
      <c r="U449" s="17">
        <v>1</v>
      </c>
      <c r="V449" s="17">
        <v>0</v>
      </c>
      <c r="W449" s="17">
        <v>0</v>
      </c>
      <c r="X449" s="17" t="s">
        <v>136</v>
      </c>
      <c r="Y449" s="17" t="s">
        <v>136</v>
      </c>
      <c r="Z449" s="17">
        <v>0</v>
      </c>
      <c r="AA449" s="17"/>
      <c r="AB449" s="17">
        <v>0.18832540046656299</v>
      </c>
      <c r="AC449" s="17">
        <v>0</v>
      </c>
      <c r="AD449" s="17">
        <v>0</v>
      </c>
      <c r="AE449" s="17" t="s">
        <v>136</v>
      </c>
      <c r="AF449" s="17"/>
      <c r="AG449" s="17">
        <v>0.15619002082029901</v>
      </c>
      <c r="AH449" s="17" t="s">
        <v>136</v>
      </c>
      <c r="AI449" s="17">
        <v>0</v>
      </c>
      <c r="AJ449" s="17" t="s">
        <v>136</v>
      </c>
      <c r="AK449" s="17"/>
      <c r="AL449" s="17">
        <v>0.16106152510668101</v>
      </c>
      <c r="AM449" s="17" t="s">
        <v>136</v>
      </c>
      <c r="AN449" s="17" t="s">
        <v>136</v>
      </c>
      <c r="AO449" s="17" t="s">
        <v>136</v>
      </c>
      <c r="AP449" s="17" t="s">
        <v>136</v>
      </c>
      <c r="AQ449" s="17">
        <v>0</v>
      </c>
      <c r="AR449" s="17"/>
      <c r="AS449" s="17">
        <v>0</v>
      </c>
      <c r="AT449" s="17" t="s">
        <v>136</v>
      </c>
      <c r="AU449" s="17" t="s">
        <v>136</v>
      </c>
      <c r="AV449" s="17" t="s">
        <v>136</v>
      </c>
      <c r="AW449" s="17" t="s">
        <v>136</v>
      </c>
      <c r="AX449" s="17" t="s">
        <v>136</v>
      </c>
      <c r="AY449" s="17">
        <v>0</v>
      </c>
      <c r="AZ449" s="17">
        <v>0.440152514331069</v>
      </c>
      <c r="BA449" s="17">
        <v>0</v>
      </c>
      <c r="BB449" s="17"/>
      <c r="BC449" s="17">
        <v>0.27153172241856</v>
      </c>
      <c r="BD449" s="17">
        <v>0</v>
      </c>
      <c r="BE449" s="17">
        <v>0</v>
      </c>
      <c r="BF449" s="17">
        <v>0</v>
      </c>
      <c r="BG449" s="17">
        <v>0.20416153398848799</v>
      </c>
      <c r="BH449" s="17">
        <v>0</v>
      </c>
      <c r="BI449" s="17"/>
      <c r="BJ449" s="17">
        <v>0</v>
      </c>
      <c r="BK449" s="17">
        <v>0</v>
      </c>
      <c r="BL449" s="17">
        <v>0</v>
      </c>
      <c r="BM449" s="17">
        <v>0.191207149119727</v>
      </c>
      <c r="BN449" s="17">
        <v>0.196364083778755</v>
      </c>
      <c r="BO449" s="17">
        <v>0</v>
      </c>
      <c r="BP449" s="17"/>
      <c r="BQ449" s="17">
        <v>6.8248792351267795E-2</v>
      </c>
      <c r="BR449" s="17">
        <v>0</v>
      </c>
      <c r="BS449" s="17"/>
      <c r="BT449" s="17">
        <v>0.20544034350412099</v>
      </c>
      <c r="BU449" s="17">
        <v>7.2325277022425902E-2</v>
      </c>
      <c r="BV449" s="17"/>
      <c r="BW449" s="17">
        <v>0.16646762996686101</v>
      </c>
      <c r="BX449" s="17">
        <v>0</v>
      </c>
    </row>
    <row r="450" spans="2:76"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row>
    <row r="451" spans="2:76" x14ac:dyDescent="0.35">
      <c r="B451" s="6" t="s">
        <v>326</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row>
    <row r="452" spans="2:76" x14ac:dyDescent="0.35">
      <c r="B452" s="31" t="s">
        <v>504</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row>
    <row r="453" spans="2:76" x14ac:dyDescent="0.35">
      <c r="B453" t="s">
        <v>234</v>
      </c>
      <c r="C453" s="17">
        <v>0.49039586304036997</v>
      </c>
      <c r="D453" s="17">
        <v>0.49363196265657899</v>
      </c>
      <c r="E453" s="17">
        <v>0.48919744912093499</v>
      </c>
      <c r="F453" s="17"/>
      <c r="G453" s="17">
        <v>0.69797805277853098</v>
      </c>
      <c r="H453" s="17">
        <v>0.47481643081313701</v>
      </c>
      <c r="I453" s="17">
        <v>0</v>
      </c>
      <c r="J453" s="17"/>
      <c r="K453" s="17">
        <v>1</v>
      </c>
      <c r="L453" s="17">
        <v>1</v>
      </c>
      <c r="M453" s="17">
        <v>0</v>
      </c>
      <c r="N453" s="17">
        <v>0</v>
      </c>
      <c r="O453" s="17" t="s">
        <v>136</v>
      </c>
      <c r="P453" s="17" t="s">
        <v>136</v>
      </c>
      <c r="Q453" s="17">
        <v>0</v>
      </c>
      <c r="R453" s="17">
        <v>0.45260860360035798</v>
      </c>
      <c r="S453" s="17" t="s">
        <v>136</v>
      </c>
      <c r="T453" s="17">
        <v>0.57574731861601502</v>
      </c>
      <c r="U453" s="17">
        <v>0</v>
      </c>
      <c r="V453" s="17">
        <v>1</v>
      </c>
      <c r="W453" s="17">
        <v>1</v>
      </c>
      <c r="X453" s="17" t="s">
        <v>136</v>
      </c>
      <c r="Y453" s="17" t="s">
        <v>136</v>
      </c>
      <c r="Z453" s="17">
        <v>0.5</v>
      </c>
      <c r="AA453" s="17"/>
      <c r="AB453" s="17">
        <v>0.491897052035489</v>
      </c>
      <c r="AC453" s="17">
        <v>0.194715655394499</v>
      </c>
      <c r="AD453" s="17">
        <v>1</v>
      </c>
      <c r="AE453" s="17" t="s">
        <v>136</v>
      </c>
      <c r="AF453" s="17"/>
      <c r="AG453" s="17">
        <v>0.61212986992220397</v>
      </c>
      <c r="AH453" s="17" t="s">
        <v>136</v>
      </c>
      <c r="AI453" s="17">
        <v>0.22408543665630901</v>
      </c>
      <c r="AJ453" s="17" t="s">
        <v>136</v>
      </c>
      <c r="AK453" s="17"/>
      <c r="AL453" s="17">
        <v>0.291438709626202</v>
      </c>
      <c r="AM453" s="17" t="s">
        <v>136</v>
      </c>
      <c r="AN453" s="17" t="s">
        <v>136</v>
      </c>
      <c r="AO453" s="17" t="s">
        <v>136</v>
      </c>
      <c r="AP453" s="17" t="s">
        <v>136</v>
      </c>
      <c r="AQ453" s="17">
        <v>0.37894193033239398</v>
      </c>
      <c r="AR453" s="17"/>
      <c r="AS453" s="17">
        <v>0.29545856802178599</v>
      </c>
      <c r="AT453" s="17" t="s">
        <v>136</v>
      </c>
      <c r="AU453" s="17" t="s">
        <v>136</v>
      </c>
      <c r="AV453" s="17" t="s">
        <v>136</v>
      </c>
      <c r="AW453" s="17" t="s">
        <v>136</v>
      </c>
      <c r="AX453" s="17" t="s">
        <v>136</v>
      </c>
      <c r="AY453" s="17">
        <v>0</v>
      </c>
      <c r="AZ453" s="17">
        <v>0.43530363505043101</v>
      </c>
      <c r="BA453" s="17">
        <v>1</v>
      </c>
      <c r="BB453" s="17"/>
      <c r="BC453" s="17">
        <v>0.50203950229291705</v>
      </c>
      <c r="BD453" s="17">
        <v>0</v>
      </c>
      <c r="BE453" s="17">
        <v>0.45644114826468901</v>
      </c>
      <c r="BF453" s="17">
        <v>0.613969733148654</v>
      </c>
      <c r="BG453" s="17">
        <v>0.32910368585088801</v>
      </c>
      <c r="BH453" s="17">
        <v>1</v>
      </c>
      <c r="BI453" s="17"/>
      <c r="BJ453" s="17">
        <v>1</v>
      </c>
      <c r="BK453" s="17">
        <v>0.67427165243731002</v>
      </c>
      <c r="BL453" s="17">
        <v>0</v>
      </c>
      <c r="BM453" s="17">
        <v>0.513160509129716</v>
      </c>
      <c r="BN453" s="17">
        <v>0.36422865469808102</v>
      </c>
      <c r="BO453" s="17">
        <v>0.326457806087252</v>
      </c>
      <c r="BP453" s="17"/>
      <c r="BQ453" s="17">
        <v>0.45856201589777401</v>
      </c>
      <c r="BR453" s="17">
        <v>0.44957368792373797</v>
      </c>
      <c r="BS453" s="17"/>
      <c r="BT453" s="17">
        <v>0.65456814269517005</v>
      </c>
      <c r="BU453" s="17">
        <v>0.41928782350047999</v>
      </c>
      <c r="BV453" s="17"/>
      <c r="BW453" s="17">
        <v>0.49990657095582802</v>
      </c>
      <c r="BX453" s="17">
        <v>0.57640247268158995</v>
      </c>
    </row>
    <row r="454" spans="2:76" x14ac:dyDescent="0.35">
      <c r="B454" t="s">
        <v>319</v>
      </c>
      <c r="C454" s="17">
        <v>0.422687636333201</v>
      </c>
      <c r="D454" s="17">
        <v>0.61540219047134304</v>
      </c>
      <c r="E454" s="17">
        <v>0.351320301718346</v>
      </c>
      <c r="F454" s="17"/>
      <c r="G454" s="17">
        <v>0.45623750626871201</v>
      </c>
      <c r="H454" s="17">
        <v>0.58950604664545803</v>
      </c>
      <c r="I454" s="17">
        <v>0</v>
      </c>
      <c r="J454" s="17"/>
      <c r="K454" s="17">
        <v>1</v>
      </c>
      <c r="L454" s="17">
        <v>0</v>
      </c>
      <c r="M454" s="17">
        <v>0.510026938626853</v>
      </c>
      <c r="N454" s="17">
        <v>0</v>
      </c>
      <c r="O454" s="17" t="s">
        <v>136</v>
      </c>
      <c r="P454" s="17" t="s">
        <v>136</v>
      </c>
      <c r="Q454" s="17">
        <v>0.49530707129475399</v>
      </c>
      <c r="R454" s="17">
        <v>0.45260860360035798</v>
      </c>
      <c r="S454" s="17" t="s">
        <v>136</v>
      </c>
      <c r="T454" s="17">
        <v>0.19112379131638499</v>
      </c>
      <c r="U454" s="17">
        <v>0</v>
      </c>
      <c r="V454" s="17">
        <v>1</v>
      </c>
      <c r="W454" s="17">
        <v>1</v>
      </c>
      <c r="X454" s="17" t="s">
        <v>136</v>
      </c>
      <c r="Y454" s="17" t="s">
        <v>136</v>
      </c>
      <c r="Z454" s="17">
        <v>1</v>
      </c>
      <c r="AA454" s="17"/>
      <c r="AB454" s="17">
        <v>0.39065336173946003</v>
      </c>
      <c r="AC454" s="17">
        <v>0.36688378474621502</v>
      </c>
      <c r="AD454" s="17">
        <v>1</v>
      </c>
      <c r="AE454" s="17" t="s">
        <v>136</v>
      </c>
      <c r="AF454" s="17"/>
      <c r="AG454" s="17">
        <v>0.51761719283366403</v>
      </c>
      <c r="AH454" s="17" t="s">
        <v>136</v>
      </c>
      <c r="AI454" s="17">
        <v>0.22590939185321399</v>
      </c>
      <c r="AJ454" s="17" t="s">
        <v>136</v>
      </c>
      <c r="AK454" s="17"/>
      <c r="AL454" s="17">
        <v>0.121266647602711</v>
      </c>
      <c r="AM454" s="17" t="s">
        <v>136</v>
      </c>
      <c r="AN454" s="17" t="s">
        <v>136</v>
      </c>
      <c r="AO454" s="17" t="s">
        <v>136</v>
      </c>
      <c r="AP454" s="17" t="s">
        <v>136</v>
      </c>
      <c r="AQ454" s="17">
        <v>0.55764941512988397</v>
      </c>
      <c r="AR454" s="17"/>
      <c r="AS454" s="17">
        <v>0.26651417428360202</v>
      </c>
      <c r="AT454" s="17" t="s">
        <v>136</v>
      </c>
      <c r="AU454" s="17" t="s">
        <v>136</v>
      </c>
      <c r="AV454" s="17" t="s">
        <v>136</v>
      </c>
      <c r="AW454" s="17" t="s">
        <v>136</v>
      </c>
      <c r="AX454" s="17" t="s">
        <v>136</v>
      </c>
      <c r="AY454" s="17">
        <v>0</v>
      </c>
      <c r="AZ454" s="17">
        <v>0.60793516398935799</v>
      </c>
      <c r="BA454" s="17">
        <v>0</v>
      </c>
      <c r="BB454" s="17"/>
      <c r="BC454" s="17">
        <v>0.45285755057704402</v>
      </c>
      <c r="BD454" s="17">
        <v>0</v>
      </c>
      <c r="BE454" s="17">
        <v>0.45644114826468901</v>
      </c>
      <c r="BF454" s="17">
        <v>0.39211878892816199</v>
      </c>
      <c r="BG454" s="17">
        <v>0.47426187790830798</v>
      </c>
      <c r="BH454" s="17">
        <v>0.50854900720228502</v>
      </c>
      <c r="BI454" s="17"/>
      <c r="BJ454" s="17">
        <v>0.47095260603802602</v>
      </c>
      <c r="BK454" s="17">
        <v>0.29183938346406302</v>
      </c>
      <c r="BL454" s="17">
        <v>1</v>
      </c>
      <c r="BM454" s="17">
        <v>0.34417938921656299</v>
      </c>
      <c r="BN454" s="17">
        <v>0.36422865469808102</v>
      </c>
      <c r="BO454" s="17">
        <v>0.60554631008024296</v>
      </c>
      <c r="BP454" s="17"/>
      <c r="BQ454" s="17">
        <v>0.43627051208633899</v>
      </c>
      <c r="BR454" s="17">
        <v>0.19146177273275</v>
      </c>
      <c r="BS454" s="17"/>
      <c r="BT454" s="17">
        <v>0.62906171973222502</v>
      </c>
      <c r="BU454" s="17">
        <v>0.33330070381814603</v>
      </c>
      <c r="BV454" s="17"/>
      <c r="BW454" s="17">
        <v>0.55167741747250898</v>
      </c>
      <c r="BX454" s="17">
        <v>0.18789116453000301</v>
      </c>
    </row>
    <row r="455" spans="2:76" x14ac:dyDescent="0.35">
      <c r="B455" t="s">
        <v>320</v>
      </c>
      <c r="C455" s="17">
        <v>0.42009248861269899</v>
      </c>
      <c r="D455" s="17">
        <v>0.47479969182940601</v>
      </c>
      <c r="E455" s="17">
        <v>0.39983295349211401</v>
      </c>
      <c r="F455" s="17"/>
      <c r="G455" s="17">
        <v>0.34276848726292602</v>
      </c>
      <c r="H455" s="17">
        <v>0.230028444488206</v>
      </c>
      <c r="I455" s="17">
        <v>1</v>
      </c>
      <c r="J455" s="17"/>
      <c r="K455" s="17">
        <v>1</v>
      </c>
      <c r="L455" s="17">
        <v>0</v>
      </c>
      <c r="M455" s="17">
        <v>0.510026938626853</v>
      </c>
      <c r="N455" s="17">
        <v>1</v>
      </c>
      <c r="O455" s="17" t="s">
        <v>136</v>
      </c>
      <c r="P455" s="17" t="s">
        <v>136</v>
      </c>
      <c r="Q455" s="17">
        <v>0</v>
      </c>
      <c r="R455" s="17">
        <v>0.54739139639964196</v>
      </c>
      <c r="S455" s="17" t="s">
        <v>136</v>
      </c>
      <c r="T455" s="17">
        <v>0.42223442099617198</v>
      </c>
      <c r="U455" s="17">
        <v>0</v>
      </c>
      <c r="V455" s="17">
        <v>0</v>
      </c>
      <c r="W455" s="17">
        <v>0</v>
      </c>
      <c r="X455" s="17" t="s">
        <v>136</v>
      </c>
      <c r="Y455" s="17" t="s">
        <v>136</v>
      </c>
      <c r="Z455" s="17">
        <v>1</v>
      </c>
      <c r="AA455" s="17"/>
      <c r="AB455" s="17">
        <v>0.524758850940091</v>
      </c>
      <c r="AC455" s="17">
        <v>0.41631750338546902</v>
      </c>
      <c r="AD455" s="17">
        <v>0</v>
      </c>
      <c r="AE455" s="17" t="s">
        <v>136</v>
      </c>
      <c r="AF455" s="17"/>
      <c r="AG455" s="17">
        <v>0.26421473595467099</v>
      </c>
      <c r="AH455" s="17" t="s">
        <v>136</v>
      </c>
      <c r="AI455" s="17">
        <v>0.77409060814678599</v>
      </c>
      <c r="AJ455" s="17" t="s">
        <v>136</v>
      </c>
      <c r="AK455" s="17"/>
      <c r="AL455" s="17">
        <v>0.38596444308786698</v>
      </c>
      <c r="AM455" s="17" t="s">
        <v>136</v>
      </c>
      <c r="AN455" s="17" t="s">
        <v>136</v>
      </c>
      <c r="AO455" s="17" t="s">
        <v>136</v>
      </c>
      <c r="AP455" s="17" t="s">
        <v>136</v>
      </c>
      <c r="AQ455" s="17">
        <v>0.58985200984159203</v>
      </c>
      <c r="AR455" s="17"/>
      <c r="AS455" s="17">
        <v>0.83779851912001402</v>
      </c>
      <c r="AT455" s="17" t="s">
        <v>136</v>
      </c>
      <c r="AU455" s="17" t="s">
        <v>136</v>
      </c>
      <c r="AV455" s="17" t="s">
        <v>136</v>
      </c>
      <c r="AW455" s="17" t="s">
        <v>136</v>
      </c>
      <c r="AX455" s="17" t="s">
        <v>136</v>
      </c>
      <c r="AY455" s="17">
        <v>0</v>
      </c>
      <c r="AZ455" s="17">
        <v>0.41543365580068498</v>
      </c>
      <c r="BA455" s="17">
        <v>0.49737631704177998</v>
      </c>
      <c r="BB455" s="17"/>
      <c r="BC455" s="17">
        <v>0.45285755057704402</v>
      </c>
      <c r="BD455" s="17">
        <v>1</v>
      </c>
      <c r="BE455" s="17">
        <v>0.54355885173531104</v>
      </c>
      <c r="BF455" s="17">
        <v>0.20655993314482199</v>
      </c>
      <c r="BG455" s="17">
        <v>0.54489976812910401</v>
      </c>
      <c r="BH455" s="17">
        <v>0</v>
      </c>
      <c r="BI455" s="17"/>
      <c r="BJ455" s="17">
        <v>0.52904739396197398</v>
      </c>
      <c r="BK455" s="17">
        <v>0</v>
      </c>
      <c r="BL455" s="17">
        <v>1</v>
      </c>
      <c r="BM455" s="17">
        <v>0.37173639137068198</v>
      </c>
      <c r="BN455" s="17">
        <v>0.40621243504275201</v>
      </c>
      <c r="BO455" s="17">
        <v>0.67354219391274806</v>
      </c>
      <c r="BP455" s="17"/>
      <c r="BQ455" s="17">
        <v>0.40486887840491897</v>
      </c>
      <c r="BR455" s="17">
        <v>0.29538636700645599</v>
      </c>
      <c r="BS455" s="17"/>
      <c r="BT455" s="17">
        <v>0.69011805456853403</v>
      </c>
      <c r="BU455" s="17">
        <v>0.30313615066611099</v>
      </c>
      <c r="BV455" s="17"/>
      <c r="BW455" s="17">
        <v>0.36830126790490197</v>
      </c>
      <c r="BX455" s="17">
        <v>0.42208052502299598</v>
      </c>
    </row>
    <row r="456" spans="2:76" x14ac:dyDescent="0.35">
      <c r="B456" t="s">
        <v>321</v>
      </c>
      <c r="C456" s="17">
        <v>0.35472157499805701</v>
      </c>
      <c r="D456" s="17">
        <v>0.540321438900777</v>
      </c>
      <c r="E456" s="17">
        <v>0.28598899976078601</v>
      </c>
      <c r="F456" s="17"/>
      <c r="G456" s="17">
        <v>0.48086684726488899</v>
      </c>
      <c r="H456" s="17">
        <v>0.37321829840141202</v>
      </c>
      <c r="I456" s="17">
        <v>0</v>
      </c>
      <c r="J456" s="17"/>
      <c r="K456" s="17">
        <v>1</v>
      </c>
      <c r="L456" s="17">
        <v>1</v>
      </c>
      <c r="M456" s="17">
        <v>0</v>
      </c>
      <c r="N456" s="17">
        <v>0</v>
      </c>
      <c r="O456" s="17" t="s">
        <v>136</v>
      </c>
      <c r="P456" s="17" t="s">
        <v>136</v>
      </c>
      <c r="Q456" s="17">
        <v>0.50469292870524596</v>
      </c>
      <c r="R456" s="17">
        <v>0.45260860360035798</v>
      </c>
      <c r="S456" s="17" t="s">
        <v>136</v>
      </c>
      <c r="T456" s="17">
        <v>0</v>
      </c>
      <c r="U456" s="17">
        <v>0</v>
      </c>
      <c r="V456" s="17">
        <v>0</v>
      </c>
      <c r="W456" s="17">
        <v>1</v>
      </c>
      <c r="X456" s="17" t="s">
        <v>136</v>
      </c>
      <c r="Y456" s="17" t="s">
        <v>136</v>
      </c>
      <c r="Z456" s="17">
        <v>0.5</v>
      </c>
      <c r="AA456" s="17"/>
      <c r="AB456" s="17">
        <v>0.34820256922757797</v>
      </c>
      <c r="AC456" s="17">
        <v>0</v>
      </c>
      <c r="AD456" s="17">
        <v>1</v>
      </c>
      <c r="AE456" s="17" t="s">
        <v>136</v>
      </c>
      <c r="AF456" s="17"/>
      <c r="AG456" s="17">
        <v>0.49223370650727599</v>
      </c>
      <c r="AH456" s="17" t="s">
        <v>136</v>
      </c>
      <c r="AI456" s="17">
        <v>0</v>
      </c>
      <c r="AJ456" s="17" t="s">
        <v>136</v>
      </c>
      <c r="AK456" s="17"/>
      <c r="AL456" s="17">
        <v>0.33170738420273999</v>
      </c>
      <c r="AM456" s="17" t="s">
        <v>136</v>
      </c>
      <c r="AN456" s="17" t="s">
        <v>136</v>
      </c>
      <c r="AO456" s="17" t="s">
        <v>136</v>
      </c>
      <c r="AP456" s="17" t="s">
        <v>136</v>
      </c>
      <c r="AQ456" s="17">
        <v>0.37894193033239398</v>
      </c>
      <c r="AR456" s="17"/>
      <c r="AS456" s="17">
        <v>0.29545856802178599</v>
      </c>
      <c r="AT456" s="17" t="s">
        <v>136</v>
      </c>
      <c r="AU456" s="17" t="s">
        <v>136</v>
      </c>
      <c r="AV456" s="17" t="s">
        <v>136</v>
      </c>
      <c r="AW456" s="17" t="s">
        <v>136</v>
      </c>
      <c r="AX456" s="17" t="s">
        <v>136</v>
      </c>
      <c r="AY456" s="17">
        <v>0.54410304994853997</v>
      </c>
      <c r="AZ456" s="17">
        <v>0.242802126861759</v>
      </c>
      <c r="BA456" s="17">
        <v>0</v>
      </c>
      <c r="BB456" s="17"/>
      <c r="BC456" s="17">
        <v>0.50203950229291705</v>
      </c>
      <c r="BD456" s="17">
        <v>0</v>
      </c>
      <c r="BE456" s="17">
        <v>0</v>
      </c>
      <c r="BF456" s="17">
        <v>0.40740980000383298</v>
      </c>
      <c r="BG456" s="17">
        <v>0.37059287478866298</v>
      </c>
      <c r="BH456" s="17">
        <v>0.50854900720228502</v>
      </c>
      <c r="BI456" s="17"/>
      <c r="BJ456" s="17">
        <v>0.47095260603802602</v>
      </c>
      <c r="BK456" s="17">
        <v>0</v>
      </c>
      <c r="BL456" s="17">
        <v>0</v>
      </c>
      <c r="BM456" s="17">
        <v>0.513160509129716</v>
      </c>
      <c r="BN456" s="17">
        <v>0.56117038560882704</v>
      </c>
      <c r="BO456" s="17">
        <v>0</v>
      </c>
      <c r="BP456" s="17"/>
      <c r="BQ456" s="17">
        <v>0.25801865168916099</v>
      </c>
      <c r="BR456" s="17">
        <v>0.51315186026079396</v>
      </c>
      <c r="BS456" s="17"/>
      <c r="BT456" s="17">
        <v>0.48981586597264198</v>
      </c>
      <c r="BU456" s="17">
        <v>0.29620810241649198</v>
      </c>
      <c r="BV456" s="17"/>
      <c r="BW456" s="17">
        <v>0.44576287192158098</v>
      </c>
      <c r="BX456" s="17">
        <v>0.201687883649533</v>
      </c>
    </row>
    <row r="457" spans="2:76" x14ac:dyDescent="0.35">
      <c r="B457" t="s">
        <v>322</v>
      </c>
      <c r="C457" s="17">
        <v>0.31108763752764901</v>
      </c>
      <c r="D457" s="17">
        <v>0.15572362937212</v>
      </c>
      <c r="E457" s="17">
        <v>0.36862306969429598</v>
      </c>
      <c r="F457" s="17"/>
      <c r="G457" s="17">
        <v>0.35396834160283602</v>
      </c>
      <c r="H457" s="17">
        <v>0.25109622726310499</v>
      </c>
      <c r="I457" s="17">
        <v>0.32492631557850199</v>
      </c>
      <c r="J457" s="17"/>
      <c r="K457" s="17">
        <v>1</v>
      </c>
      <c r="L457" s="17">
        <v>0</v>
      </c>
      <c r="M457" s="17">
        <v>0</v>
      </c>
      <c r="N457" s="17">
        <v>1</v>
      </c>
      <c r="O457" s="17" t="s">
        <v>136</v>
      </c>
      <c r="P457" s="17" t="s">
        <v>136</v>
      </c>
      <c r="Q457" s="17">
        <v>0</v>
      </c>
      <c r="R457" s="17">
        <v>0</v>
      </c>
      <c r="S457" s="17" t="s">
        <v>136</v>
      </c>
      <c r="T457" s="17">
        <v>0.57574731861601502</v>
      </c>
      <c r="U457" s="17">
        <v>0</v>
      </c>
      <c r="V457" s="17">
        <v>0</v>
      </c>
      <c r="W457" s="17">
        <v>0</v>
      </c>
      <c r="X457" s="17" t="s">
        <v>136</v>
      </c>
      <c r="Y457" s="17" t="s">
        <v>136</v>
      </c>
      <c r="Z457" s="17">
        <v>0.5</v>
      </c>
      <c r="AA457" s="17"/>
      <c r="AB457" s="17">
        <v>0.43719035902954501</v>
      </c>
      <c r="AC457" s="17">
        <v>0.194715655394499</v>
      </c>
      <c r="AD457" s="17">
        <v>0</v>
      </c>
      <c r="AE457" s="17" t="s">
        <v>136</v>
      </c>
      <c r="AF457" s="17"/>
      <c r="AG457" s="17">
        <v>0.28196279256606999</v>
      </c>
      <c r="AH457" s="17" t="s">
        <v>136</v>
      </c>
      <c r="AI457" s="17">
        <v>0.49069100707103103</v>
      </c>
      <c r="AJ457" s="17" t="s">
        <v>136</v>
      </c>
      <c r="AK457" s="17"/>
      <c r="AL457" s="17">
        <v>0.18708964177625501</v>
      </c>
      <c r="AM457" s="17" t="s">
        <v>136</v>
      </c>
      <c r="AN457" s="17" t="s">
        <v>136</v>
      </c>
      <c r="AO457" s="17" t="s">
        <v>136</v>
      </c>
      <c r="AP457" s="17" t="s">
        <v>136</v>
      </c>
      <c r="AQ457" s="17">
        <v>0.17036157713132299</v>
      </c>
      <c r="AR457" s="17"/>
      <c r="AS457" s="17">
        <v>0.31888240445717497</v>
      </c>
      <c r="AT457" s="17" t="s">
        <v>136</v>
      </c>
      <c r="AU457" s="17" t="s">
        <v>136</v>
      </c>
      <c r="AV457" s="17" t="s">
        <v>136</v>
      </c>
      <c r="AW457" s="17" t="s">
        <v>136</v>
      </c>
      <c r="AX457" s="17" t="s">
        <v>136</v>
      </c>
      <c r="AY457" s="17">
        <v>0</v>
      </c>
      <c r="AZ457" s="17">
        <v>0.43530363505043101</v>
      </c>
      <c r="BA457" s="17">
        <v>1</v>
      </c>
      <c r="BB457" s="17"/>
      <c r="BC457" s="17">
        <v>0.22642877528852201</v>
      </c>
      <c r="BD457" s="17">
        <v>0</v>
      </c>
      <c r="BE457" s="17">
        <v>1</v>
      </c>
      <c r="BF457" s="17">
        <v>0.20655993314482199</v>
      </c>
      <c r="BG457" s="17">
        <v>0.20416153398848799</v>
      </c>
      <c r="BH457" s="17">
        <v>0.49145099279771498</v>
      </c>
      <c r="BI457" s="17"/>
      <c r="BJ457" s="17">
        <v>0.52904739396197398</v>
      </c>
      <c r="BK457" s="17">
        <v>0.382432268973247</v>
      </c>
      <c r="BL457" s="17">
        <v>0</v>
      </c>
      <c r="BM457" s="17">
        <v>0.37173639137068198</v>
      </c>
      <c r="BN457" s="17">
        <v>0.16374690443033499</v>
      </c>
      <c r="BO457" s="17">
        <v>0.326457806087252</v>
      </c>
      <c r="BP457" s="17"/>
      <c r="BQ457" s="17">
        <v>0.25745564808237997</v>
      </c>
      <c r="BR457" s="17">
        <v>0.29538636700645599</v>
      </c>
      <c r="BS457" s="17"/>
      <c r="BT457" s="17">
        <v>0.50943847398623199</v>
      </c>
      <c r="BU457" s="17">
        <v>0.22517581884958701</v>
      </c>
      <c r="BV457" s="17"/>
      <c r="BW457" s="17">
        <v>0.31357531473038502</v>
      </c>
      <c r="BX457" s="17">
        <v>0.37471458903205701</v>
      </c>
    </row>
    <row r="458" spans="2:76" x14ac:dyDescent="0.35">
      <c r="B458" t="s">
        <v>323</v>
      </c>
      <c r="C458" s="17">
        <v>0.27633536754427901</v>
      </c>
      <c r="D458" s="17">
        <v>0.15572362937212</v>
      </c>
      <c r="E458" s="17">
        <v>0.32100110810086202</v>
      </c>
      <c r="F458" s="17"/>
      <c r="G458" s="17">
        <v>0.24976611671344501</v>
      </c>
      <c r="H458" s="17">
        <v>0.115014222244103</v>
      </c>
      <c r="I458" s="17">
        <v>0.67032040494700196</v>
      </c>
      <c r="J458" s="17"/>
      <c r="K458" s="17">
        <v>1</v>
      </c>
      <c r="L458" s="17">
        <v>0.489973061373147</v>
      </c>
      <c r="M458" s="17">
        <v>0</v>
      </c>
      <c r="N458" s="17">
        <v>1</v>
      </c>
      <c r="O458" s="17" t="s">
        <v>136</v>
      </c>
      <c r="P458" s="17" t="s">
        <v>136</v>
      </c>
      <c r="Q458" s="17">
        <v>0</v>
      </c>
      <c r="R458" s="17">
        <v>0.54739139639964196</v>
      </c>
      <c r="S458" s="17" t="s">
        <v>136</v>
      </c>
      <c r="T458" s="17">
        <v>0</v>
      </c>
      <c r="U458" s="17">
        <v>0</v>
      </c>
      <c r="V458" s="17">
        <v>0</v>
      </c>
      <c r="W458" s="17">
        <v>0</v>
      </c>
      <c r="X458" s="17" t="s">
        <v>136</v>
      </c>
      <c r="Y458" s="17" t="s">
        <v>136</v>
      </c>
      <c r="Z458" s="17">
        <v>0.5</v>
      </c>
      <c r="AA458" s="17"/>
      <c r="AB458" s="17">
        <v>0.27238436978266101</v>
      </c>
      <c r="AC458" s="17">
        <v>0.24368490446478699</v>
      </c>
      <c r="AD458" s="17">
        <v>0</v>
      </c>
      <c r="AE458" s="17" t="s">
        <v>136</v>
      </c>
      <c r="AF458" s="17"/>
      <c r="AG458" s="17">
        <v>0.21564018967841</v>
      </c>
      <c r="AH458" s="17" t="s">
        <v>136</v>
      </c>
      <c r="AI458" s="17">
        <v>0.55000517149047701</v>
      </c>
      <c r="AJ458" s="17" t="s">
        <v>136</v>
      </c>
      <c r="AK458" s="17"/>
      <c r="AL458" s="17">
        <v>0.38596444308786698</v>
      </c>
      <c r="AM458" s="17" t="s">
        <v>136</v>
      </c>
      <c r="AN458" s="17" t="s">
        <v>136</v>
      </c>
      <c r="AO458" s="17" t="s">
        <v>136</v>
      </c>
      <c r="AP458" s="17" t="s">
        <v>136</v>
      </c>
      <c r="AQ458" s="17">
        <v>0.17036157713132299</v>
      </c>
      <c r="AR458" s="17"/>
      <c r="AS458" s="17">
        <v>0.67840212139241296</v>
      </c>
      <c r="AT458" s="17" t="s">
        <v>136</v>
      </c>
      <c r="AU458" s="17" t="s">
        <v>136</v>
      </c>
      <c r="AV458" s="17" t="s">
        <v>136</v>
      </c>
      <c r="AW458" s="17" t="s">
        <v>136</v>
      </c>
      <c r="AX458" s="17" t="s">
        <v>136</v>
      </c>
      <c r="AY458" s="17">
        <v>0</v>
      </c>
      <c r="AZ458" s="17">
        <v>0.242802126861759</v>
      </c>
      <c r="BA458" s="17">
        <v>0</v>
      </c>
      <c r="BB458" s="17"/>
      <c r="BC458" s="17">
        <v>0.50203950229291705</v>
      </c>
      <c r="BD458" s="17">
        <v>1</v>
      </c>
      <c r="BE458" s="17">
        <v>0.54355885173531104</v>
      </c>
      <c r="BF458" s="17">
        <v>0</v>
      </c>
      <c r="BG458" s="17">
        <v>0.20416153398848799</v>
      </c>
      <c r="BH458" s="17">
        <v>0</v>
      </c>
      <c r="BI458" s="17"/>
      <c r="BJ458" s="17">
        <v>0</v>
      </c>
      <c r="BK458" s="17">
        <v>0</v>
      </c>
      <c r="BL458" s="17">
        <v>0</v>
      </c>
      <c r="BM458" s="17">
        <v>0.52948486479414703</v>
      </c>
      <c r="BN458" s="17">
        <v>0.40621243504275201</v>
      </c>
      <c r="BO458" s="17">
        <v>0</v>
      </c>
      <c r="BP458" s="17"/>
      <c r="BQ458" s="17">
        <v>0.14118421045353599</v>
      </c>
      <c r="BR458" s="17">
        <v>0.55349828219744401</v>
      </c>
      <c r="BS458" s="17"/>
      <c r="BT458" s="17">
        <v>0.55087220080895105</v>
      </c>
      <c r="BU458" s="17">
        <v>0.15742506163886999</v>
      </c>
      <c r="BV458" s="17"/>
      <c r="BW458" s="17">
        <v>0.31653042138822202</v>
      </c>
      <c r="BX458" s="17">
        <v>0.23570636278840701</v>
      </c>
    </row>
    <row r="459" spans="2:76" x14ac:dyDescent="0.35">
      <c r="B459" t="s">
        <v>324</v>
      </c>
      <c r="C459" s="17">
        <v>0.19156971663181599</v>
      </c>
      <c r="D459" s="17">
        <v>0.15572362937212</v>
      </c>
      <c r="E459" s="17">
        <v>0.20484447792598601</v>
      </c>
      <c r="F459" s="17"/>
      <c r="G459" s="17">
        <v>0.21974277832035699</v>
      </c>
      <c r="H459" s="17">
        <v>0.25109622726310499</v>
      </c>
      <c r="I459" s="17">
        <v>0</v>
      </c>
      <c r="J459" s="17"/>
      <c r="K459" s="17">
        <v>0</v>
      </c>
      <c r="L459" s="17">
        <v>0</v>
      </c>
      <c r="M459" s="17">
        <v>0</v>
      </c>
      <c r="N459" s="17">
        <v>0</v>
      </c>
      <c r="O459" s="17" t="s">
        <v>136</v>
      </c>
      <c r="P459" s="17" t="s">
        <v>136</v>
      </c>
      <c r="Q459" s="17">
        <v>0</v>
      </c>
      <c r="R459" s="17">
        <v>0</v>
      </c>
      <c r="S459" s="17" t="s">
        <v>136</v>
      </c>
      <c r="T459" s="17">
        <v>0.38444468516010699</v>
      </c>
      <c r="U459" s="17">
        <v>1</v>
      </c>
      <c r="V459" s="17">
        <v>0</v>
      </c>
      <c r="W459" s="17">
        <v>0</v>
      </c>
      <c r="X459" s="17" t="s">
        <v>136</v>
      </c>
      <c r="Y459" s="17" t="s">
        <v>136</v>
      </c>
      <c r="Z459" s="17">
        <v>0.5</v>
      </c>
      <c r="AA459" s="17"/>
      <c r="AB459" s="17">
        <v>0.23721688483029299</v>
      </c>
      <c r="AC459" s="17">
        <v>0.194715655394499</v>
      </c>
      <c r="AD459" s="17">
        <v>0</v>
      </c>
      <c r="AE459" s="17" t="s">
        <v>136</v>
      </c>
      <c r="AF459" s="17"/>
      <c r="AG459" s="17">
        <v>0.26583404652717801</v>
      </c>
      <c r="AH459" s="17" t="s">
        <v>136</v>
      </c>
      <c r="AI459" s="17">
        <v>0</v>
      </c>
      <c r="AJ459" s="17" t="s">
        <v>136</v>
      </c>
      <c r="AK459" s="17"/>
      <c r="AL459" s="17">
        <v>0.16106152510668101</v>
      </c>
      <c r="AM459" s="17" t="s">
        <v>136</v>
      </c>
      <c r="AN459" s="17" t="s">
        <v>136</v>
      </c>
      <c r="AO459" s="17" t="s">
        <v>136</v>
      </c>
      <c r="AP459" s="17" t="s">
        <v>136</v>
      </c>
      <c r="AQ459" s="17">
        <v>0.37192921408865998</v>
      </c>
      <c r="AR459" s="17"/>
      <c r="AS459" s="17">
        <v>0.13325708714180101</v>
      </c>
      <c r="AT459" s="17" t="s">
        <v>136</v>
      </c>
      <c r="AU459" s="17" t="s">
        <v>136</v>
      </c>
      <c r="AV459" s="17" t="s">
        <v>136</v>
      </c>
      <c r="AW459" s="17" t="s">
        <v>136</v>
      </c>
      <c r="AX459" s="17" t="s">
        <v>136</v>
      </c>
      <c r="AY459" s="17">
        <v>0</v>
      </c>
      <c r="AZ459" s="17">
        <v>0.58456634419931497</v>
      </c>
      <c r="BA459" s="17">
        <v>0</v>
      </c>
      <c r="BB459" s="17"/>
      <c r="BC459" s="17">
        <v>0.49796049770708301</v>
      </c>
      <c r="BD459" s="17">
        <v>0</v>
      </c>
      <c r="BE459" s="17">
        <v>0.45644114826468901</v>
      </c>
      <c r="BF459" s="17">
        <v>0</v>
      </c>
      <c r="BG459" s="17">
        <v>0.16372673920832101</v>
      </c>
      <c r="BH459" s="17">
        <v>0</v>
      </c>
      <c r="BI459" s="17"/>
      <c r="BJ459" s="17">
        <v>0</v>
      </c>
      <c r="BK459" s="17">
        <v>0</v>
      </c>
      <c r="BL459" s="17">
        <v>0</v>
      </c>
      <c r="BM459" s="17">
        <v>0.15333800852249399</v>
      </c>
      <c r="BN459" s="17">
        <v>0.36011098820909099</v>
      </c>
      <c r="BO459" s="17">
        <v>0.326457806087252</v>
      </c>
      <c r="BP459" s="17"/>
      <c r="BQ459" s="17">
        <v>0.25907022008254699</v>
      </c>
      <c r="BR459" s="17">
        <v>0</v>
      </c>
      <c r="BS459" s="17"/>
      <c r="BT459" s="17">
        <v>0.13924585375958301</v>
      </c>
      <c r="BU459" s="17">
        <v>0.214232783245875</v>
      </c>
      <c r="BV459" s="17"/>
      <c r="BW459" s="17">
        <v>0.28332644721773798</v>
      </c>
      <c r="BX459" s="17">
        <v>0</v>
      </c>
    </row>
    <row r="460" spans="2:76" x14ac:dyDescent="0.35">
      <c r="B460" t="s">
        <v>325</v>
      </c>
      <c r="C460" s="17">
        <v>0.12216508466477501</v>
      </c>
      <c r="D460" s="17">
        <v>0.45204975738617598</v>
      </c>
      <c r="E460" s="17">
        <v>0</v>
      </c>
      <c r="F460" s="17"/>
      <c r="G460" s="17">
        <v>0</v>
      </c>
      <c r="H460" s="17">
        <v>0.33387451519746703</v>
      </c>
      <c r="I460" s="17">
        <v>0</v>
      </c>
      <c r="J460" s="17"/>
      <c r="K460" s="17">
        <v>0</v>
      </c>
      <c r="L460" s="17">
        <v>0</v>
      </c>
      <c r="M460" s="17">
        <v>0</v>
      </c>
      <c r="N460" s="17">
        <v>0</v>
      </c>
      <c r="O460" s="17" t="s">
        <v>136</v>
      </c>
      <c r="P460" s="17" t="s">
        <v>136</v>
      </c>
      <c r="Q460" s="17">
        <v>0</v>
      </c>
      <c r="R460" s="17">
        <v>0</v>
      </c>
      <c r="S460" s="17" t="s">
        <v>136</v>
      </c>
      <c r="T460" s="17">
        <v>0</v>
      </c>
      <c r="U460" s="17">
        <v>0</v>
      </c>
      <c r="V460" s="17">
        <v>1</v>
      </c>
      <c r="W460" s="17">
        <v>0</v>
      </c>
      <c r="X460" s="17" t="s">
        <v>136</v>
      </c>
      <c r="Y460" s="17" t="s">
        <v>136</v>
      </c>
      <c r="Z460" s="17">
        <v>1</v>
      </c>
      <c r="AA460" s="17"/>
      <c r="AB460" s="17">
        <v>0.20440262199300599</v>
      </c>
      <c r="AC460" s="17">
        <v>0</v>
      </c>
      <c r="AD460" s="17">
        <v>0</v>
      </c>
      <c r="AE460" s="17" t="s">
        <v>136</v>
      </c>
      <c r="AF460" s="17"/>
      <c r="AG460" s="17">
        <v>0.16952386510644701</v>
      </c>
      <c r="AH460" s="17" t="s">
        <v>136</v>
      </c>
      <c r="AI460" s="17">
        <v>0</v>
      </c>
      <c r="AJ460" s="17" t="s">
        <v>136</v>
      </c>
      <c r="AK460" s="17"/>
      <c r="AL460" s="17">
        <v>0.121266647602711</v>
      </c>
      <c r="AM460" s="17" t="s">
        <v>136</v>
      </c>
      <c r="AN460" s="17" t="s">
        <v>136</v>
      </c>
      <c r="AO460" s="17" t="s">
        <v>136</v>
      </c>
      <c r="AP460" s="17" t="s">
        <v>136</v>
      </c>
      <c r="AQ460" s="17">
        <v>0.17036157713132299</v>
      </c>
      <c r="AR460" s="17"/>
      <c r="AS460" s="17">
        <v>0.26651417428360202</v>
      </c>
      <c r="AT460" s="17" t="s">
        <v>136</v>
      </c>
      <c r="AU460" s="17" t="s">
        <v>136</v>
      </c>
      <c r="AV460" s="17" t="s">
        <v>136</v>
      </c>
      <c r="AW460" s="17" t="s">
        <v>136</v>
      </c>
      <c r="AX460" s="17" t="s">
        <v>136</v>
      </c>
      <c r="AY460" s="17">
        <v>0</v>
      </c>
      <c r="AZ460" s="17">
        <v>0</v>
      </c>
      <c r="BA460" s="17">
        <v>0</v>
      </c>
      <c r="BB460" s="17"/>
      <c r="BC460" s="17">
        <v>0.45285755057704402</v>
      </c>
      <c r="BD460" s="17">
        <v>0</v>
      </c>
      <c r="BE460" s="17">
        <v>0</v>
      </c>
      <c r="BF460" s="17">
        <v>0</v>
      </c>
      <c r="BG460" s="17">
        <v>0.1249421518624</v>
      </c>
      <c r="BH460" s="17">
        <v>0</v>
      </c>
      <c r="BI460" s="17"/>
      <c r="BJ460" s="17">
        <v>0</v>
      </c>
      <c r="BK460" s="17">
        <v>0.29183938346406302</v>
      </c>
      <c r="BL460" s="17">
        <v>0</v>
      </c>
      <c r="BM460" s="17">
        <v>0</v>
      </c>
      <c r="BN460" s="17">
        <v>0.16374690443033499</v>
      </c>
      <c r="BO460" s="17">
        <v>0.27908850399299101</v>
      </c>
      <c r="BP460" s="17"/>
      <c r="BQ460" s="17">
        <v>0.11382456774753601</v>
      </c>
      <c r="BR460" s="17">
        <v>0.19146177273275</v>
      </c>
      <c r="BS460" s="17"/>
      <c r="BT460" s="17">
        <v>0.27849170751916602</v>
      </c>
      <c r="BU460" s="17">
        <v>5.4455239236295798E-2</v>
      </c>
      <c r="BV460" s="17"/>
      <c r="BW460" s="17">
        <v>0.180678867310994</v>
      </c>
      <c r="BX460" s="17">
        <v>0</v>
      </c>
    </row>
    <row r="461" spans="2:76" x14ac:dyDescent="0.35">
      <c r="B461" t="s">
        <v>97</v>
      </c>
      <c r="C461" s="17">
        <v>4.2409734665357503E-2</v>
      </c>
      <c r="D461" s="17">
        <v>0</v>
      </c>
      <c r="E461" s="17">
        <v>5.8115189493746999E-2</v>
      </c>
      <c r="F461" s="17"/>
      <c r="G461" s="17">
        <v>9.3479023241021406E-2</v>
      </c>
      <c r="H461" s="17">
        <v>0</v>
      </c>
      <c r="I461" s="17">
        <v>0</v>
      </c>
      <c r="J461" s="17"/>
      <c r="K461" s="17">
        <v>0</v>
      </c>
      <c r="L461" s="17">
        <v>0</v>
      </c>
      <c r="M461" s="17">
        <v>0.489973061373147</v>
      </c>
      <c r="N461" s="17">
        <v>0</v>
      </c>
      <c r="O461" s="17" t="s">
        <v>136</v>
      </c>
      <c r="P461" s="17" t="s">
        <v>136</v>
      </c>
      <c r="Q461" s="17">
        <v>0</v>
      </c>
      <c r="R461" s="17">
        <v>0</v>
      </c>
      <c r="S461" s="17" t="s">
        <v>136</v>
      </c>
      <c r="T461" s="17">
        <v>0</v>
      </c>
      <c r="U461" s="17">
        <v>0</v>
      </c>
      <c r="V461" s="17">
        <v>0</v>
      </c>
      <c r="W461" s="17">
        <v>0</v>
      </c>
      <c r="X461" s="17" t="s">
        <v>136</v>
      </c>
      <c r="Y461" s="17" t="s">
        <v>136</v>
      </c>
      <c r="Z461" s="17">
        <v>0</v>
      </c>
      <c r="AA461" s="17"/>
      <c r="AB461" s="17">
        <v>7.0958580247489605E-2</v>
      </c>
      <c r="AC461" s="17">
        <v>0</v>
      </c>
      <c r="AD461" s="17">
        <v>0</v>
      </c>
      <c r="AE461" s="17" t="s">
        <v>136</v>
      </c>
      <c r="AF461" s="17"/>
      <c r="AG461" s="17">
        <v>5.8850383956581702E-2</v>
      </c>
      <c r="AH461" s="17" t="s">
        <v>136</v>
      </c>
      <c r="AI461" s="17">
        <v>0</v>
      </c>
      <c r="AJ461" s="17" t="s">
        <v>136</v>
      </c>
      <c r="AK461" s="17"/>
      <c r="AL461" s="17">
        <v>0</v>
      </c>
      <c r="AM461" s="17" t="s">
        <v>136</v>
      </c>
      <c r="AN461" s="17" t="s">
        <v>136</v>
      </c>
      <c r="AO461" s="17" t="s">
        <v>136</v>
      </c>
      <c r="AP461" s="17" t="s">
        <v>136</v>
      </c>
      <c r="AQ461" s="17">
        <v>0</v>
      </c>
      <c r="AR461" s="17"/>
      <c r="AS461" s="17">
        <v>0</v>
      </c>
      <c r="AT461" s="17" t="s">
        <v>136</v>
      </c>
      <c r="AU461" s="17" t="s">
        <v>136</v>
      </c>
      <c r="AV461" s="17" t="s">
        <v>136</v>
      </c>
      <c r="AW461" s="17" t="s">
        <v>136</v>
      </c>
      <c r="AX461" s="17" t="s">
        <v>136</v>
      </c>
      <c r="AY461" s="17">
        <v>0.45589695005146003</v>
      </c>
      <c r="AZ461" s="17">
        <v>0</v>
      </c>
      <c r="BA461" s="17">
        <v>0</v>
      </c>
      <c r="BB461" s="17"/>
      <c r="BC461" s="17">
        <v>0</v>
      </c>
      <c r="BD461" s="17">
        <v>0</v>
      </c>
      <c r="BE461" s="17">
        <v>0</v>
      </c>
      <c r="BF461" s="17">
        <v>0.177789028267163</v>
      </c>
      <c r="BG461" s="17">
        <v>0</v>
      </c>
      <c r="BH461" s="17">
        <v>0</v>
      </c>
      <c r="BI461" s="17"/>
      <c r="BJ461" s="17">
        <v>0</v>
      </c>
      <c r="BK461" s="17">
        <v>0.32572834756268998</v>
      </c>
      <c r="BL461" s="17">
        <v>0</v>
      </c>
      <c r="BM461" s="17">
        <v>0</v>
      </c>
      <c r="BN461" s="17">
        <v>0</v>
      </c>
      <c r="BO461" s="17">
        <v>0</v>
      </c>
      <c r="BP461" s="17"/>
      <c r="BQ461" s="17">
        <v>5.7353006970893197E-2</v>
      </c>
      <c r="BR461" s="17">
        <v>0</v>
      </c>
      <c r="BS461" s="17"/>
      <c r="BT461" s="17">
        <v>0</v>
      </c>
      <c r="BU461" s="17">
        <v>6.0778688887114303E-2</v>
      </c>
      <c r="BV461" s="17"/>
      <c r="BW461" s="17">
        <v>6.2722854433596098E-2</v>
      </c>
      <c r="BX461" s="17">
        <v>0</v>
      </c>
    </row>
    <row r="462" spans="2:76"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row>
    <row r="463" spans="2:76" x14ac:dyDescent="0.35">
      <c r="B463" s="6" t="s">
        <v>344</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row>
    <row r="464" spans="2:76" x14ac:dyDescent="0.35">
      <c r="B464" s="24" t="s">
        <v>503</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row>
    <row r="465" spans="2:76" x14ac:dyDescent="0.35">
      <c r="B465" t="s">
        <v>336</v>
      </c>
      <c r="C465" s="17">
        <v>6.5505305886281395E-2</v>
      </c>
      <c r="D465" s="17">
        <v>6.1068837939639901E-2</v>
      </c>
      <c r="E465" s="17">
        <v>6.9509580455022701E-2</v>
      </c>
      <c r="F465" s="17"/>
      <c r="G465" s="17">
        <v>6.8647622825762297E-2</v>
      </c>
      <c r="H465" s="17">
        <v>9.6891890291624594E-2</v>
      </c>
      <c r="I465" s="17">
        <v>5.3597389361708797E-2</v>
      </c>
      <c r="J465" s="17"/>
      <c r="K465" s="17">
        <v>8.0780673232718397E-2</v>
      </c>
      <c r="L465" s="17">
        <v>3.8209060747892001E-2</v>
      </c>
      <c r="M465" s="17">
        <v>5.4000764523532502E-2</v>
      </c>
      <c r="N465" s="17">
        <v>4.1864687511485199E-2</v>
      </c>
      <c r="O465" s="17">
        <v>0</v>
      </c>
      <c r="P465" s="17">
        <v>8.0583476521648698E-2</v>
      </c>
      <c r="Q465" s="17">
        <v>8.4145452765880396E-2</v>
      </c>
      <c r="R465" s="17">
        <v>4.7056220587395801E-2</v>
      </c>
      <c r="S465" s="17">
        <v>0</v>
      </c>
      <c r="T465" s="17">
        <v>8.02514358434335E-2</v>
      </c>
      <c r="U465" s="17">
        <v>3.6543817826000899E-2</v>
      </c>
      <c r="V465" s="17">
        <v>0.142859187683299</v>
      </c>
      <c r="W465" s="17">
        <v>5.9149117833118797E-2</v>
      </c>
      <c r="X465" s="17">
        <v>8.8289556712185996E-2</v>
      </c>
      <c r="Y465" s="17">
        <v>9.3711897743681299E-2</v>
      </c>
      <c r="Z465" s="17">
        <v>0.19148158023932299</v>
      </c>
      <c r="AA465" s="17"/>
      <c r="AB465" s="17">
        <v>8.7371439238755802E-2</v>
      </c>
      <c r="AC465" s="17">
        <v>6.2871086256104103E-2</v>
      </c>
      <c r="AD465" s="17">
        <v>4.4778075704245301E-2</v>
      </c>
      <c r="AE465" s="17">
        <v>5.0939047011411602E-2</v>
      </c>
      <c r="AF465" s="17"/>
      <c r="AG465" s="17">
        <v>5.9860898685129803E-2</v>
      </c>
      <c r="AH465" s="17">
        <v>5.0707914806307701E-2</v>
      </c>
      <c r="AI465" s="17">
        <v>8.4018249176354101E-2</v>
      </c>
      <c r="AJ465" s="17">
        <v>0</v>
      </c>
      <c r="AK465" s="17"/>
      <c r="AL465" s="17">
        <v>5.5821947253128598E-2</v>
      </c>
      <c r="AM465" s="17">
        <v>2.8013107948190102E-2</v>
      </c>
      <c r="AN465" s="17">
        <v>0.18822974663263101</v>
      </c>
      <c r="AO465" s="17">
        <v>2.5475198476787898E-2</v>
      </c>
      <c r="AP465" s="17">
        <v>0</v>
      </c>
      <c r="AQ465" s="17">
        <v>0.15971464012355599</v>
      </c>
      <c r="AR465" s="17"/>
      <c r="AS465" s="17">
        <v>6.8932064288932199E-2</v>
      </c>
      <c r="AT465" s="17">
        <v>2.7295460667622201E-2</v>
      </c>
      <c r="AU465" s="17">
        <v>2.7295460667622201E-2</v>
      </c>
      <c r="AV465" s="17" t="s">
        <v>136</v>
      </c>
      <c r="AW465" s="17" t="s">
        <v>136</v>
      </c>
      <c r="AX465" s="17" t="s">
        <v>136</v>
      </c>
      <c r="AY465" s="17">
        <v>5.3969429350054797E-2</v>
      </c>
      <c r="AZ465" s="17">
        <v>0.14906833743263001</v>
      </c>
      <c r="BA465" s="17">
        <v>0.37516009036544401</v>
      </c>
      <c r="BB465" s="17"/>
      <c r="BC465" s="17">
        <v>5.53570322794334E-2</v>
      </c>
      <c r="BD465" s="17">
        <v>7.2573097228791905E-2</v>
      </c>
      <c r="BE465" s="17">
        <v>0</v>
      </c>
      <c r="BF465" s="17">
        <v>5.3901530316633799E-2</v>
      </c>
      <c r="BG465" s="17">
        <v>7.1187134183091E-2</v>
      </c>
      <c r="BH465" s="17">
        <v>0.39170645093843598</v>
      </c>
      <c r="BI465" s="17"/>
      <c r="BJ465" s="17">
        <v>4.0697796297514001E-2</v>
      </c>
      <c r="BK465" s="17">
        <v>5.0987966052765198E-2</v>
      </c>
      <c r="BL465" s="17">
        <v>5.0667362515764203E-2</v>
      </c>
      <c r="BM465" s="17">
        <v>7.6466597643239806E-2</v>
      </c>
      <c r="BN465" s="17">
        <v>8.9660175640661199E-2</v>
      </c>
      <c r="BO465" s="17">
        <v>7.5818382557780006E-2</v>
      </c>
      <c r="BP465" s="17"/>
      <c r="BQ465" s="17">
        <v>6.5052073380476097E-2</v>
      </c>
      <c r="BR465" s="17">
        <v>6.7392329036720905E-2</v>
      </c>
      <c r="BS465" s="17"/>
      <c r="BT465" s="17">
        <v>5.8844889923105499E-2</v>
      </c>
      <c r="BU465" s="17">
        <v>7.3004303237602999E-2</v>
      </c>
      <c r="BV465" s="17"/>
      <c r="BW465" s="17">
        <v>8.8564680379198304E-2</v>
      </c>
      <c r="BX465" s="17">
        <v>1.9535095953087101E-2</v>
      </c>
    </row>
    <row r="466" spans="2:76" x14ac:dyDescent="0.35">
      <c r="B466" t="s">
        <v>337</v>
      </c>
      <c r="C466" s="17">
        <v>8.5476365229445406E-2</v>
      </c>
      <c r="D466" s="17">
        <v>0.11128706366850501</v>
      </c>
      <c r="E466" s="17">
        <v>6.3563436022830197E-2</v>
      </c>
      <c r="F466" s="17"/>
      <c r="G466" s="17">
        <v>0.105360150243415</v>
      </c>
      <c r="H466" s="17">
        <v>0.14846890120042</v>
      </c>
      <c r="I466" s="17">
        <v>5.98677150957167E-2</v>
      </c>
      <c r="J466" s="17"/>
      <c r="K466" s="17">
        <v>0.11787545667348399</v>
      </c>
      <c r="L466" s="17">
        <v>8.4555521594341404E-2</v>
      </c>
      <c r="M466" s="17">
        <v>6.0114579417817102E-2</v>
      </c>
      <c r="N466" s="17">
        <v>0.25400387234765198</v>
      </c>
      <c r="O466" s="17">
        <v>0.289585121316424</v>
      </c>
      <c r="P466" s="17">
        <v>0</v>
      </c>
      <c r="Q466" s="17">
        <v>5.6614282865222798E-2</v>
      </c>
      <c r="R466" s="17">
        <v>2.95578563687614E-2</v>
      </c>
      <c r="S466" s="17">
        <v>0.113269747305976</v>
      </c>
      <c r="T466" s="17">
        <v>8.08946571227349E-2</v>
      </c>
      <c r="U466" s="17">
        <v>0.110869959635455</v>
      </c>
      <c r="V466" s="17">
        <v>7.0529128088471602E-2</v>
      </c>
      <c r="W466" s="17">
        <v>8.6932590472847002E-2</v>
      </c>
      <c r="X466" s="17">
        <v>0</v>
      </c>
      <c r="Y466" s="17">
        <v>0.104998404925538</v>
      </c>
      <c r="Z466" s="17">
        <v>7.0786440141572302E-2</v>
      </c>
      <c r="AA466" s="17"/>
      <c r="AB466" s="17">
        <v>8.5005687419515905E-2</v>
      </c>
      <c r="AC466" s="17">
        <v>7.5860852563870707E-2</v>
      </c>
      <c r="AD466" s="17">
        <v>6.4570402593779899E-2</v>
      </c>
      <c r="AE466" s="17">
        <v>0.15038835448812601</v>
      </c>
      <c r="AF466" s="17"/>
      <c r="AG466" s="17">
        <v>8.6860572506865602E-2</v>
      </c>
      <c r="AH466" s="17">
        <v>5.1988461990776398E-2</v>
      </c>
      <c r="AI466" s="17">
        <v>9.5689988595413195E-2</v>
      </c>
      <c r="AJ466" s="17">
        <v>0</v>
      </c>
      <c r="AK466" s="17"/>
      <c r="AL466" s="17">
        <v>0.114534313635985</v>
      </c>
      <c r="AM466" s="17">
        <v>7.2958802850814006E-2</v>
      </c>
      <c r="AN466" s="17">
        <v>0.107116393161928</v>
      </c>
      <c r="AO466" s="17">
        <v>6.3580477343944994E-2</v>
      </c>
      <c r="AP466" s="17">
        <v>0.137887546335834</v>
      </c>
      <c r="AQ466" s="17">
        <v>2.2337675774666201E-2</v>
      </c>
      <c r="AR466" s="17"/>
      <c r="AS466" s="17">
        <v>7.9846250647317804E-2</v>
      </c>
      <c r="AT466" s="17">
        <v>0.104293547286284</v>
      </c>
      <c r="AU466" s="17">
        <v>0.104293547286284</v>
      </c>
      <c r="AV466" s="17" t="s">
        <v>136</v>
      </c>
      <c r="AW466" s="17" t="s">
        <v>136</v>
      </c>
      <c r="AX466" s="17" t="s">
        <v>136</v>
      </c>
      <c r="AY466" s="17">
        <v>0.183454641978189</v>
      </c>
      <c r="AZ466" s="17">
        <v>0.110226750919325</v>
      </c>
      <c r="BA466" s="17">
        <v>0</v>
      </c>
      <c r="BB466" s="17"/>
      <c r="BC466" s="17">
        <v>8.8175242546081598E-2</v>
      </c>
      <c r="BD466" s="17">
        <v>0.14061836851863799</v>
      </c>
      <c r="BE466" s="17">
        <v>0.15271502708048701</v>
      </c>
      <c r="BF466" s="17">
        <v>9.9703771589255002E-2</v>
      </c>
      <c r="BG466" s="17">
        <v>5.783045858073E-2</v>
      </c>
      <c r="BH466" s="17">
        <v>8.8188347873798006E-2</v>
      </c>
      <c r="BI466" s="17"/>
      <c r="BJ466" s="17">
        <v>0.100225241376995</v>
      </c>
      <c r="BK466" s="17">
        <v>6.2164853772076603E-2</v>
      </c>
      <c r="BL466" s="17">
        <v>7.44001719192076E-2</v>
      </c>
      <c r="BM466" s="17">
        <v>0.104232257315986</v>
      </c>
      <c r="BN466" s="17">
        <v>7.4803597634033797E-2</v>
      </c>
      <c r="BO466" s="17">
        <v>8.9328674344112999E-2</v>
      </c>
      <c r="BP466" s="17"/>
      <c r="BQ466" s="17">
        <v>7.6654899477100399E-2</v>
      </c>
      <c r="BR466" s="17">
        <v>0.107386240119709</v>
      </c>
      <c r="BS466" s="17"/>
      <c r="BT466" s="17">
        <v>7.0268668297363404E-2</v>
      </c>
      <c r="BU466" s="17">
        <v>0.101775366774723</v>
      </c>
      <c r="BV466" s="17"/>
      <c r="BW466" s="17">
        <v>0.11040537444515899</v>
      </c>
      <c r="BX466" s="17">
        <v>4.1722871562810702E-2</v>
      </c>
    </row>
    <row r="467" spans="2:76" x14ac:dyDescent="0.35">
      <c r="B467" t="s">
        <v>338</v>
      </c>
      <c r="C467" s="17">
        <v>9.0105429459616901E-2</v>
      </c>
      <c r="D467" s="17">
        <v>0.119081420262473</v>
      </c>
      <c r="E467" s="17">
        <v>6.5487856140551803E-2</v>
      </c>
      <c r="F467" s="17"/>
      <c r="G467" s="17">
        <v>0.109661726950774</v>
      </c>
      <c r="H467" s="17">
        <v>8.4546365702571194E-2</v>
      </c>
      <c r="I467" s="17">
        <v>8.9681973863853306E-2</v>
      </c>
      <c r="J467" s="17"/>
      <c r="K467" s="17">
        <v>4.7474528567466097E-2</v>
      </c>
      <c r="L467" s="17">
        <v>5.0812694841936401E-2</v>
      </c>
      <c r="M467" s="17">
        <v>0.18362700389793099</v>
      </c>
      <c r="N467" s="17">
        <v>0</v>
      </c>
      <c r="O467" s="17">
        <v>0.14106646726186001</v>
      </c>
      <c r="P467" s="17">
        <v>0.239918758332654</v>
      </c>
      <c r="Q467" s="17">
        <v>0.12465156010985901</v>
      </c>
      <c r="R467" s="17">
        <v>0.18533402055830001</v>
      </c>
      <c r="S467" s="17">
        <v>0.28646910667905801</v>
      </c>
      <c r="T467" s="17">
        <v>6.07973414543031E-2</v>
      </c>
      <c r="U467" s="17">
        <v>7.5529326593983703E-2</v>
      </c>
      <c r="V467" s="17">
        <v>0</v>
      </c>
      <c r="W467" s="17">
        <v>5.9524309679137299E-2</v>
      </c>
      <c r="X467" s="17">
        <v>0</v>
      </c>
      <c r="Y467" s="17">
        <v>4.9000840589620599E-2</v>
      </c>
      <c r="Z467" s="17">
        <v>0.18274099034674199</v>
      </c>
      <c r="AA467" s="17"/>
      <c r="AB467" s="17">
        <v>9.0155905922455898E-2</v>
      </c>
      <c r="AC467" s="17">
        <v>8.0370114351657695E-2</v>
      </c>
      <c r="AD467" s="17">
        <v>0.108202810892865</v>
      </c>
      <c r="AE467" s="17">
        <v>7.5617899236722602E-2</v>
      </c>
      <c r="AF467" s="17"/>
      <c r="AG467" s="17">
        <v>7.3545348853460799E-2</v>
      </c>
      <c r="AH467" s="17">
        <v>0.24458062156706301</v>
      </c>
      <c r="AI467" s="17">
        <v>0.116418530228916</v>
      </c>
      <c r="AJ467" s="17">
        <v>7.7006931484760496E-2</v>
      </c>
      <c r="AK467" s="17"/>
      <c r="AL467" s="17">
        <v>7.4820909159301993E-2</v>
      </c>
      <c r="AM467" s="17">
        <v>0.10025040847668799</v>
      </c>
      <c r="AN467" s="17">
        <v>7.87247204285592E-2</v>
      </c>
      <c r="AO467" s="17">
        <v>0.13064490710801599</v>
      </c>
      <c r="AP467" s="17">
        <v>0</v>
      </c>
      <c r="AQ467" s="17">
        <v>7.7032592413603995E-2</v>
      </c>
      <c r="AR467" s="17"/>
      <c r="AS467" s="17">
        <v>9.9476364561806099E-2</v>
      </c>
      <c r="AT467" s="17">
        <v>8.6930067942726494E-2</v>
      </c>
      <c r="AU467" s="17">
        <v>8.6930067942726494E-2</v>
      </c>
      <c r="AV467" s="17" t="s">
        <v>136</v>
      </c>
      <c r="AW467" s="17" t="s">
        <v>136</v>
      </c>
      <c r="AX467" s="17" t="s">
        <v>136</v>
      </c>
      <c r="AY467" s="17">
        <v>0</v>
      </c>
      <c r="AZ467" s="17">
        <v>9.0382378724378501E-2</v>
      </c>
      <c r="BA467" s="17">
        <v>0</v>
      </c>
      <c r="BB467" s="17"/>
      <c r="BC467" s="17">
        <v>8.5288118549554107E-2</v>
      </c>
      <c r="BD467" s="17">
        <v>4.1329461407818097E-2</v>
      </c>
      <c r="BE467" s="17">
        <v>0.18396920340954101</v>
      </c>
      <c r="BF467" s="17">
        <v>0.147362538357071</v>
      </c>
      <c r="BG467" s="17">
        <v>6.94463972706513E-2</v>
      </c>
      <c r="BH467" s="17">
        <v>0.10830600237237201</v>
      </c>
      <c r="BI467" s="17"/>
      <c r="BJ467" s="17">
        <v>0.100542761572254</v>
      </c>
      <c r="BK467" s="17">
        <v>9.96300881572251E-2</v>
      </c>
      <c r="BL467" s="17">
        <v>0.12950221561751399</v>
      </c>
      <c r="BM467" s="17">
        <v>8.5218742986483395E-2</v>
      </c>
      <c r="BN467" s="17">
        <v>6.5456870602585204E-2</v>
      </c>
      <c r="BO467" s="17">
        <v>7.33028711877029E-2</v>
      </c>
      <c r="BP467" s="17"/>
      <c r="BQ467" s="17">
        <v>8.1890109786748405E-2</v>
      </c>
      <c r="BR467" s="17">
        <v>0.110640653609536</v>
      </c>
      <c r="BS467" s="17"/>
      <c r="BT467" s="17">
        <v>7.8647144061532406E-2</v>
      </c>
      <c r="BU467" s="17">
        <v>9.9580622531826798E-2</v>
      </c>
      <c r="BV467" s="17"/>
      <c r="BW467" s="17">
        <v>0.109602988770396</v>
      </c>
      <c r="BX467" s="17">
        <v>5.2777211890171802E-2</v>
      </c>
    </row>
    <row r="468" spans="2:76" x14ac:dyDescent="0.35">
      <c r="B468" t="s">
        <v>339</v>
      </c>
      <c r="C468" s="17">
        <v>0.159983308650919</v>
      </c>
      <c r="D468" s="17">
        <v>0.12945733493240899</v>
      </c>
      <c r="E468" s="17">
        <v>0.186673493114654</v>
      </c>
      <c r="F468" s="17"/>
      <c r="G468" s="17">
        <v>0.14194155898093699</v>
      </c>
      <c r="H468" s="17">
        <v>0.124903998506065</v>
      </c>
      <c r="I468" s="17">
        <v>0.17512175799094501</v>
      </c>
      <c r="J468" s="17"/>
      <c r="K468" s="17">
        <v>0.18811186901892499</v>
      </c>
      <c r="L468" s="17">
        <v>0.177536126248863</v>
      </c>
      <c r="M468" s="17">
        <v>0.20516965800345799</v>
      </c>
      <c r="N468" s="17">
        <v>0.16572039740646299</v>
      </c>
      <c r="O468" s="17">
        <v>0</v>
      </c>
      <c r="P468" s="17">
        <v>0</v>
      </c>
      <c r="Q468" s="17">
        <v>0.139668926698127</v>
      </c>
      <c r="R468" s="17">
        <v>0.16560969169270601</v>
      </c>
      <c r="S468" s="17">
        <v>5.7977322959675601E-2</v>
      </c>
      <c r="T468" s="17">
        <v>0.16271039104128401</v>
      </c>
      <c r="U468" s="17">
        <v>0.16291797699029201</v>
      </c>
      <c r="V468" s="17">
        <v>0.140317784253849</v>
      </c>
      <c r="W468" s="17">
        <v>0.196761553327711</v>
      </c>
      <c r="X468" s="17">
        <v>0.17940345893300999</v>
      </c>
      <c r="Y468" s="17">
        <v>4.8383119327958503E-2</v>
      </c>
      <c r="Z468" s="17">
        <v>0.18073456407555299</v>
      </c>
      <c r="AA468" s="17"/>
      <c r="AB468" s="17">
        <v>0.18700807858735399</v>
      </c>
      <c r="AC468" s="17">
        <v>0.174312245948641</v>
      </c>
      <c r="AD468" s="17">
        <v>0.15042267361930201</v>
      </c>
      <c r="AE468" s="17">
        <v>0.10084456806389799</v>
      </c>
      <c r="AF468" s="17"/>
      <c r="AG468" s="17">
        <v>0.16550952561729301</v>
      </c>
      <c r="AH468" s="17">
        <v>0.25004255551954002</v>
      </c>
      <c r="AI468" s="17">
        <v>0.117340399402211</v>
      </c>
      <c r="AJ468" s="17">
        <v>8.1155671058455003E-2</v>
      </c>
      <c r="AK468" s="17"/>
      <c r="AL468" s="17">
        <v>0.19114280089694</v>
      </c>
      <c r="AM468" s="17">
        <v>0.164780621145975</v>
      </c>
      <c r="AN468" s="17">
        <v>7.9087244524444905E-2</v>
      </c>
      <c r="AO468" s="17">
        <v>5.0127909266229002E-2</v>
      </c>
      <c r="AP468" s="17">
        <v>0.10991194726807001</v>
      </c>
      <c r="AQ468" s="17">
        <v>0.26305632725149403</v>
      </c>
      <c r="AR468" s="17"/>
      <c r="AS468" s="17">
        <v>0.158819335491582</v>
      </c>
      <c r="AT468" s="17">
        <v>0.14460678018443701</v>
      </c>
      <c r="AU468" s="17">
        <v>0.14460678018443701</v>
      </c>
      <c r="AV468" s="17" t="s">
        <v>136</v>
      </c>
      <c r="AW468" s="17" t="s">
        <v>136</v>
      </c>
      <c r="AX468" s="17" t="s">
        <v>136</v>
      </c>
      <c r="AY468" s="17">
        <v>0.20333845771351899</v>
      </c>
      <c r="AZ468" s="17">
        <v>0.19488934557083201</v>
      </c>
      <c r="BA468" s="17">
        <v>0</v>
      </c>
      <c r="BB468" s="17"/>
      <c r="BC468" s="17">
        <v>0.20952458517922201</v>
      </c>
      <c r="BD468" s="17">
        <v>0.13990686572207101</v>
      </c>
      <c r="BE468" s="17">
        <v>0.13837566079421601</v>
      </c>
      <c r="BF468" s="17">
        <v>0.104891661173405</v>
      </c>
      <c r="BG468" s="17">
        <v>0.15190751707887601</v>
      </c>
      <c r="BH468" s="17">
        <v>0</v>
      </c>
      <c r="BI468" s="17"/>
      <c r="BJ468" s="17">
        <v>0.139484709635668</v>
      </c>
      <c r="BK468" s="17">
        <v>0.159768756299658</v>
      </c>
      <c r="BL468" s="17">
        <v>0.124439277865278</v>
      </c>
      <c r="BM468" s="17">
        <v>0.14523466117286099</v>
      </c>
      <c r="BN468" s="17">
        <v>0.18325030563273301</v>
      </c>
      <c r="BO468" s="17">
        <v>0.21434588375975999</v>
      </c>
      <c r="BP468" s="17"/>
      <c r="BQ468" s="17">
        <v>0.145062811045756</v>
      </c>
      <c r="BR468" s="17">
        <v>0.18477572043142401</v>
      </c>
      <c r="BS468" s="17"/>
      <c r="BT468" s="17">
        <v>0.130408561974519</v>
      </c>
      <c r="BU468" s="17">
        <v>0.185425159933821</v>
      </c>
      <c r="BV468" s="17"/>
      <c r="BW468" s="17">
        <v>0.14775266330864401</v>
      </c>
      <c r="BX468" s="17">
        <v>0.184475256988271</v>
      </c>
    </row>
    <row r="469" spans="2:76" x14ac:dyDescent="0.35">
      <c r="B469" t="s">
        <v>340</v>
      </c>
      <c r="C469" s="17">
        <v>0.58309954826754995</v>
      </c>
      <c r="D469" s="17">
        <v>0.56900048481930798</v>
      </c>
      <c r="E469" s="17">
        <v>0.59397184162157202</v>
      </c>
      <c r="F469" s="17"/>
      <c r="G469" s="17">
        <v>0.54085307565623497</v>
      </c>
      <c r="H469" s="17">
        <v>0.51272574368567403</v>
      </c>
      <c r="I469" s="17">
        <v>0.61423139332203502</v>
      </c>
      <c r="J469" s="17"/>
      <c r="K469" s="17">
        <v>0.55040392039842001</v>
      </c>
      <c r="L469" s="17">
        <v>0.63064011642193196</v>
      </c>
      <c r="M469" s="17">
        <v>0.47040695597075999</v>
      </c>
      <c r="N469" s="17">
        <v>0.49788079111290101</v>
      </c>
      <c r="O469" s="17">
        <v>0.42841382226505598</v>
      </c>
      <c r="P469" s="17">
        <v>0.67949776514569704</v>
      </c>
      <c r="Q469" s="17">
        <v>0.55792748443207296</v>
      </c>
      <c r="R469" s="17">
        <v>0.55766328260845599</v>
      </c>
      <c r="S469" s="17">
        <v>0.54228382305529099</v>
      </c>
      <c r="T469" s="17">
        <v>0.60670319009483498</v>
      </c>
      <c r="U469" s="17">
        <v>0.61413891895426898</v>
      </c>
      <c r="V469" s="17">
        <v>0.64629389997438003</v>
      </c>
      <c r="W469" s="17">
        <v>0.59763242868718602</v>
      </c>
      <c r="X469" s="17">
        <v>0.73230698435480401</v>
      </c>
      <c r="Y469" s="17">
        <v>0.70390573741320195</v>
      </c>
      <c r="Z469" s="17">
        <v>0.37425642519681102</v>
      </c>
      <c r="AA469" s="17"/>
      <c r="AB469" s="17">
        <v>0.52828710436371795</v>
      </c>
      <c r="AC469" s="17">
        <v>0.59360567336909797</v>
      </c>
      <c r="AD469" s="17">
        <v>0.62253938404586695</v>
      </c>
      <c r="AE469" s="17">
        <v>0.62221013119984103</v>
      </c>
      <c r="AF469" s="17"/>
      <c r="AG469" s="17">
        <v>0.59597564735326203</v>
      </c>
      <c r="AH469" s="17">
        <v>0.376537658012917</v>
      </c>
      <c r="AI469" s="17">
        <v>0.58653283259710598</v>
      </c>
      <c r="AJ469" s="17">
        <v>0.84183739745678399</v>
      </c>
      <c r="AK469" s="17"/>
      <c r="AL469" s="17">
        <v>0.55226250032580404</v>
      </c>
      <c r="AM469" s="17">
        <v>0.62452710328697103</v>
      </c>
      <c r="AN469" s="17">
        <v>0.54684189525243598</v>
      </c>
      <c r="AO469" s="17">
        <v>0.73017150780502205</v>
      </c>
      <c r="AP469" s="17">
        <v>0.75220050639609504</v>
      </c>
      <c r="AQ469" s="17">
        <v>0.47785876443667902</v>
      </c>
      <c r="AR469" s="17"/>
      <c r="AS469" s="17">
        <v>0.57603055522147995</v>
      </c>
      <c r="AT469" s="17">
        <v>0.63687414391893005</v>
      </c>
      <c r="AU469" s="17">
        <v>0.63687414391893005</v>
      </c>
      <c r="AV469" s="17" t="s">
        <v>136</v>
      </c>
      <c r="AW469" s="17" t="s">
        <v>136</v>
      </c>
      <c r="AX469" s="17" t="s">
        <v>136</v>
      </c>
      <c r="AY469" s="17">
        <v>0.448971761195323</v>
      </c>
      <c r="AZ469" s="17">
        <v>0.42028180042337698</v>
      </c>
      <c r="BA469" s="17">
        <v>0.62483990963455605</v>
      </c>
      <c r="BB469" s="17"/>
      <c r="BC469" s="17">
        <v>0.54257401765581803</v>
      </c>
      <c r="BD469" s="17">
        <v>0.605572207122682</v>
      </c>
      <c r="BE469" s="17">
        <v>0.52494010871575603</v>
      </c>
      <c r="BF469" s="17">
        <v>0.55901149785067406</v>
      </c>
      <c r="BG469" s="17">
        <v>0.64002835600665198</v>
      </c>
      <c r="BH469" s="17">
        <v>0.41179919881539401</v>
      </c>
      <c r="BI469" s="17"/>
      <c r="BJ469" s="17">
        <v>0.60616000756603605</v>
      </c>
      <c r="BK469" s="17">
        <v>0.61491415018141105</v>
      </c>
      <c r="BL469" s="17">
        <v>0.58646711114543304</v>
      </c>
      <c r="BM469" s="17">
        <v>0.57076657626376803</v>
      </c>
      <c r="BN469" s="17">
        <v>0.57618723818772</v>
      </c>
      <c r="BO469" s="17">
        <v>0.53487528617239199</v>
      </c>
      <c r="BP469" s="17"/>
      <c r="BQ469" s="17">
        <v>0.62008372796083899</v>
      </c>
      <c r="BR469" s="17">
        <v>0.50297028249505404</v>
      </c>
      <c r="BS469" s="17"/>
      <c r="BT469" s="17">
        <v>0.64848891415434995</v>
      </c>
      <c r="BU469" s="17">
        <v>0.52169402866678205</v>
      </c>
      <c r="BV469" s="17"/>
      <c r="BW469" s="17">
        <v>0.52729544084264701</v>
      </c>
      <c r="BX469" s="17">
        <v>0.68571115354254497</v>
      </c>
    </row>
    <row r="470" spans="2:76" x14ac:dyDescent="0.35">
      <c r="B470" t="s">
        <v>97</v>
      </c>
      <c r="C470" s="17">
        <v>1.5830042506187199E-2</v>
      </c>
      <c r="D470" s="17">
        <v>1.0104858377665501E-2</v>
      </c>
      <c r="E470" s="17">
        <v>2.0793792645369302E-2</v>
      </c>
      <c r="F470" s="17"/>
      <c r="G470" s="17">
        <v>3.3535865342876003E-2</v>
      </c>
      <c r="H470" s="17">
        <v>3.2463100613644401E-2</v>
      </c>
      <c r="I470" s="17">
        <v>7.4997703657412899E-3</v>
      </c>
      <c r="J470" s="17"/>
      <c r="K470" s="17">
        <v>1.53535521089865E-2</v>
      </c>
      <c r="L470" s="17">
        <v>1.82464801450355E-2</v>
      </c>
      <c r="M470" s="17">
        <v>2.6681038186501301E-2</v>
      </c>
      <c r="N470" s="17">
        <v>4.0530251621498599E-2</v>
      </c>
      <c r="O470" s="17">
        <v>0.14093458915665899</v>
      </c>
      <c r="P470" s="17">
        <v>0</v>
      </c>
      <c r="Q470" s="17">
        <v>3.69922931288372E-2</v>
      </c>
      <c r="R470" s="17">
        <v>1.47789281843807E-2</v>
      </c>
      <c r="S470" s="17">
        <v>0</v>
      </c>
      <c r="T470" s="17">
        <v>8.6429844434094006E-3</v>
      </c>
      <c r="U470" s="17">
        <v>0</v>
      </c>
      <c r="V470" s="17">
        <v>0</v>
      </c>
      <c r="W470" s="17">
        <v>0</v>
      </c>
      <c r="X470" s="17">
        <v>0</v>
      </c>
      <c r="Y470" s="17">
        <v>0</v>
      </c>
      <c r="Z470" s="17">
        <v>0</v>
      </c>
      <c r="AA470" s="17"/>
      <c r="AB470" s="17">
        <v>2.2171784468200801E-2</v>
      </c>
      <c r="AC470" s="17">
        <v>1.29800275106286E-2</v>
      </c>
      <c r="AD470" s="17">
        <v>9.4866531439411206E-3</v>
      </c>
      <c r="AE470" s="17">
        <v>0</v>
      </c>
      <c r="AF470" s="17"/>
      <c r="AG470" s="17">
        <v>1.8248006983988398E-2</v>
      </c>
      <c r="AH470" s="17">
        <v>2.61427881033954E-2</v>
      </c>
      <c r="AI470" s="17">
        <v>0</v>
      </c>
      <c r="AJ470" s="17">
        <v>0</v>
      </c>
      <c r="AK470" s="17"/>
      <c r="AL470" s="17">
        <v>1.1417528728839801E-2</v>
      </c>
      <c r="AM470" s="17">
        <v>9.4699562913623404E-3</v>
      </c>
      <c r="AN470" s="17">
        <v>0</v>
      </c>
      <c r="AO470" s="17">
        <v>0</v>
      </c>
      <c r="AP470" s="17">
        <v>0</v>
      </c>
      <c r="AQ470" s="17">
        <v>0</v>
      </c>
      <c r="AR470" s="17"/>
      <c r="AS470" s="17">
        <v>1.6895429788881901E-2</v>
      </c>
      <c r="AT470" s="17">
        <v>0</v>
      </c>
      <c r="AU470" s="17">
        <v>0</v>
      </c>
      <c r="AV470" s="17" t="s">
        <v>136</v>
      </c>
      <c r="AW470" s="17" t="s">
        <v>136</v>
      </c>
      <c r="AX470" s="17" t="s">
        <v>136</v>
      </c>
      <c r="AY470" s="17">
        <v>0.110265709762913</v>
      </c>
      <c r="AZ470" s="17">
        <v>3.5151386929458503E-2</v>
      </c>
      <c r="BA470" s="17">
        <v>0</v>
      </c>
      <c r="BB470" s="17"/>
      <c r="BC470" s="17">
        <v>1.9081003789890499E-2</v>
      </c>
      <c r="BD470" s="17">
        <v>0</v>
      </c>
      <c r="BE470" s="17">
        <v>0</v>
      </c>
      <c r="BF470" s="17">
        <v>3.5129000712961198E-2</v>
      </c>
      <c r="BG470" s="17">
        <v>9.6001368799992007E-3</v>
      </c>
      <c r="BH470" s="17">
        <v>0</v>
      </c>
      <c r="BI470" s="17"/>
      <c r="BJ470" s="17">
        <v>1.28894835515333E-2</v>
      </c>
      <c r="BK470" s="17">
        <v>1.25341855368647E-2</v>
      </c>
      <c r="BL470" s="17">
        <v>3.4523860936803798E-2</v>
      </c>
      <c r="BM470" s="17">
        <v>1.80811646176617E-2</v>
      </c>
      <c r="BN470" s="17">
        <v>1.06418123022672E-2</v>
      </c>
      <c r="BO470" s="17">
        <v>1.23289019782528E-2</v>
      </c>
      <c r="BP470" s="17"/>
      <c r="BQ470" s="17">
        <v>1.12563783490797E-2</v>
      </c>
      <c r="BR470" s="17">
        <v>2.6834774307556E-2</v>
      </c>
      <c r="BS470" s="17"/>
      <c r="BT470" s="17">
        <v>1.33418215891299E-2</v>
      </c>
      <c r="BU470" s="17">
        <v>1.8520518855244399E-2</v>
      </c>
      <c r="BV470" s="17"/>
      <c r="BW470" s="17">
        <v>1.63788522539557E-2</v>
      </c>
      <c r="BX470" s="17">
        <v>1.5778410063114801E-2</v>
      </c>
    </row>
    <row r="471" spans="2:76" x14ac:dyDescent="0.35">
      <c r="B471" t="s">
        <v>341</v>
      </c>
      <c r="C471" s="17">
        <v>0.150981671115727</v>
      </c>
      <c r="D471" s="17">
        <v>0.17235590160814501</v>
      </c>
      <c r="E471" s="17">
        <v>0.133073016477853</v>
      </c>
      <c r="F471" s="17"/>
      <c r="G471" s="17">
        <v>0.174007773069177</v>
      </c>
      <c r="H471" s="17">
        <v>0.24536079149204501</v>
      </c>
      <c r="I471" s="17">
        <v>0.113465104457425</v>
      </c>
      <c r="J471" s="17"/>
      <c r="K471" s="17">
        <v>0.19865612990620199</v>
      </c>
      <c r="L471" s="17">
        <v>0.122764582342233</v>
      </c>
      <c r="M471" s="17">
        <v>0.11411534394135001</v>
      </c>
      <c r="N471" s="17">
        <v>0.29586855985913801</v>
      </c>
      <c r="O471" s="17">
        <v>0.289585121316424</v>
      </c>
      <c r="P471" s="17">
        <v>8.0583476521648698E-2</v>
      </c>
      <c r="Q471" s="17">
        <v>0.140759735631103</v>
      </c>
      <c r="R471" s="17">
        <v>7.6614076956157198E-2</v>
      </c>
      <c r="S471" s="17">
        <v>0.113269747305976</v>
      </c>
      <c r="T471" s="17">
        <v>0.161146092966168</v>
      </c>
      <c r="U471" s="17">
        <v>0.14741377746145601</v>
      </c>
      <c r="V471" s="17">
        <v>0.21338831577177</v>
      </c>
      <c r="W471" s="17">
        <v>0.14608170830596601</v>
      </c>
      <c r="X471" s="17">
        <v>8.8289556712185996E-2</v>
      </c>
      <c r="Y471" s="17">
        <v>0.19871030266921899</v>
      </c>
      <c r="Z471" s="17">
        <v>0.26226802038089497</v>
      </c>
      <c r="AA471" s="17"/>
      <c r="AB471" s="17">
        <v>0.17237712665827201</v>
      </c>
      <c r="AC471" s="17">
        <v>0.138731938819975</v>
      </c>
      <c r="AD471" s="17">
        <v>0.10934847829802501</v>
      </c>
      <c r="AE471" s="17">
        <v>0.20132740149953801</v>
      </c>
      <c r="AF471" s="17"/>
      <c r="AG471" s="17">
        <v>0.146721471191995</v>
      </c>
      <c r="AH471" s="17">
        <v>0.102696376797084</v>
      </c>
      <c r="AI471" s="17">
        <v>0.179708237771767</v>
      </c>
      <c r="AJ471" s="17">
        <v>0</v>
      </c>
      <c r="AK471" s="17"/>
      <c r="AL471" s="17">
        <v>0.17035626088911299</v>
      </c>
      <c r="AM471" s="17">
        <v>0.100971910799004</v>
      </c>
      <c r="AN471" s="17">
        <v>0.29534613979455998</v>
      </c>
      <c r="AO471" s="17">
        <v>8.9055675820732899E-2</v>
      </c>
      <c r="AP471" s="17">
        <v>0.137887546335834</v>
      </c>
      <c r="AQ471" s="17">
        <v>0.18205231589822199</v>
      </c>
      <c r="AR471" s="17"/>
      <c r="AS471" s="17">
        <v>0.14877831493624999</v>
      </c>
      <c r="AT471" s="17">
        <v>0.13158900795390599</v>
      </c>
      <c r="AU471" s="17">
        <v>0.13158900795390599</v>
      </c>
      <c r="AV471" s="17" t="s">
        <v>136</v>
      </c>
      <c r="AW471" s="17" t="s">
        <v>136</v>
      </c>
      <c r="AX471" s="17" t="s">
        <v>136</v>
      </c>
      <c r="AY471" s="17">
        <v>0.237424071328244</v>
      </c>
      <c r="AZ471" s="17">
        <v>0.25929508835195503</v>
      </c>
      <c r="BA471" s="17">
        <v>0.37516009036544401</v>
      </c>
      <c r="BB471" s="17"/>
      <c r="BC471" s="17">
        <v>0.143532274825515</v>
      </c>
      <c r="BD471" s="17">
        <v>0.213191465747429</v>
      </c>
      <c r="BE471" s="17">
        <v>0.15271502708048701</v>
      </c>
      <c r="BF471" s="17">
        <v>0.153605301905889</v>
      </c>
      <c r="BG471" s="17">
        <v>0.12901759276382099</v>
      </c>
      <c r="BH471" s="17">
        <v>0.47989479881223401</v>
      </c>
      <c r="BI471" s="17"/>
      <c r="BJ471" s="17">
        <v>0.14092303767450901</v>
      </c>
      <c r="BK471" s="17">
        <v>0.113152819824842</v>
      </c>
      <c r="BL471" s="17">
        <v>0.12506753443497201</v>
      </c>
      <c r="BM471" s="17">
        <v>0.180698854959226</v>
      </c>
      <c r="BN471" s="17">
        <v>0.164463773274695</v>
      </c>
      <c r="BO471" s="17">
        <v>0.16514705690189299</v>
      </c>
      <c r="BP471" s="17"/>
      <c r="BQ471" s="17">
        <v>0.141706972857577</v>
      </c>
      <c r="BR471" s="17">
        <v>0.17477856915643</v>
      </c>
      <c r="BS471" s="17"/>
      <c r="BT471" s="17">
        <v>0.12911355822046899</v>
      </c>
      <c r="BU471" s="17">
        <v>0.174779670012326</v>
      </c>
      <c r="BV471" s="17"/>
      <c r="BW471" s="17">
        <v>0.19897005482435801</v>
      </c>
      <c r="BX471" s="17">
        <v>6.12579675158978E-2</v>
      </c>
    </row>
    <row r="472" spans="2:76" x14ac:dyDescent="0.35">
      <c r="B472" t="s">
        <v>342</v>
      </c>
      <c r="C472" s="17">
        <v>0.74308285691846898</v>
      </c>
      <c r="D472" s="17">
        <v>0.69845781975171695</v>
      </c>
      <c r="E472" s="17">
        <v>0.78064533473622599</v>
      </c>
      <c r="F472" s="17"/>
      <c r="G472" s="17">
        <v>0.68279463463717205</v>
      </c>
      <c r="H472" s="17">
        <v>0.63762974219173896</v>
      </c>
      <c r="I472" s="17">
        <v>0.78935315131298001</v>
      </c>
      <c r="J472" s="17"/>
      <c r="K472" s="17">
        <v>0.73851578941734497</v>
      </c>
      <c r="L472" s="17">
        <v>0.80817624267079502</v>
      </c>
      <c r="M472" s="17">
        <v>0.67557661397421798</v>
      </c>
      <c r="N472" s="17">
        <v>0.663601188519364</v>
      </c>
      <c r="O472" s="17">
        <v>0.42841382226505598</v>
      </c>
      <c r="P472" s="17">
        <v>0.67949776514569704</v>
      </c>
      <c r="Q472" s="17">
        <v>0.69759641113020099</v>
      </c>
      <c r="R472" s="17">
        <v>0.723272974301162</v>
      </c>
      <c r="S472" s="17">
        <v>0.60026114601496605</v>
      </c>
      <c r="T472" s="17">
        <v>0.76941358113611902</v>
      </c>
      <c r="U472" s="17">
        <v>0.77705689594456095</v>
      </c>
      <c r="V472" s="17">
        <v>0.78661168422822902</v>
      </c>
      <c r="W472" s="17">
        <v>0.79439398201489697</v>
      </c>
      <c r="X472" s="17">
        <v>0.91171044328781403</v>
      </c>
      <c r="Y472" s="17">
        <v>0.75228885674115997</v>
      </c>
      <c r="Z472" s="17">
        <v>0.55499098927236301</v>
      </c>
      <c r="AA472" s="17"/>
      <c r="AB472" s="17">
        <v>0.71529518295107197</v>
      </c>
      <c r="AC472" s="17">
        <v>0.76791791931773901</v>
      </c>
      <c r="AD472" s="17">
        <v>0.77296205766516901</v>
      </c>
      <c r="AE472" s="17">
        <v>0.723054699263739</v>
      </c>
      <c r="AF472" s="17"/>
      <c r="AG472" s="17">
        <v>0.76148517297055496</v>
      </c>
      <c r="AH472" s="17">
        <v>0.62658021353245696</v>
      </c>
      <c r="AI472" s="17">
        <v>0.70387323199931595</v>
      </c>
      <c r="AJ472" s="17">
        <v>0.92299306851523899</v>
      </c>
      <c r="AK472" s="17"/>
      <c r="AL472" s="17">
        <v>0.74340530122274495</v>
      </c>
      <c r="AM472" s="17">
        <v>0.78930772443294595</v>
      </c>
      <c r="AN472" s="17">
        <v>0.62592913977688103</v>
      </c>
      <c r="AO472" s="17">
        <v>0.78029941707125094</v>
      </c>
      <c r="AP472" s="17">
        <v>0.862112453664166</v>
      </c>
      <c r="AQ472" s="17">
        <v>0.74091509168817404</v>
      </c>
      <c r="AR472" s="17"/>
      <c r="AS472" s="17">
        <v>0.73484989071306195</v>
      </c>
      <c r="AT472" s="17">
        <v>0.781480924103367</v>
      </c>
      <c r="AU472" s="17">
        <v>0.781480924103367</v>
      </c>
      <c r="AV472" s="17" t="s">
        <v>136</v>
      </c>
      <c r="AW472" s="17" t="s">
        <v>136</v>
      </c>
      <c r="AX472" s="17" t="s">
        <v>136</v>
      </c>
      <c r="AY472" s="17">
        <v>0.652310218908842</v>
      </c>
      <c r="AZ472" s="17">
        <v>0.61517114599420897</v>
      </c>
      <c r="BA472" s="17">
        <v>0.62483990963455605</v>
      </c>
      <c r="BB472" s="17"/>
      <c r="BC472" s="17">
        <v>0.75209860283504004</v>
      </c>
      <c r="BD472" s="17">
        <v>0.74547907284475201</v>
      </c>
      <c r="BE472" s="17">
        <v>0.66331576950997195</v>
      </c>
      <c r="BF472" s="17">
        <v>0.66390315902407904</v>
      </c>
      <c r="BG472" s="17">
        <v>0.79193587308552804</v>
      </c>
      <c r="BH472" s="17">
        <v>0.41179919881539401</v>
      </c>
      <c r="BI472" s="17"/>
      <c r="BJ472" s="17">
        <v>0.745644717201704</v>
      </c>
      <c r="BK472" s="17">
        <v>0.77468290648106797</v>
      </c>
      <c r="BL472" s="17">
        <v>0.71090638901071102</v>
      </c>
      <c r="BM472" s="17">
        <v>0.71600123743662902</v>
      </c>
      <c r="BN472" s="17">
        <v>0.75943754382045203</v>
      </c>
      <c r="BO472" s="17">
        <v>0.74922116993215104</v>
      </c>
      <c r="BP472" s="17"/>
      <c r="BQ472" s="17">
        <v>0.76514653900659502</v>
      </c>
      <c r="BR472" s="17">
        <v>0.68774600292647803</v>
      </c>
      <c r="BS472" s="17"/>
      <c r="BT472" s="17">
        <v>0.77889747612886895</v>
      </c>
      <c r="BU472" s="17">
        <v>0.70711918860060297</v>
      </c>
      <c r="BV472" s="17"/>
      <c r="BW472" s="17">
        <v>0.67504810415129002</v>
      </c>
      <c r="BX472" s="17">
        <v>0.87018641053081602</v>
      </c>
    </row>
    <row r="473" spans="2:76" x14ac:dyDescent="0.35">
      <c r="B473" t="s">
        <v>109</v>
      </c>
      <c r="C473" s="17">
        <v>-0.59210118580274196</v>
      </c>
      <c r="D473" s="17">
        <v>-0.52610191814357099</v>
      </c>
      <c r="E473" s="17">
        <v>-0.64757231825837303</v>
      </c>
      <c r="F473" s="17"/>
      <c r="G473" s="17">
        <v>-0.50878686156799502</v>
      </c>
      <c r="H473" s="17">
        <v>-0.39226895069969397</v>
      </c>
      <c r="I473" s="17">
        <v>-0.67588804685555504</v>
      </c>
      <c r="J473" s="17"/>
      <c r="K473" s="17">
        <v>-0.53985965951114301</v>
      </c>
      <c r="L473" s="17">
        <v>-0.68541166032856105</v>
      </c>
      <c r="M473" s="17">
        <v>-0.56146127003286905</v>
      </c>
      <c r="N473" s="17">
        <v>-0.36773262866022599</v>
      </c>
      <c r="O473" s="17">
        <v>-0.13882870094863201</v>
      </c>
      <c r="P473" s="17">
        <v>-0.59891428862404805</v>
      </c>
      <c r="Q473" s="17">
        <v>-0.55683667549909699</v>
      </c>
      <c r="R473" s="17">
        <v>-0.64665889734500503</v>
      </c>
      <c r="S473" s="17">
        <v>-0.486991398708991</v>
      </c>
      <c r="T473" s="17">
        <v>-0.60826748816995102</v>
      </c>
      <c r="U473" s="17">
        <v>-0.62964311848310495</v>
      </c>
      <c r="V473" s="17">
        <v>-0.57322336845645905</v>
      </c>
      <c r="W473" s="17">
        <v>-0.64831227370893096</v>
      </c>
      <c r="X473" s="17">
        <v>-0.82342088657562795</v>
      </c>
      <c r="Y473" s="17">
        <v>-0.55357855407194101</v>
      </c>
      <c r="Z473" s="17">
        <v>-0.29272296889146798</v>
      </c>
      <c r="AA473" s="17"/>
      <c r="AB473" s="17">
        <v>-0.54291805629279999</v>
      </c>
      <c r="AC473" s="17">
        <v>-0.62918598049776397</v>
      </c>
      <c r="AD473" s="17">
        <v>-0.66361357936714305</v>
      </c>
      <c r="AE473" s="17">
        <v>-0.52172729776420101</v>
      </c>
      <c r="AF473" s="17"/>
      <c r="AG473" s="17">
        <v>-0.61476370177855999</v>
      </c>
      <c r="AH473" s="17">
        <v>-0.52388383673537298</v>
      </c>
      <c r="AI473" s="17">
        <v>-0.52416499422754903</v>
      </c>
      <c r="AJ473" s="17">
        <v>-0.92299306851523899</v>
      </c>
      <c r="AK473" s="17"/>
      <c r="AL473" s="17">
        <v>-0.57304904033363102</v>
      </c>
      <c r="AM473" s="17">
        <v>-0.68833581363394203</v>
      </c>
      <c r="AN473" s="17">
        <v>-0.33058299998232199</v>
      </c>
      <c r="AO473" s="17">
        <v>-0.69124374125051802</v>
      </c>
      <c r="AP473" s="17">
        <v>-0.724224907328331</v>
      </c>
      <c r="AQ473" s="17">
        <v>-0.55886277578995103</v>
      </c>
      <c r="AR473" s="17"/>
      <c r="AS473" s="17">
        <v>-0.58607157577681201</v>
      </c>
      <c r="AT473" s="17">
        <v>-0.64989191614946096</v>
      </c>
      <c r="AU473" s="17">
        <v>-0.64989191614946096</v>
      </c>
      <c r="AV473" s="17" t="s">
        <v>136</v>
      </c>
      <c r="AW473" s="17" t="s">
        <v>136</v>
      </c>
      <c r="AX473" s="17" t="s">
        <v>136</v>
      </c>
      <c r="AY473" s="17">
        <v>-0.414886147580598</v>
      </c>
      <c r="AZ473" s="17">
        <v>-0.355876057642254</v>
      </c>
      <c r="BA473" s="17">
        <v>-0.24967981926911201</v>
      </c>
      <c r="BB473" s="17"/>
      <c r="BC473" s="17">
        <v>-0.60856632800952504</v>
      </c>
      <c r="BD473" s="17">
        <v>-0.53228760709732303</v>
      </c>
      <c r="BE473" s="17">
        <v>-0.51060074242948505</v>
      </c>
      <c r="BF473" s="17">
        <v>-0.51029785711818998</v>
      </c>
      <c r="BG473" s="17">
        <v>-0.66291828032170697</v>
      </c>
      <c r="BH473" s="17">
        <v>6.80955999968402E-2</v>
      </c>
      <c r="BI473" s="17"/>
      <c r="BJ473" s="17">
        <v>-0.60472167952719502</v>
      </c>
      <c r="BK473" s="17">
        <v>-0.66153008665622703</v>
      </c>
      <c r="BL473" s="17">
        <v>-0.58583885457573903</v>
      </c>
      <c r="BM473" s="17">
        <v>-0.53530238247740203</v>
      </c>
      <c r="BN473" s="17">
        <v>-0.59497377054575695</v>
      </c>
      <c r="BO473" s="17">
        <v>-0.58407411303025802</v>
      </c>
      <c r="BP473" s="17"/>
      <c r="BQ473" s="17">
        <v>-0.62343956614901896</v>
      </c>
      <c r="BR473" s="17">
        <v>-0.51296743377004805</v>
      </c>
      <c r="BS473" s="17"/>
      <c r="BT473" s="17">
        <v>-0.64978391790839996</v>
      </c>
      <c r="BU473" s="17">
        <v>-0.53233951858827799</v>
      </c>
      <c r="BV473" s="17"/>
      <c r="BW473" s="17">
        <v>-0.47607804932693198</v>
      </c>
      <c r="BX473" s="17">
        <v>-0.80892844301491795</v>
      </c>
    </row>
    <row r="474" spans="2:76" x14ac:dyDescent="0.35">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row>
    <row r="475" spans="2:76" x14ac:dyDescent="0.35">
      <c r="B475" s="6" t="s">
        <v>345</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row>
    <row r="476" spans="2:76" x14ac:dyDescent="0.35">
      <c r="B476" s="24" t="s">
        <v>503</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row>
    <row r="477" spans="2:76" x14ac:dyDescent="0.35">
      <c r="B477" t="s">
        <v>336</v>
      </c>
      <c r="C477" s="17">
        <v>7.9881327867681401E-2</v>
      </c>
      <c r="D477" s="17">
        <v>9.9320628287288507E-2</v>
      </c>
      <c r="E477" s="17">
        <v>6.3423598095401601E-2</v>
      </c>
      <c r="F477" s="17"/>
      <c r="G477" s="17">
        <v>8.8806075068393997E-2</v>
      </c>
      <c r="H477" s="17">
        <v>8.56260901070105E-2</v>
      </c>
      <c r="I477" s="17">
        <v>7.6650441741793196E-2</v>
      </c>
      <c r="J477" s="17"/>
      <c r="K477" s="17">
        <v>0.118472908670207</v>
      </c>
      <c r="L477" s="17">
        <v>4.5722059771602201E-2</v>
      </c>
      <c r="M477" s="17">
        <v>5.4864067778035402E-2</v>
      </c>
      <c r="N477" s="17">
        <v>4.1864687511485199E-2</v>
      </c>
      <c r="O477" s="17">
        <v>0</v>
      </c>
      <c r="P477" s="17">
        <v>8.0583476521648698E-2</v>
      </c>
      <c r="Q477" s="17">
        <v>0.13877504307723601</v>
      </c>
      <c r="R477" s="17">
        <v>7.6225952767186203E-2</v>
      </c>
      <c r="S477" s="17">
        <v>5.7192923413260703E-2</v>
      </c>
      <c r="T477" s="17">
        <v>7.0268411930473507E-2</v>
      </c>
      <c r="U477" s="17">
        <v>3.77470026105306E-2</v>
      </c>
      <c r="V477" s="17">
        <v>0.14058237112750099</v>
      </c>
      <c r="W477" s="17">
        <v>0.15731482573033001</v>
      </c>
      <c r="X477" s="17">
        <v>0</v>
      </c>
      <c r="Y477" s="17">
        <v>9.7156813319599106E-2</v>
      </c>
      <c r="Z477" s="17">
        <v>0.12035390614342301</v>
      </c>
      <c r="AA477" s="17"/>
      <c r="AB477" s="17">
        <v>9.9326109460767406E-2</v>
      </c>
      <c r="AC477" s="17">
        <v>8.1550047657153804E-2</v>
      </c>
      <c r="AD477" s="17">
        <v>6.6029674696384502E-2</v>
      </c>
      <c r="AE477" s="17">
        <v>3.2348161060619302E-2</v>
      </c>
      <c r="AF477" s="17"/>
      <c r="AG477" s="17">
        <v>8.4295254416093701E-2</v>
      </c>
      <c r="AH477" s="17">
        <v>5.1785564714029203E-2</v>
      </c>
      <c r="AI477" s="17">
        <v>6.3228430814160505E-2</v>
      </c>
      <c r="AJ477" s="17">
        <v>0</v>
      </c>
      <c r="AK477" s="17"/>
      <c r="AL477" s="17">
        <v>5.5832241335357802E-2</v>
      </c>
      <c r="AM477" s="17">
        <v>5.6725352856280199E-2</v>
      </c>
      <c r="AN477" s="17">
        <v>0.13483991792049499</v>
      </c>
      <c r="AO477" s="17">
        <v>2.5475198476787898E-2</v>
      </c>
      <c r="AP477" s="17">
        <v>4.4348835343311098E-2</v>
      </c>
      <c r="AQ477" s="17">
        <v>0.12317368460266299</v>
      </c>
      <c r="AR477" s="17"/>
      <c r="AS477" s="17">
        <v>9.3052376863600197E-2</v>
      </c>
      <c r="AT477" s="17">
        <v>2.8271045083763199E-2</v>
      </c>
      <c r="AU477" s="17">
        <v>2.8271045083763199E-2</v>
      </c>
      <c r="AV477" s="17" t="s">
        <v>136</v>
      </c>
      <c r="AW477" s="17" t="s">
        <v>136</v>
      </c>
      <c r="AX477" s="17" t="s">
        <v>136</v>
      </c>
      <c r="AY477" s="17">
        <v>0.119736746563809</v>
      </c>
      <c r="AZ477" s="17">
        <v>2.91023556989514E-2</v>
      </c>
      <c r="BA477" s="17">
        <v>0</v>
      </c>
      <c r="BB477" s="17"/>
      <c r="BC477" s="17">
        <v>5.9786419132359901E-2</v>
      </c>
      <c r="BD477" s="17">
        <v>6.4661146742280295E-2</v>
      </c>
      <c r="BE477" s="17">
        <v>0</v>
      </c>
      <c r="BF477" s="17">
        <v>0.16360065220686201</v>
      </c>
      <c r="BG477" s="17">
        <v>6.8820980990418196E-2</v>
      </c>
      <c r="BH477" s="17">
        <v>0.15849396533304899</v>
      </c>
      <c r="BI477" s="17"/>
      <c r="BJ477" s="17">
        <v>0.10634454049087</v>
      </c>
      <c r="BK477" s="17">
        <v>7.5096694094197405E-2</v>
      </c>
      <c r="BL477" s="17">
        <v>9.5133852899768501E-2</v>
      </c>
      <c r="BM477" s="17">
        <v>8.4261872831593504E-2</v>
      </c>
      <c r="BN477" s="17">
        <v>7.8182922236264801E-2</v>
      </c>
      <c r="BO477" s="17">
        <v>4.0405794871123599E-2</v>
      </c>
      <c r="BP477" s="17"/>
      <c r="BQ477" s="17">
        <v>7.9545168112442596E-2</v>
      </c>
      <c r="BR477" s="17">
        <v>8.1670799864214397E-2</v>
      </c>
      <c r="BS477" s="17"/>
      <c r="BT477" s="17">
        <v>7.8586636421996203E-2</v>
      </c>
      <c r="BU477" s="17">
        <v>8.2201719863713996E-2</v>
      </c>
      <c r="BV477" s="17"/>
      <c r="BW477" s="17">
        <v>0.102872394457503</v>
      </c>
      <c r="BX477" s="17">
        <v>3.0319906907804301E-2</v>
      </c>
    </row>
    <row r="478" spans="2:76" x14ac:dyDescent="0.35">
      <c r="B478" t="s">
        <v>337</v>
      </c>
      <c r="C478" s="17">
        <v>8.5065362985538504E-2</v>
      </c>
      <c r="D478" s="17">
        <v>5.9021604265431599E-2</v>
      </c>
      <c r="E478" s="17">
        <v>0.107684077924609</v>
      </c>
      <c r="F478" s="17"/>
      <c r="G478" s="17">
        <v>7.4659020051510094E-2</v>
      </c>
      <c r="H478" s="17">
        <v>8.4461497783206593E-2</v>
      </c>
      <c r="I478" s="17">
        <v>8.6597182842119397E-2</v>
      </c>
      <c r="J478" s="17"/>
      <c r="K478" s="17">
        <v>9.8732025219970695E-2</v>
      </c>
      <c r="L478" s="17">
        <v>7.8171085122719294E-2</v>
      </c>
      <c r="M478" s="17">
        <v>0.15074573258236501</v>
      </c>
      <c r="N478" s="17">
        <v>8.1367905671624205E-2</v>
      </c>
      <c r="O478" s="17">
        <v>0</v>
      </c>
      <c r="P478" s="17">
        <v>8.0583476521648698E-2</v>
      </c>
      <c r="Q478" s="17">
        <v>0.10989884939387801</v>
      </c>
      <c r="R478" s="17">
        <v>4.9414480284698303E-2</v>
      </c>
      <c r="S478" s="17">
        <v>0</v>
      </c>
      <c r="T478" s="17">
        <v>7.2858106243179302E-2</v>
      </c>
      <c r="U478" s="17">
        <v>0.19941429372924999</v>
      </c>
      <c r="V478" s="17">
        <v>0.14292602719762601</v>
      </c>
      <c r="W478" s="17">
        <v>0.121754452687974</v>
      </c>
      <c r="X478" s="17">
        <v>0</v>
      </c>
      <c r="Y478" s="17">
        <v>0</v>
      </c>
      <c r="Z478" s="17">
        <v>0.131937995376644</v>
      </c>
      <c r="AA478" s="17"/>
      <c r="AB478" s="17">
        <v>8.66885650447905E-2</v>
      </c>
      <c r="AC478" s="17">
        <v>8.7590035274639599E-2</v>
      </c>
      <c r="AD478" s="17">
        <v>7.9785782169353503E-2</v>
      </c>
      <c r="AE478" s="17">
        <v>6.5314915386755795E-2</v>
      </c>
      <c r="AF478" s="17"/>
      <c r="AG478" s="17">
        <v>8.2237858206578196E-2</v>
      </c>
      <c r="AH478" s="17">
        <v>0.16773365170116999</v>
      </c>
      <c r="AI478" s="17">
        <v>7.8887409536239197E-2</v>
      </c>
      <c r="AJ478" s="17">
        <v>0</v>
      </c>
      <c r="AK478" s="17"/>
      <c r="AL478" s="17">
        <v>0.10377412391702399</v>
      </c>
      <c r="AM478" s="17">
        <v>5.9899486606373002E-2</v>
      </c>
      <c r="AN478" s="17">
        <v>9.2952582822648094E-2</v>
      </c>
      <c r="AO478" s="17">
        <v>4.9134255533404399E-2</v>
      </c>
      <c r="AP478" s="17">
        <v>0.11580812669007599</v>
      </c>
      <c r="AQ478" s="17">
        <v>0.122685716279885</v>
      </c>
      <c r="AR478" s="17"/>
      <c r="AS478" s="17">
        <v>8.6113887404984699E-2</v>
      </c>
      <c r="AT478" s="17">
        <v>0.124572394584947</v>
      </c>
      <c r="AU478" s="17">
        <v>0.124572394584947</v>
      </c>
      <c r="AV478" s="17" t="s">
        <v>136</v>
      </c>
      <c r="AW478" s="17" t="s">
        <v>136</v>
      </c>
      <c r="AX478" s="17" t="s">
        <v>136</v>
      </c>
      <c r="AY478" s="17">
        <v>0</v>
      </c>
      <c r="AZ478" s="17">
        <v>6.00837950192444E-2</v>
      </c>
      <c r="BA478" s="17">
        <v>0</v>
      </c>
      <c r="BB478" s="17"/>
      <c r="BC478" s="17">
        <v>0.101346080029366</v>
      </c>
      <c r="BD478" s="17">
        <v>9.6817830839270702E-2</v>
      </c>
      <c r="BE478" s="17">
        <v>4.9754994909852697E-2</v>
      </c>
      <c r="BF478" s="17">
        <v>7.8486969439881704E-2</v>
      </c>
      <c r="BG478" s="17">
        <v>7.2563879473097503E-2</v>
      </c>
      <c r="BH478" s="17">
        <v>0.10830600237237201</v>
      </c>
      <c r="BI478" s="17"/>
      <c r="BJ478" s="17">
        <v>0.12937227617413799</v>
      </c>
      <c r="BK478" s="17">
        <v>3.66339765865277E-2</v>
      </c>
      <c r="BL478" s="17">
        <v>6.9259099432193799E-2</v>
      </c>
      <c r="BM478" s="17">
        <v>7.1201665224895405E-2</v>
      </c>
      <c r="BN478" s="17">
        <v>0.124642304552756</v>
      </c>
      <c r="BO478" s="17">
        <v>0.118351744422054</v>
      </c>
      <c r="BP478" s="17"/>
      <c r="BQ478" s="17">
        <v>7.9915332748069404E-2</v>
      </c>
      <c r="BR478" s="17">
        <v>9.2030151691447196E-2</v>
      </c>
      <c r="BS478" s="17"/>
      <c r="BT478" s="17">
        <v>8.4404475509963994E-2</v>
      </c>
      <c r="BU478" s="17">
        <v>8.6818839548948701E-2</v>
      </c>
      <c r="BV478" s="17"/>
      <c r="BW478" s="17">
        <v>8.9381333720321504E-2</v>
      </c>
      <c r="BX478" s="17">
        <v>7.6246257105259896E-2</v>
      </c>
    </row>
    <row r="479" spans="2:76" x14ac:dyDescent="0.35">
      <c r="B479" t="s">
        <v>338</v>
      </c>
      <c r="C479" s="17">
        <v>0.181823622432744</v>
      </c>
      <c r="D479" s="17">
        <v>0.19294027022863799</v>
      </c>
      <c r="E479" s="17">
        <v>0.172815672318268</v>
      </c>
      <c r="F479" s="17"/>
      <c r="G479" s="17">
        <v>0.19243696793989401</v>
      </c>
      <c r="H479" s="17">
        <v>0.147281757034743</v>
      </c>
      <c r="I479" s="17">
        <v>0.19315679765909899</v>
      </c>
      <c r="J479" s="17"/>
      <c r="K479" s="17">
        <v>0.16538313059929</v>
      </c>
      <c r="L479" s="17">
        <v>0.14881933731989599</v>
      </c>
      <c r="M479" s="17">
        <v>0.120315577070414</v>
      </c>
      <c r="N479" s="17">
        <v>0.29839251739689598</v>
      </c>
      <c r="O479" s="17">
        <v>0.43332473787062298</v>
      </c>
      <c r="P479" s="17">
        <v>9.6261122682356107E-2</v>
      </c>
      <c r="Q479" s="17">
        <v>0.19762385091629101</v>
      </c>
      <c r="R479" s="17">
        <v>0.24255751408325801</v>
      </c>
      <c r="S479" s="17">
        <v>0.11595464591935099</v>
      </c>
      <c r="T479" s="17">
        <v>0.18427053762694701</v>
      </c>
      <c r="U479" s="17">
        <v>0.148201639758552</v>
      </c>
      <c r="V479" s="17">
        <v>0.14195872193012099</v>
      </c>
      <c r="W479" s="17">
        <v>0.22092323810692399</v>
      </c>
      <c r="X479" s="17">
        <v>0.27059989997169798</v>
      </c>
      <c r="Y479" s="17">
        <v>0.10347123446942</v>
      </c>
      <c r="Z479" s="17">
        <v>0.129988791049923</v>
      </c>
      <c r="AA479" s="17"/>
      <c r="AB479" s="17">
        <v>0.24119048369073401</v>
      </c>
      <c r="AC479" s="17">
        <v>0.17513139473014799</v>
      </c>
      <c r="AD479" s="17">
        <v>0.131614948515134</v>
      </c>
      <c r="AE479" s="17">
        <v>0.151620290678807</v>
      </c>
      <c r="AF479" s="17"/>
      <c r="AG479" s="17">
        <v>0.169111661586134</v>
      </c>
      <c r="AH479" s="17">
        <v>0.211889245078452</v>
      </c>
      <c r="AI479" s="17">
        <v>0.19100362039205901</v>
      </c>
      <c r="AJ479" s="17">
        <v>0.17537583586287001</v>
      </c>
      <c r="AK479" s="17"/>
      <c r="AL479" s="17">
        <v>0.12011260028988099</v>
      </c>
      <c r="AM479" s="17">
        <v>0.210253333020061</v>
      </c>
      <c r="AN479" s="17">
        <v>0.20979454649218099</v>
      </c>
      <c r="AO479" s="17">
        <v>0.18715040550827</v>
      </c>
      <c r="AP479" s="17">
        <v>9.0443957940391298E-2</v>
      </c>
      <c r="AQ479" s="17">
        <v>0.23359901942955</v>
      </c>
      <c r="AR479" s="17"/>
      <c r="AS479" s="17">
        <v>0.18735851662334299</v>
      </c>
      <c r="AT479" s="17">
        <v>0.215648132601475</v>
      </c>
      <c r="AU479" s="17">
        <v>0.215648132601475</v>
      </c>
      <c r="AV479" s="17" t="s">
        <v>136</v>
      </c>
      <c r="AW479" s="17" t="s">
        <v>136</v>
      </c>
      <c r="AX479" s="17" t="s">
        <v>136</v>
      </c>
      <c r="AY479" s="17">
        <v>0.19030462319108199</v>
      </c>
      <c r="AZ479" s="17">
        <v>7.77584330486535E-2</v>
      </c>
      <c r="BA479" s="17">
        <v>0.37516009036544401</v>
      </c>
      <c r="BB479" s="17"/>
      <c r="BC479" s="17">
        <v>0.19685485626027699</v>
      </c>
      <c r="BD479" s="17">
        <v>0.121222201762627</v>
      </c>
      <c r="BE479" s="17">
        <v>0.277438797107879</v>
      </c>
      <c r="BF479" s="17">
        <v>0.21157343745142801</v>
      </c>
      <c r="BG479" s="17">
        <v>0.16134760843252399</v>
      </c>
      <c r="BH479" s="17">
        <v>0.114738546065639</v>
      </c>
      <c r="BI479" s="17"/>
      <c r="BJ479" s="17">
        <v>0.116555355080948</v>
      </c>
      <c r="BK479" s="17">
        <v>0.20655589318786199</v>
      </c>
      <c r="BL479" s="17">
        <v>0.152570901328172</v>
      </c>
      <c r="BM479" s="17">
        <v>0.201157757599291</v>
      </c>
      <c r="BN479" s="17">
        <v>0.19492451062108901</v>
      </c>
      <c r="BO479" s="17">
        <v>0.17147491082003699</v>
      </c>
      <c r="BP479" s="17"/>
      <c r="BQ479" s="17">
        <v>0.15716557384819499</v>
      </c>
      <c r="BR479" s="17">
        <v>0.24235545632518599</v>
      </c>
      <c r="BS479" s="17"/>
      <c r="BT479" s="17">
        <v>0.145990453575707</v>
      </c>
      <c r="BU479" s="17">
        <v>0.207129001961393</v>
      </c>
      <c r="BV479" s="17"/>
      <c r="BW479" s="17">
        <v>0.17869699280845699</v>
      </c>
      <c r="BX479" s="17">
        <v>0.18991648375731701</v>
      </c>
    </row>
    <row r="480" spans="2:76" x14ac:dyDescent="0.35">
      <c r="B480" t="s">
        <v>339</v>
      </c>
      <c r="C480" s="17">
        <v>0.135340535129095</v>
      </c>
      <c r="D480" s="17">
        <v>0.152648518217464</v>
      </c>
      <c r="E480" s="17">
        <v>0.120877619965547</v>
      </c>
      <c r="F480" s="17"/>
      <c r="G480" s="17">
        <v>0.10449752716121299</v>
      </c>
      <c r="H480" s="17">
        <v>0.117210367699462</v>
      </c>
      <c r="I480" s="17">
        <v>0.145874116779386</v>
      </c>
      <c r="J480" s="17"/>
      <c r="K480" s="17">
        <v>0.14932594131274399</v>
      </c>
      <c r="L480" s="17">
        <v>0.19444895397331399</v>
      </c>
      <c r="M480" s="17">
        <v>0.15239025254330801</v>
      </c>
      <c r="N480" s="17">
        <v>0.122886052922714</v>
      </c>
      <c r="O480" s="17">
        <v>0</v>
      </c>
      <c r="P480" s="17">
        <v>8.0583476521648698E-2</v>
      </c>
      <c r="Q480" s="17">
        <v>8.7723522397229706E-2</v>
      </c>
      <c r="R480" s="17">
        <v>0.20779090918729301</v>
      </c>
      <c r="S480" s="17">
        <v>5.72464411083543E-2</v>
      </c>
      <c r="T480" s="17">
        <v>9.1615872882268704E-2</v>
      </c>
      <c r="U480" s="17">
        <v>0.16291797699029201</v>
      </c>
      <c r="V480" s="17">
        <v>0.22298905561617099</v>
      </c>
      <c r="W480" s="17">
        <v>9.3568315358592793E-2</v>
      </c>
      <c r="X480" s="17">
        <v>0.17940345893300999</v>
      </c>
      <c r="Y480" s="17">
        <v>9.7955872007609995E-2</v>
      </c>
      <c r="Z480" s="17">
        <v>0</v>
      </c>
      <c r="AA480" s="17"/>
      <c r="AB480" s="17">
        <v>0.133035407786259</v>
      </c>
      <c r="AC480" s="17">
        <v>0.12101219428478099</v>
      </c>
      <c r="AD480" s="17">
        <v>0.10886026156323</v>
      </c>
      <c r="AE480" s="17">
        <v>0.23024907649507301</v>
      </c>
      <c r="AF480" s="17"/>
      <c r="AG480" s="17">
        <v>0.126050837383822</v>
      </c>
      <c r="AH480" s="17">
        <v>0.207740435357264</v>
      </c>
      <c r="AI480" s="17">
        <v>0.17094020923514</v>
      </c>
      <c r="AJ480" s="17">
        <v>8.1155671058455003E-2</v>
      </c>
      <c r="AK480" s="17"/>
      <c r="AL480" s="17">
        <v>0.17736740863395201</v>
      </c>
      <c r="AM480" s="17">
        <v>0.19483134396235399</v>
      </c>
      <c r="AN480" s="17">
        <v>0.109923732680691</v>
      </c>
      <c r="AO480" s="17">
        <v>2.2536783914238499E-2</v>
      </c>
      <c r="AP480" s="17">
        <v>4.4348835343311098E-2</v>
      </c>
      <c r="AQ480" s="17">
        <v>0.133679368789689</v>
      </c>
      <c r="AR480" s="17"/>
      <c r="AS480" s="17">
        <v>0.135725081773168</v>
      </c>
      <c r="AT480" s="17">
        <v>0.116217449099044</v>
      </c>
      <c r="AU480" s="17">
        <v>0.116217449099044</v>
      </c>
      <c r="AV480" s="17" t="s">
        <v>136</v>
      </c>
      <c r="AW480" s="17" t="s">
        <v>136</v>
      </c>
      <c r="AX480" s="17" t="s">
        <v>136</v>
      </c>
      <c r="AY480" s="17">
        <v>0.31752725935238202</v>
      </c>
      <c r="AZ480" s="17">
        <v>0.24429601561159001</v>
      </c>
      <c r="BA480" s="17">
        <v>0</v>
      </c>
      <c r="BB480" s="17"/>
      <c r="BC480" s="17">
        <v>0.19096774226219901</v>
      </c>
      <c r="BD480" s="17">
        <v>8.1725552559554507E-2</v>
      </c>
      <c r="BE480" s="17">
        <v>0.242720200560917</v>
      </c>
      <c r="BF480" s="17">
        <v>7.4751580227545703E-2</v>
      </c>
      <c r="BG480" s="17">
        <v>0.10792320418399499</v>
      </c>
      <c r="BH480" s="17">
        <v>0.206662287413546</v>
      </c>
      <c r="BI480" s="17"/>
      <c r="BJ480" s="17">
        <v>0.116781720777033</v>
      </c>
      <c r="BK480" s="17">
        <v>0.176712247406863</v>
      </c>
      <c r="BL480" s="17">
        <v>0.14299011853025001</v>
      </c>
      <c r="BM480" s="17">
        <v>0.10712717169206799</v>
      </c>
      <c r="BN480" s="17">
        <v>0.145190643018278</v>
      </c>
      <c r="BO480" s="17">
        <v>0.12835969572717701</v>
      </c>
      <c r="BP480" s="17"/>
      <c r="BQ480" s="17">
        <v>0.127500330851859</v>
      </c>
      <c r="BR480" s="17">
        <v>0.14935968414192699</v>
      </c>
      <c r="BS480" s="17"/>
      <c r="BT480" s="17">
        <v>0.124888955119664</v>
      </c>
      <c r="BU480" s="17">
        <v>0.14752620199236599</v>
      </c>
      <c r="BV480" s="17"/>
      <c r="BW480" s="17">
        <v>0.119407404014671</v>
      </c>
      <c r="BX480" s="17">
        <v>0.17090126598627101</v>
      </c>
    </row>
    <row r="481" spans="2:76" x14ac:dyDescent="0.35">
      <c r="B481" t="s">
        <v>340</v>
      </c>
      <c r="C481" s="17">
        <v>0.47401632934975102</v>
      </c>
      <c r="D481" s="17">
        <v>0.45932617835516498</v>
      </c>
      <c r="E481" s="17">
        <v>0.48507283507754001</v>
      </c>
      <c r="F481" s="17"/>
      <c r="G481" s="17">
        <v>0.47422760612238202</v>
      </c>
      <c r="H481" s="17">
        <v>0.52191611157437301</v>
      </c>
      <c r="I481" s="17">
        <v>0.45642062285542501</v>
      </c>
      <c r="J481" s="17"/>
      <c r="K481" s="17">
        <v>0.43687338285480798</v>
      </c>
      <c r="L481" s="17">
        <v>0.465351260137639</v>
      </c>
      <c r="M481" s="17">
        <v>0.38024906538025599</v>
      </c>
      <c r="N481" s="17">
        <v>0.415456673090083</v>
      </c>
      <c r="O481" s="17">
        <v>0.425740672972718</v>
      </c>
      <c r="P481" s="17">
        <v>0.66198844775269805</v>
      </c>
      <c r="Q481" s="17">
        <v>0.38929391021647303</v>
      </c>
      <c r="R481" s="17">
        <v>0.409232215493183</v>
      </c>
      <c r="S481" s="17">
        <v>0.702619328553867</v>
      </c>
      <c r="T481" s="17">
        <v>0.55748419338435795</v>
      </c>
      <c r="U481" s="17">
        <v>0.45171908691137502</v>
      </c>
      <c r="V481" s="17">
        <v>0.28239104684273098</v>
      </c>
      <c r="W481" s="17">
        <v>0.37205214789435698</v>
      </c>
      <c r="X481" s="17">
        <v>0.549996641095292</v>
      </c>
      <c r="Y481" s="17">
        <v>0.70141608020337098</v>
      </c>
      <c r="Z481" s="17">
        <v>0.54699904305494695</v>
      </c>
      <c r="AA481" s="17"/>
      <c r="AB481" s="17">
        <v>0.36423416012049997</v>
      </c>
      <c r="AC481" s="17">
        <v>0.50207914897052697</v>
      </c>
      <c r="AD481" s="17">
        <v>0.57599646303687102</v>
      </c>
      <c r="AE481" s="17">
        <v>0.52046755637874498</v>
      </c>
      <c r="AF481" s="17"/>
      <c r="AG481" s="17">
        <v>0.49849969388641902</v>
      </c>
      <c r="AH481" s="17">
        <v>0.36085110314908397</v>
      </c>
      <c r="AI481" s="17">
        <v>0.44421658716440598</v>
      </c>
      <c r="AJ481" s="17">
        <v>0.74346849307867502</v>
      </c>
      <c r="AK481" s="17"/>
      <c r="AL481" s="17">
        <v>0.505735653639933</v>
      </c>
      <c r="AM481" s="17">
        <v>0.43239454777480202</v>
      </c>
      <c r="AN481" s="17">
        <v>0.39236956418906499</v>
      </c>
      <c r="AO481" s="17">
        <v>0.68624191827091996</v>
      </c>
      <c r="AP481" s="17">
        <v>0.65948308669139699</v>
      </c>
      <c r="AQ481" s="17">
        <v>0.33232401230845698</v>
      </c>
      <c r="AR481" s="17"/>
      <c r="AS481" s="17">
        <v>0.45270925970888298</v>
      </c>
      <c r="AT481" s="17">
        <v>0.48343434485146702</v>
      </c>
      <c r="AU481" s="17">
        <v>0.48343434485146702</v>
      </c>
      <c r="AV481" s="17" t="s">
        <v>136</v>
      </c>
      <c r="AW481" s="17" t="s">
        <v>136</v>
      </c>
      <c r="AX481" s="17" t="s">
        <v>136</v>
      </c>
      <c r="AY481" s="17">
        <v>0.20593095377014001</v>
      </c>
      <c r="AZ481" s="17">
        <v>0.55587532375086701</v>
      </c>
      <c r="BA481" s="17">
        <v>0.62483990963455605</v>
      </c>
      <c r="BB481" s="17"/>
      <c r="BC481" s="17">
        <v>0.42450032392507597</v>
      </c>
      <c r="BD481" s="17">
        <v>0.59462359694506695</v>
      </c>
      <c r="BE481" s="17">
        <v>0.430086007421351</v>
      </c>
      <c r="BF481" s="17">
        <v>0.39780070987726301</v>
      </c>
      <c r="BG481" s="17">
        <v>0.53525842426081305</v>
      </c>
      <c r="BH481" s="17">
        <v>0.41179919881539401</v>
      </c>
      <c r="BI481" s="17"/>
      <c r="BJ481" s="17">
        <v>0.46125260965855402</v>
      </c>
      <c r="BK481" s="17">
        <v>0.47384243114355501</v>
      </c>
      <c r="BL481" s="17">
        <v>0.47162326851911701</v>
      </c>
      <c r="BM481" s="17">
        <v>0.493705225308333</v>
      </c>
      <c r="BN481" s="17">
        <v>0.41725655950788298</v>
      </c>
      <c r="BO481" s="17">
        <v>0.51331837375572298</v>
      </c>
      <c r="BP481" s="17"/>
      <c r="BQ481" s="17">
        <v>0.50528740739557898</v>
      </c>
      <c r="BR481" s="17">
        <v>0.40602815673005399</v>
      </c>
      <c r="BS481" s="17"/>
      <c r="BT481" s="17">
        <v>0.52492665188200405</v>
      </c>
      <c r="BU481" s="17">
        <v>0.42921896331600901</v>
      </c>
      <c r="BV481" s="17"/>
      <c r="BW481" s="17">
        <v>0.46441513440870602</v>
      </c>
      <c r="BX481" s="17">
        <v>0.49388918550636901</v>
      </c>
    </row>
    <row r="482" spans="2:76" x14ac:dyDescent="0.35">
      <c r="B482" t="s">
        <v>97</v>
      </c>
      <c r="C482" s="17">
        <v>4.3872822235189998E-2</v>
      </c>
      <c r="D482" s="17">
        <v>3.67428006460137E-2</v>
      </c>
      <c r="E482" s="17">
        <v>5.0126196618634003E-2</v>
      </c>
      <c r="F482" s="17"/>
      <c r="G482" s="17">
        <v>6.5372803656606707E-2</v>
      </c>
      <c r="H482" s="17">
        <v>4.3504175801205101E-2</v>
      </c>
      <c r="I482" s="17">
        <v>4.13008381221769E-2</v>
      </c>
      <c r="J482" s="17"/>
      <c r="K482" s="17">
        <v>3.1212611342980499E-2</v>
      </c>
      <c r="L482" s="17">
        <v>6.7487303674829802E-2</v>
      </c>
      <c r="M482" s="17">
        <v>0.14143530464562101</v>
      </c>
      <c r="N482" s="17">
        <v>4.0032163407197702E-2</v>
      </c>
      <c r="O482" s="17">
        <v>0.14093458915665899</v>
      </c>
      <c r="P482" s="17">
        <v>0</v>
      </c>
      <c r="Q482" s="17">
        <v>7.6684823998892204E-2</v>
      </c>
      <c r="R482" s="17">
        <v>1.47789281843807E-2</v>
      </c>
      <c r="S482" s="17">
        <v>6.6986661005167106E-2</v>
      </c>
      <c r="T482" s="17">
        <v>2.3502877932773399E-2</v>
      </c>
      <c r="U482" s="17">
        <v>0</v>
      </c>
      <c r="V482" s="17">
        <v>6.91527772858513E-2</v>
      </c>
      <c r="W482" s="17">
        <v>3.43870202218221E-2</v>
      </c>
      <c r="X482" s="17">
        <v>0</v>
      </c>
      <c r="Y482" s="17">
        <v>0</v>
      </c>
      <c r="Z482" s="17">
        <v>7.0720264375063194E-2</v>
      </c>
      <c r="AA482" s="17"/>
      <c r="AB482" s="17">
        <v>7.5525273896949199E-2</v>
      </c>
      <c r="AC482" s="17">
        <v>3.26371790827506E-2</v>
      </c>
      <c r="AD482" s="17">
        <v>3.7712870019027803E-2</v>
      </c>
      <c r="AE482" s="17">
        <v>0</v>
      </c>
      <c r="AF482" s="17"/>
      <c r="AG482" s="17">
        <v>3.9804694520952998E-2</v>
      </c>
      <c r="AH482" s="17">
        <v>0</v>
      </c>
      <c r="AI482" s="17">
        <v>5.17237428579954E-2</v>
      </c>
      <c r="AJ482" s="17">
        <v>0</v>
      </c>
      <c r="AK482" s="17"/>
      <c r="AL482" s="17">
        <v>3.7177972183852402E-2</v>
      </c>
      <c r="AM482" s="17">
        <v>4.5895935780130799E-2</v>
      </c>
      <c r="AN482" s="17">
        <v>6.0119655894919098E-2</v>
      </c>
      <c r="AO482" s="17">
        <v>2.9461438296378602E-2</v>
      </c>
      <c r="AP482" s="17">
        <v>4.5567157991513299E-2</v>
      </c>
      <c r="AQ482" s="17">
        <v>5.4538198589755997E-2</v>
      </c>
      <c r="AR482" s="17"/>
      <c r="AS482" s="17">
        <v>4.5040877626020298E-2</v>
      </c>
      <c r="AT482" s="17">
        <v>3.1856633779303201E-2</v>
      </c>
      <c r="AU482" s="17">
        <v>3.1856633779303201E-2</v>
      </c>
      <c r="AV482" s="17" t="s">
        <v>136</v>
      </c>
      <c r="AW482" s="17" t="s">
        <v>136</v>
      </c>
      <c r="AX482" s="17" t="s">
        <v>136</v>
      </c>
      <c r="AY482" s="17">
        <v>0.16650041712258701</v>
      </c>
      <c r="AZ482" s="17">
        <v>3.2884076870693599E-2</v>
      </c>
      <c r="BA482" s="17">
        <v>0</v>
      </c>
      <c r="BB482" s="17"/>
      <c r="BC482" s="17">
        <v>2.6544578390721701E-2</v>
      </c>
      <c r="BD482" s="17">
        <v>4.0949671151200802E-2</v>
      </c>
      <c r="BE482" s="17">
        <v>0</v>
      </c>
      <c r="BF482" s="17">
        <v>7.3786650797020306E-2</v>
      </c>
      <c r="BG482" s="17">
        <v>5.4085902659152002E-2</v>
      </c>
      <c r="BH482" s="17">
        <v>0</v>
      </c>
      <c r="BI482" s="17"/>
      <c r="BJ482" s="17">
        <v>6.9693497818457004E-2</v>
      </c>
      <c r="BK482" s="17">
        <v>3.11587575809949E-2</v>
      </c>
      <c r="BL482" s="17">
        <v>6.8422759290498805E-2</v>
      </c>
      <c r="BM482" s="17">
        <v>4.2546307343818902E-2</v>
      </c>
      <c r="BN482" s="17">
        <v>3.9803060063730598E-2</v>
      </c>
      <c r="BO482" s="17">
        <v>2.80894804038847E-2</v>
      </c>
      <c r="BP482" s="17"/>
      <c r="BQ482" s="17">
        <v>5.0586187043854501E-2</v>
      </c>
      <c r="BR482" s="17">
        <v>2.8555751247171399E-2</v>
      </c>
      <c r="BS482" s="17"/>
      <c r="BT482" s="17">
        <v>4.1202827490665603E-2</v>
      </c>
      <c r="BU482" s="17">
        <v>4.71052733175693E-2</v>
      </c>
      <c r="BV482" s="17"/>
      <c r="BW482" s="17">
        <v>4.5226740590341402E-2</v>
      </c>
      <c r="BX482" s="17">
        <v>3.8726900736978702E-2</v>
      </c>
    </row>
    <row r="483" spans="2:76" x14ac:dyDescent="0.35">
      <c r="B483" t="s">
        <v>341</v>
      </c>
      <c r="C483" s="17">
        <v>0.16494669085322</v>
      </c>
      <c r="D483" s="17">
        <v>0.15834223255272001</v>
      </c>
      <c r="E483" s="17">
        <v>0.17110767602001101</v>
      </c>
      <c r="F483" s="17"/>
      <c r="G483" s="17">
        <v>0.16346509511990401</v>
      </c>
      <c r="H483" s="17">
        <v>0.170087587890217</v>
      </c>
      <c r="I483" s="17">
        <v>0.16324762458391301</v>
      </c>
      <c r="J483" s="17"/>
      <c r="K483" s="17">
        <v>0.217204933890178</v>
      </c>
      <c r="L483" s="17">
        <v>0.123893144894322</v>
      </c>
      <c r="M483" s="17">
        <v>0.205609800360401</v>
      </c>
      <c r="N483" s="17">
        <v>0.123232593183109</v>
      </c>
      <c r="O483" s="17">
        <v>0</v>
      </c>
      <c r="P483" s="17">
        <v>0.16116695304329701</v>
      </c>
      <c r="Q483" s="17">
        <v>0.24867389247111399</v>
      </c>
      <c r="R483" s="17">
        <v>0.12564043305188399</v>
      </c>
      <c r="S483" s="17">
        <v>5.7192923413260703E-2</v>
      </c>
      <c r="T483" s="17">
        <v>0.14312651817365299</v>
      </c>
      <c r="U483" s="17">
        <v>0.237161296339781</v>
      </c>
      <c r="V483" s="17">
        <v>0.28350839832512598</v>
      </c>
      <c r="W483" s="17">
        <v>0.27906927841830498</v>
      </c>
      <c r="X483" s="17">
        <v>0</v>
      </c>
      <c r="Y483" s="17">
        <v>9.7156813319599106E-2</v>
      </c>
      <c r="Z483" s="17">
        <v>0.25229190152006598</v>
      </c>
      <c r="AA483" s="17"/>
      <c r="AB483" s="17">
        <v>0.186014674505558</v>
      </c>
      <c r="AC483" s="17">
        <v>0.169140082931793</v>
      </c>
      <c r="AD483" s="17">
        <v>0.14581545686573799</v>
      </c>
      <c r="AE483" s="17">
        <v>9.7663076447375E-2</v>
      </c>
      <c r="AF483" s="17"/>
      <c r="AG483" s="17">
        <v>0.16653311262267201</v>
      </c>
      <c r="AH483" s="17">
        <v>0.219519216415199</v>
      </c>
      <c r="AI483" s="17">
        <v>0.14211584035040001</v>
      </c>
      <c r="AJ483" s="17">
        <v>0</v>
      </c>
      <c r="AK483" s="17"/>
      <c r="AL483" s="17">
        <v>0.159606365252382</v>
      </c>
      <c r="AM483" s="17">
        <v>0.11662483946265299</v>
      </c>
      <c r="AN483" s="17">
        <v>0.227792500743144</v>
      </c>
      <c r="AO483" s="17">
        <v>7.4609454010192297E-2</v>
      </c>
      <c r="AP483" s="17">
        <v>0.160156962033387</v>
      </c>
      <c r="AQ483" s="17">
        <v>0.24585940088254801</v>
      </c>
      <c r="AR483" s="17"/>
      <c r="AS483" s="17">
        <v>0.17916626426858501</v>
      </c>
      <c r="AT483" s="17">
        <v>0.15284343966871</v>
      </c>
      <c r="AU483" s="17">
        <v>0.15284343966871</v>
      </c>
      <c r="AV483" s="17" t="s">
        <v>136</v>
      </c>
      <c r="AW483" s="17" t="s">
        <v>136</v>
      </c>
      <c r="AX483" s="17" t="s">
        <v>136</v>
      </c>
      <c r="AY483" s="17">
        <v>0.119736746563809</v>
      </c>
      <c r="AZ483" s="17">
        <v>8.91861507181958E-2</v>
      </c>
      <c r="BA483" s="17">
        <v>0</v>
      </c>
      <c r="BB483" s="17"/>
      <c r="BC483" s="17">
        <v>0.16113249916172601</v>
      </c>
      <c r="BD483" s="17">
        <v>0.161478977581551</v>
      </c>
      <c r="BE483" s="17">
        <v>4.9754994909852697E-2</v>
      </c>
      <c r="BF483" s="17">
        <v>0.242087621646743</v>
      </c>
      <c r="BG483" s="17">
        <v>0.141384860463516</v>
      </c>
      <c r="BH483" s="17">
        <v>0.26679996770542103</v>
      </c>
      <c r="BI483" s="17"/>
      <c r="BJ483" s="17">
        <v>0.23571681666500799</v>
      </c>
      <c r="BK483" s="17">
        <v>0.11173067068072499</v>
      </c>
      <c r="BL483" s="17">
        <v>0.16439295233196199</v>
      </c>
      <c r="BM483" s="17">
        <v>0.15546353805648899</v>
      </c>
      <c r="BN483" s="17">
        <v>0.20282522678902101</v>
      </c>
      <c r="BO483" s="17">
        <v>0.15875753929317801</v>
      </c>
      <c r="BP483" s="17"/>
      <c r="BQ483" s="17">
        <v>0.159460500860512</v>
      </c>
      <c r="BR483" s="17">
        <v>0.17370095155566201</v>
      </c>
      <c r="BS483" s="17"/>
      <c r="BT483" s="17">
        <v>0.16299111193196</v>
      </c>
      <c r="BU483" s="17">
        <v>0.169020559412663</v>
      </c>
      <c r="BV483" s="17"/>
      <c r="BW483" s="17">
        <v>0.19225372817782399</v>
      </c>
      <c r="BX483" s="17">
        <v>0.106566164013064</v>
      </c>
    </row>
    <row r="484" spans="2:76" x14ac:dyDescent="0.35">
      <c r="B484" t="s">
        <v>342</v>
      </c>
      <c r="C484" s="17">
        <v>0.60935686447884596</v>
      </c>
      <c r="D484" s="17">
        <v>0.61197469657262904</v>
      </c>
      <c r="E484" s="17">
        <v>0.60595045504308698</v>
      </c>
      <c r="F484" s="17"/>
      <c r="G484" s="17">
        <v>0.57872513328359498</v>
      </c>
      <c r="H484" s="17">
        <v>0.63912647927383504</v>
      </c>
      <c r="I484" s="17">
        <v>0.60229473963481195</v>
      </c>
      <c r="J484" s="17"/>
      <c r="K484" s="17">
        <v>0.58619932416755205</v>
      </c>
      <c r="L484" s="17">
        <v>0.65980021411095202</v>
      </c>
      <c r="M484" s="17">
        <v>0.532639317923564</v>
      </c>
      <c r="N484" s="17">
        <v>0.53834272601279698</v>
      </c>
      <c r="O484" s="17">
        <v>0.425740672972718</v>
      </c>
      <c r="P484" s="17">
        <v>0.74257192427434704</v>
      </c>
      <c r="Q484" s="17">
        <v>0.477017432613703</v>
      </c>
      <c r="R484" s="17">
        <v>0.61702312468047704</v>
      </c>
      <c r="S484" s="17">
        <v>0.75986576966222097</v>
      </c>
      <c r="T484" s="17">
        <v>0.64910006626662597</v>
      </c>
      <c r="U484" s="17">
        <v>0.61463706390166695</v>
      </c>
      <c r="V484" s="17">
        <v>0.50538010245890097</v>
      </c>
      <c r="W484" s="17">
        <v>0.46562046325294898</v>
      </c>
      <c r="X484" s="17">
        <v>0.72940010002830202</v>
      </c>
      <c r="Y484" s="17">
        <v>0.79937195221098101</v>
      </c>
      <c r="Z484" s="17">
        <v>0.54699904305494695</v>
      </c>
      <c r="AA484" s="17"/>
      <c r="AB484" s="17">
        <v>0.49726956790675902</v>
      </c>
      <c r="AC484" s="17">
        <v>0.62309134325530802</v>
      </c>
      <c r="AD484" s="17">
        <v>0.68485672460010005</v>
      </c>
      <c r="AE484" s="17">
        <v>0.75071663287381796</v>
      </c>
      <c r="AF484" s="17"/>
      <c r="AG484" s="17">
        <v>0.62455053127023996</v>
      </c>
      <c r="AH484" s="17">
        <v>0.56859153850634903</v>
      </c>
      <c r="AI484" s="17">
        <v>0.61515679639954601</v>
      </c>
      <c r="AJ484" s="17">
        <v>0.82462416413713002</v>
      </c>
      <c r="AK484" s="17"/>
      <c r="AL484" s="17">
        <v>0.68310306227388495</v>
      </c>
      <c r="AM484" s="17">
        <v>0.62722589173715504</v>
      </c>
      <c r="AN484" s="17">
        <v>0.50229329686975599</v>
      </c>
      <c r="AO484" s="17">
        <v>0.70877870218515904</v>
      </c>
      <c r="AP484" s="17">
        <v>0.70383192203470801</v>
      </c>
      <c r="AQ484" s="17">
        <v>0.46600338109814698</v>
      </c>
      <c r="AR484" s="17"/>
      <c r="AS484" s="17">
        <v>0.58843434148205098</v>
      </c>
      <c r="AT484" s="17">
        <v>0.59965179395051205</v>
      </c>
      <c r="AU484" s="17">
        <v>0.59965179395051205</v>
      </c>
      <c r="AV484" s="17" t="s">
        <v>136</v>
      </c>
      <c r="AW484" s="17" t="s">
        <v>136</v>
      </c>
      <c r="AX484" s="17" t="s">
        <v>136</v>
      </c>
      <c r="AY484" s="17">
        <v>0.52345821312252305</v>
      </c>
      <c r="AZ484" s="17">
        <v>0.80017133936245699</v>
      </c>
      <c r="BA484" s="17">
        <v>0.62483990963455605</v>
      </c>
      <c r="BB484" s="17"/>
      <c r="BC484" s="17">
        <v>0.61546806618727501</v>
      </c>
      <c r="BD484" s="17">
        <v>0.67634914950462099</v>
      </c>
      <c r="BE484" s="17">
        <v>0.67280620798226798</v>
      </c>
      <c r="BF484" s="17">
        <v>0.47255229010480898</v>
      </c>
      <c r="BG484" s="17">
        <v>0.64318162844480797</v>
      </c>
      <c r="BH484" s="17">
        <v>0.61846148622894004</v>
      </c>
      <c r="BI484" s="17"/>
      <c r="BJ484" s="17">
        <v>0.57803433043558705</v>
      </c>
      <c r="BK484" s="17">
        <v>0.65055467855041804</v>
      </c>
      <c r="BL484" s="17">
        <v>0.61461338704936697</v>
      </c>
      <c r="BM484" s="17">
        <v>0.60083239700040103</v>
      </c>
      <c r="BN484" s="17">
        <v>0.56244720252615998</v>
      </c>
      <c r="BO484" s="17">
        <v>0.64167806948290096</v>
      </c>
      <c r="BP484" s="17"/>
      <c r="BQ484" s="17">
        <v>0.63278773824743795</v>
      </c>
      <c r="BR484" s="17">
        <v>0.55538784087198101</v>
      </c>
      <c r="BS484" s="17"/>
      <c r="BT484" s="17">
        <v>0.64981560700166696</v>
      </c>
      <c r="BU484" s="17">
        <v>0.57674516530837505</v>
      </c>
      <c r="BV484" s="17"/>
      <c r="BW484" s="17">
        <v>0.58382253842337695</v>
      </c>
      <c r="BX484" s="17">
        <v>0.66479045149264004</v>
      </c>
    </row>
    <row r="485" spans="2:76" x14ac:dyDescent="0.35">
      <c r="B485" t="s">
        <v>109</v>
      </c>
      <c r="C485" s="17">
        <v>-0.44441017362562601</v>
      </c>
      <c r="D485" s="17">
        <v>-0.45363246401990898</v>
      </c>
      <c r="E485" s="17">
        <v>-0.434842779023076</v>
      </c>
      <c r="F485" s="17"/>
      <c r="G485" s="17">
        <v>-0.415260038163691</v>
      </c>
      <c r="H485" s="17">
        <v>-0.46903889138361798</v>
      </c>
      <c r="I485" s="17">
        <v>-0.439047115050899</v>
      </c>
      <c r="J485" s="17"/>
      <c r="K485" s="17">
        <v>-0.36899439027737402</v>
      </c>
      <c r="L485" s="17">
        <v>-0.535907069216631</v>
      </c>
      <c r="M485" s="17">
        <v>-0.32702951756316401</v>
      </c>
      <c r="N485" s="17">
        <v>-0.41511013282968801</v>
      </c>
      <c r="O485" s="17">
        <v>-0.425740672972718</v>
      </c>
      <c r="P485" s="17">
        <v>-0.58140497123104895</v>
      </c>
      <c r="Q485" s="17">
        <v>-0.22834354014258901</v>
      </c>
      <c r="R485" s="17">
        <v>-0.49138269162859199</v>
      </c>
      <c r="S485" s="17">
        <v>-0.70267284624895998</v>
      </c>
      <c r="T485" s="17">
        <v>-0.50597354809297401</v>
      </c>
      <c r="U485" s="17">
        <v>-0.377475767561887</v>
      </c>
      <c r="V485" s="17">
        <v>-0.22187170413377499</v>
      </c>
      <c r="W485" s="17">
        <v>-0.186551184834645</v>
      </c>
      <c r="X485" s="17">
        <v>-0.72940010002830202</v>
      </c>
      <c r="Y485" s="17">
        <v>-0.70221513889138198</v>
      </c>
      <c r="Z485" s="17">
        <v>-0.29470714153488098</v>
      </c>
      <c r="AA485" s="17"/>
      <c r="AB485" s="17">
        <v>-0.31125489340120099</v>
      </c>
      <c r="AC485" s="17">
        <v>-0.45395126032351502</v>
      </c>
      <c r="AD485" s="17">
        <v>-0.53904126773436201</v>
      </c>
      <c r="AE485" s="17">
        <v>-0.65305355642644303</v>
      </c>
      <c r="AF485" s="17"/>
      <c r="AG485" s="17">
        <v>-0.45801741864756901</v>
      </c>
      <c r="AH485" s="17">
        <v>-0.34907232209115002</v>
      </c>
      <c r="AI485" s="17">
        <v>-0.47304095604914598</v>
      </c>
      <c r="AJ485" s="17">
        <v>-0.82462416413713002</v>
      </c>
      <c r="AK485" s="17"/>
      <c r="AL485" s="17">
        <v>-0.52349669702150303</v>
      </c>
      <c r="AM485" s="17">
        <v>-0.51060105227450203</v>
      </c>
      <c r="AN485" s="17">
        <v>-0.27450079612661299</v>
      </c>
      <c r="AO485" s="17">
        <v>-0.634169248174967</v>
      </c>
      <c r="AP485" s="17">
        <v>-0.54367496000132098</v>
      </c>
      <c r="AQ485" s="17">
        <v>-0.220143980215599</v>
      </c>
      <c r="AR485" s="17"/>
      <c r="AS485" s="17">
        <v>-0.40926807721346697</v>
      </c>
      <c r="AT485" s="17">
        <v>-0.44680835428180099</v>
      </c>
      <c r="AU485" s="17">
        <v>-0.44680835428180099</v>
      </c>
      <c r="AV485" s="17" t="s">
        <v>136</v>
      </c>
      <c r="AW485" s="17" t="s">
        <v>136</v>
      </c>
      <c r="AX485" s="17" t="s">
        <v>136</v>
      </c>
      <c r="AY485" s="17">
        <v>-0.40372146655871399</v>
      </c>
      <c r="AZ485" s="17">
        <v>-0.71098518864426097</v>
      </c>
      <c r="BA485" s="17">
        <v>-0.62483990963455605</v>
      </c>
      <c r="BB485" s="17"/>
      <c r="BC485" s="17">
        <v>-0.454335567025549</v>
      </c>
      <c r="BD485" s="17">
        <v>-0.51487017192307005</v>
      </c>
      <c r="BE485" s="17">
        <v>-0.62305121307241496</v>
      </c>
      <c r="BF485" s="17">
        <v>-0.23046466845806499</v>
      </c>
      <c r="BG485" s="17">
        <v>-0.50179676798129202</v>
      </c>
      <c r="BH485" s="17">
        <v>-0.35166151852351901</v>
      </c>
      <c r="BI485" s="17"/>
      <c r="BJ485" s="17">
        <v>-0.34231751377057901</v>
      </c>
      <c r="BK485" s="17">
        <v>-0.53882400786969298</v>
      </c>
      <c r="BL485" s="17">
        <v>-0.45022043471740397</v>
      </c>
      <c r="BM485" s="17">
        <v>-0.44536885894391198</v>
      </c>
      <c r="BN485" s="17">
        <v>-0.35962197573714</v>
      </c>
      <c r="BO485" s="17">
        <v>-0.48292053018972297</v>
      </c>
      <c r="BP485" s="17"/>
      <c r="BQ485" s="17">
        <v>-0.473327237386926</v>
      </c>
      <c r="BR485" s="17">
        <v>-0.381686889316319</v>
      </c>
      <c r="BS485" s="17"/>
      <c r="BT485" s="17">
        <v>-0.48682449506970699</v>
      </c>
      <c r="BU485" s="17">
        <v>-0.40772460589571202</v>
      </c>
      <c r="BV485" s="17"/>
      <c r="BW485" s="17">
        <v>-0.39156881024555201</v>
      </c>
      <c r="BX485" s="17">
        <v>-0.55822428747957598</v>
      </c>
    </row>
    <row r="486" spans="2:76" x14ac:dyDescent="0.35">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row>
    <row r="487" spans="2:76" x14ac:dyDescent="0.35">
      <c r="B487" s="6" t="s">
        <v>346</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row>
    <row r="488" spans="2:76" x14ac:dyDescent="0.35">
      <c r="B488" s="24" t="s">
        <v>503</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row>
    <row r="489" spans="2:76" x14ac:dyDescent="0.35">
      <c r="B489" t="s">
        <v>336</v>
      </c>
      <c r="C489" s="17">
        <v>1.03099490810934E-2</v>
      </c>
      <c r="D489" s="17">
        <v>1.9198992631012501E-2</v>
      </c>
      <c r="E489" s="17">
        <v>2.70656234423959E-3</v>
      </c>
      <c r="F489" s="17"/>
      <c r="G489" s="17">
        <v>0</v>
      </c>
      <c r="H489" s="17">
        <v>1.2029270735104101E-2</v>
      </c>
      <c r="I489" s="17">
        <v>1.0977512471989E-2</v>
      </c>
      <c r="J489" s="17"/>
      <c r="K489" s="17">
        <v>1.5873899187014401E-2</v>
      </c>
      <c r="L489" s="17">
        <v>0</v>
      </c>
      <c r="M489" s="17">
        <v>0</v>
      </c>
      <c r="N489" s="17">
        <v>0</v>
      </c>
      <c r="O489" s="17">
        <v>0</v>
      </c>
      <c r="P489" s="17">
        <v>0</v>
      </c>
      <c r="Q489" s="17">
        <v>1.71540535591896E-2</v>
      </c>
      <c r="R489" s="17">
        <v>0</v>
      </c>
      <c r="S489" s="17">
        <v>5.6076823892714997E-2</v>
      </c>
      <c r="T489" s="17">
        <v>7.3862481353100104E-3</v>
      </c>
      <c r="U489" s="17">
        <v>0</v>
      </c>
      <c r="V489" s="17">
        <v>7.1429593841649403E-2</v>
      </c>
      <c r="W489" s="17">
        <v>2.9762154839568698E-2</v>
      </c>
      <c r="X489" s="17">
        <v>0</v>
      </c>
      <c r="Y489" s="17">
        <v>4.8955031417989403E-2</v>
      </c>
      <c r="Z489" s="17">
        <v>0</v>
      </c>
      <c r="AA489" s="17"/>
      <c r="AB489" s="17">
        <v>1.00161063547208E-2</v>
      </c>
      <c r="AC489" s="17">
        <v>3.8805757745296698E-3</v>
      </c>
      <c r="AD489" s="17">
        <v>3.6179759764908399E-2</v>
      </c>
      <c r="AE489" s="17">
        <v>0</v>
      </c>
      <c r="AF489" s="17"/>
      <c r="AG489" s="17">
        <v>8.0851692299474791E-3</v>
      </c>
      <c r="AH489" s="17">
        <v>2.7078472972367901E-2</v>
      </c>
      <c r="AI489" s="17">
        <v>1.9247769073168001E-2</v>
      </c>
      <c r="AJ489" s="17">
        <v>0</v>
      </c>
      <c r="AK489" s="17"/>
      <c r="AL489" s="17">
        <v>0</v>
      </c>
      <c r="AM489" s="17">
        <v>7.7761877078335101E-3</v>
      </c>
      <c r="AN489" s="17">
        <v>3.75106034847391E-2</v>
      </c>
      <c r="AO489" s="17">
        <v>2.5475198476787898E-2</v>
      </c>
      <c r="AP489" s="17">
        <v>4.2420552600321799E-2</v>
      </c>
      <c r="AQ489" s="17">
        <v>1.92155734876387E-2</v>
      </c>
      <c r="AR489" s="17"/>
      <c r="AS489" s="17">
        <v>1.07154186637609E-2</v>
      </c>
      <c r="AT489" s="17">
        <v>9.9395295657861097E-3</v>
      </c>
      <c r="AU489" s="17">
        <v>9.9395295657861097E-3</v>
      </c>
      <c r="AV489" s="17" t="s">
        <v>136</v>
      </c>
      <c r="AW489" s="17" t="s">
        <v>136</v>
      </c>
      <c r="AX489" s="17" t="s">
        <v>136</v>
      </c>
      <c r="AY489" s="17">
        <v>0</v>
      </c>
      <c r="AZ489" s="17">
        <v>3.33753425942237E-2</v>
      </c>
      <c r="BA489" s="17">
        <v>0</v>
      </c>
      <c r="BB489" s="17"/>
      <c r="BC489" s="17">
        <v>9.6960035224391301E-3</v>
      </c>
      <c r="BD489" s="17">
        <v>0</v>
      </c>
      <c r="BE489" s="17">
        <v>0</v>
      </c>
      <c r="BF489" s="17">
        <v>8.8218176583591493E-3</v>
      </c>
      <c r="BG489" s="17">
        <v>1.22130190670736E-2</v>
      </c>
      <c r="BH489" s="17">
        <v>7.0305617459251402E-2</v>
      </c>
      <c r="BI489" s="17"/>
      <c r="BJ489" s="17">
        <v>9.8599227452769601E-3</v>
      </c>
      <c r="BK489" s="17">
        <v>6.8017454186163799E-3</v>
      </c>
      <c r="BL489" s="17">
        <v>0</v>
      </c>
      <c r="BM489" s="17">
        <v>5.4089400615136996E-3</v>
      </c>
      <c r="BN489" s="17">
        <v>3.0457760294091401E-2</v>
      </c>
      <c r="BO489" s="17">
        <v>1.1621674142363401E-2</v>
      </c>
      <c r="BP489" s="17"/>
      <c r="BQ489" s="17">
        <v>1.04869198788589E-2</v>
      </c>
      <c r="BR489" s="17">
        <v>1.0020205874230401E-2</v>
      </c>
      <c r="BS489" s="17"/>
      <c r="BT489" s="17">
        <v>1.17563092915567E-2</v>
      </c>
      <c r="BU489" s="17">
        <v>8.9966998968440404E-3</v>
      </c>
      <c r="BV489" s="17"/>
      <c r="BW489" s="17">
        <v>8.3575783625783606E-3</v>
      </c>
      <c r="BX489" s="17">
        <v>1.02360136498671E-2</v>
      </c>
    </row>
    <row r="490" spans="2:76" x14ac:dyDescent="0.35">
      <c r="B490" t="s">
        <v>337</v>
      </c>
      <c r="C490" s="17">
        <v>3.07189676847777E-2</v>
      </c>
      <c r="D490" s="17">
        <v>4.0689351000249098E-2</v>
      </c>
      <c r="E490" s="17">
        <v>2.2247430932879599E-2</v>
      </c>
      <c r="F490" s="17"/>
      <c r="G490" s="17">
        <v>3.5675297320395698E-2</v>
      </c>
      <c r="H490" s="17">
        <v>3.8203255202742002E-2</v>
      </c>
      <c r="I490" s="17">
        <v>2.73497318940089E-2</v>
      </c>
      <c r="J490" s="17"/>
      <c r="K490" s="17">
        <v>0</v>
      </c>
      <c r="L490" s="17">
        <v>5.6932966326917203E-2</v>
      </c>
      <c r="M490" s="17">
        <v>3.2238267142990398E-2</v>
      </c>
      <c r="N490" s="17">
        <v>8.19343106075274E-2</v>
      </c>
      <c r="O490" s="17">
        <v>0</v>
      </c>
      <c r="P490" s="17">
        <v>0</v>
      </c>
      <c r="Q490" s="17">
        <v>0</v>
      </c>
      <c r="R490" s="17">
        <v>4.9398282930540903E-2</v>
      </c>
      <c r="S490" s="17">
        <v>0</v>
      </c>
      <c r="T490" s="17">
        <v>7.4735571940732102E-3</v>
      </c>
      <c r="U490" s="17">
        <v>3.77470026105306E-2</v>
      </c>
      <c r="V490" s="17">
        <v>0</v>
      </c>
      <c r="W490" s="17">
        <v>6.3746510371737494E-2</v>
      </c>
      <c r="X490" s="17">
        <v>0.17940345893300999</v>
      </c>
      <c r="Y490" s="17">
        <v>4.8337887642324599E-2</v>
      </c>
      <c r="Z490" s="17">
        <v>0</v>
      </c>
      <c r="AA490" s="17"/>
      <c r="AB490" s="17">
        <v>2.2988292913118699E-2</v>
      </c>
      <c r="AC490" s="17">
        <v>3.7322397561569E-2</v>
      </c>
      <c r="AD490" s="17">
        <v>9.5931963734995108E-3</v>
      </c>
      <c r="AE490" s="17">
        <v>6.8149229400737102E-2</v>
      </c>
      <c r="AF490" s="17"/>
      <c r="AG490" s="17">
        <v>3.2973566905867398E-2</v>
      </c>
      <c r="AH490" s="17">
        <v>2.5845673887381002E-2</v>
      </c>
      <c r="AI490" s="17">
        <v>2.99557157621635E-2</v>
      </c>
      <c r="AJ490" s="17">
        <v>8.1155671058455003E-2</v>
      </c>
      <c r="AK490" s="17"/>
      <c r="AL490" s="17">
        <v>1.7073820070546201E-2</v>
      </c>
      <c r="AM490" s="17">
        <v>2.5131208313032002E-2</v>
      </c>
      <c r="AN490" s="17">
        <v>8.5215977551472699E-2</v>
      </c>
      <c r="AO490" s="17">
        <v>3.27086534884291E-2</v>
      </c>
      <c r="AP490" s="17">
        <v>0</v>
      </c>
      <c r="AQ490" s="17">
        <v>7.7505122577512603E-2</v>
      </c>
      <c r="AR490" s="17"/>
      <c r="AS490" s="17">
        <v>3.5991707215559603E-2</v>
      </c>
      <c r="AT490" s="17">
        <v>1.89170802065401E-2</v>
      </c>
      <c r="AU490" s="17">
        <v>1.89170802065401E-2</v>
      </c>
      <c r="AV490" s="17" t="s">
        <v>136</v>
      </c>
      <c r="AW490" s="17" t="s">
        <v>136</v>
      </c>
      <c r="AX490" s="17" t="s">
        <v>136</v>
      </c>
      <c r="AY490" s="17">
        <v>6.4267916510255096E-2</v>
      </c>
      <c r="AZ490" s="17">
        <v>0</v>
      </c>
      <c r="BA490" s="17">
        <v>0</v>
      </c>
      <c r="BB490" s="17"/>
      <c r="BC490" s="17">
        <v>3.25955879207507E-2</v>
      </c>
      <c r="BD490" s="17">
        <v>5.7964569698712901E-2</v>
      </c>
      <c r="BE490" s="17">
        <v>0</v>
      </c>
      <c r="BF490" s="17">
        <v>4.31903986349658E-2</v>
      </c>
      <c r="BG490" s="17">
        <v>2.1722461165484899E-2</v>
      </c>
      <c r="BH490" s="17">
        <v>0</v>
      </c>
      <c r="BI490" s="17"/>
      <c r="BJ490" s="17">
        <v>3.7530029372746201E-2</v>
      </c>
      <c r="BK490" s="17">
        <v>1.38955592062783E-2</v>
      </c>
      <c r="BL490" s="17">
        <v>0</v>
      </c>
      <c r="BM490" s="17">
        <v>2.0764509627218399E-2</v>
      </c>
      <c r="BN490" s="17">
        <v>3.2664681877371197E-2</v>
      </c>
      <c r="BO490" s="17">
        <v>9.5804360606385405E-2</v>
      </c>
      <c r="BP490" s="17"/>
      <c r="BQ490" s="17">
        <v>3.0549833883009601E-2</v>
      </c>
      <c r="BR490" s="17">
        <v>3.1501313907963902E-2</v>
      </c>
      <c r="BS490" s="17"/>
      <c r="BT490" s="17">
        <v>2.9124793563044201E-2</v>
      </c>
      <c r="BU490" s="17">
        <v>3.2707087948083399E-2</v>
      </c>
      <c r="BV490" s="17"/>
      <c r="BW490" s="17">
        <v>3.7922800220054897E-2</v>
      </c>
      <c r="BX490" s="17">
        <v>1.8468694544797899E-2</v>
      </c>
    </row>
    <row r="491" spans="2:76" x14ac:dyDescent="0.35">
      <c r="B491" t="s">
        <v>338</v>
      </c>
      <c r="C491" s="17">
        <v>9.1617763977488803E-2</v>
      </c>
      <c r="D491" s="17">
        <v>0.116836036300754</v>
      </c>
      <c r="E491" s="17">
        <v>7.0231821621297E-2</v>
      </c>
      <c r="F491" s="17"/>
      <c r="G491" s="17">
        <v>5.9370074017022399E-2</v>
      </c>
      <c r="H491" s="17">
        <v>9.1228571963507504E-2</v>
      </c>
      <c r="I491" s="17">
        <v>9.5821027123839303E-2</v>
      </c>
      <c r="J491" s="17"/>
      <c r="K491" s="17">
        <v>0.12883429342198099</v>
      </c>
      <c r="L491" s="17">
        <v>7.7081903404277605E-2</v>
      </c>
      <c r="M491" s="17">
        <v>0.119426188840854</v>
      </c>
      <c r="N491" s="17">
        <v>0.12422048881270099</v>
      </c>
      <c r="O491" s="17">
        <v>0.289585121316424</v>
      </c>
      <c r="P491" s="17">
        <v>0</v>
      </c>
      <c r="Q491" s="17">
        <v>1.6953653103110401E-2</v>
      </c>
      <c r="R491" s="17">
        <v>0.13996407857573401</v>
      </c>
      <c r="S491" s="17">
        <v>0.113375738317414</v>
      </c>
      <c r="T491" s="17">
        <v>0.10900414355742501</v>
      </c>
      <c r="U491" s="17">
        <v>0</v>
      </c>
      <c r="V491" s="17">
        <v>8.2606562355877794E-2</v>
      </c>
      <c r="W491" s="17">
        <v>0.152084843055975</v>
      </c>
      <c r="X491" s="17">
        <v>0</v>
      </c>
      <c r="Y491" s="17">
        <v>0</v>
      </c>
      <c r="Z491" s="17">
        <v>0</v>
      </c>
      <c r="AA491" s="17"/>
      <c r="AB491" s="17">
        <v>6.5855315307283099E-2</v>
      </c>
      <c r="AC491" s="17">
        <v>9.5263359281421295E-2</v>
      </c>
      <c r="AD491" s="17">
        <v>0.148948703891575</v>
      </c>
      <c r="AE491" s="17">
        <v>6.6566744083655094E-2</v>
      </c>
      <c r="AF491" s="17"/>
      <c r="AG491" s="17">
        <v>6.9517342568808801E-2</v>
      </c>
      <c r="AH491" s="17">
        <v>0.188627935714968</v>
      </c>
      <c r="AI491" s="17">
        <v>0.13947685791155301</v>
      </c>
      <c r="AJ491" s="17">
        <v>9.8368904378109204E-2</v>
      </c>
      <c r="AK491" s="17"/>
      <c r="AL491" s="17">
        <v>5.9149784717285901E-2</v>
      </c>
      <c r="AM491" s="17">
        <v>9.9223111332355202E-2</v>
      </c>
      <c r="AN491" s="17">
        <v>7.5277240324596095E-2</v>
      </c>
      <c r="AO491" s="17">
        <v>0.16741676250651699</v>
      </c>
      <c r="AP491" s="17">
        <v>6.4689968297874503E-2</v>
      </c>
      <c r="AQ491" s="17">
        <v>0.11778194023157</v>
      </c>
      <c r="AR491" s="17"/>
      <c r="AS491" s="17">
        <v>0.100692334115539</v>
      </c>
      <c r="AT491" s="17">
        <v>0.119940453676863</v>
      </c>
      <c r="AU491" s="17">
        <v>0.119940453676863</v>
      </c>
      <c r="AV491" s="17" t="s">
        <v>136</v>
      </c>
      <c r="AW491" s="17" t="s">
        <v>136</v>
      </c>
      <c r="AX491" s="17" t="s">
        <v>136</v>
      </c>
      <c r="AY491" s="17">
        <v>5.3969429350054797E-2</v>
      </c>
      <c r="AZ491" s="17">
        <v>0</v>
      </c>
      <c r="BA491" s="17">
        <v>0</v>
      </c>
      <c r="BB491" s="17"/>
      <c r="BC491" s="17">
        <v>9.1021107032454904E-2</v>
      </c>
      <c r="BD491" s="17">
        <v>7.2193137788924E-2</v>
      </c>
      <c r="BE491" s="17">
        <v>0</v>
      </c>
      <c r="BF491" s="17">
        <v>0.13091073114315999</v>
      </c>
      <c r="BG491" s="17">
        <v>8.7721618557443495E-2</v>
      </c>
      <c r="BH491" s="17">
        <v>9.4133365513973999E-2</v>
      </c>
      <c r="BI491" s="17"/>
      <c r="BJ491" s="17">
        <v>7.7402340701597502E-2</v>
      </c>
      <c r="BK491" s="17">
        <v>9.4255803016559406E-2</v>
      </c>
      <c r="BL491" s="17">
        <v>0.165598330948768</v>
      </c>
      <c r="BM491" s="17">
        <v>8.55059980562137E-2</v>
      </c>
      <c r="BN491" s="17">
        <v>9.2958124731953695E-2</v>
      </c>
      <c r="BO491" s="17">
        <v>6.0493010370243502E-2</v>
      </c>
      <c r="BP491" s="17"/>
      <c r="BQ491" s="17">
        <v>8.3653690266516395E-2</v>
      </c>
      <c r="BR491" s="17">
        <v>0.111578136223053</v>
      </c>
      <c r="BS491" s="17"/>
      <c r="BT491" s="17">
        <v>7.3829900679354701E-2</v>
      </c>
      <c r="BU491" s="17">
        <v>0.110574669826478</v>
      </c>
      <c r="BV491" s="17"/>
      <c r="BW491" s="17">
        <v>8.9722806489676996E-2</v>
      </c>
      <c r="BX491" s="17">
        <v>9.1909167899851499E-2</v>
      </c>
    </row>
    <row r="492" spans="2:76" x14ac:dyDescent="0.35">
      <c r="B492" t="s">
        <v>339</v>
      </c>
      <c r="C492" s="17">
        <v>0.15884167593866899</v>
      </c>
      <c r="D492" s="17">
        <v>0.146124396025748</v>
      </c>
      <c r="E492" s="17">
        <v>0.170234281838095</v>
      </c>
      <c r="F492" s="17"/>
      <c r="G492" s="17">
        <v>0.125603361094559</v>
      </c>
      <c r="H492" s="17">
        <v>0.115207384870367</v>
      </c>
      <c r="I492" s="17">
        <v>0.179031492639733</v>
      </c>
      <c r="J492" s="17"/>
      <c r="K492" s="17">
        <v>0.26837694344757701</v>
      </c>
      <c r="L492" s="17">
        <v>0.116161389804633</v>
      </c>
      <c r="M492" s="17">
        <v>0.17920063411523901</v>
      </c>
      <c r="N492" s="17">
        <v>0.24864260364358201</v>
      </c>
      <c r="O492" s="17">
        <v>0.14093458915665899</v>
      </c>
      <c r="P492" s="17">
        <v>8.0583476521648698E-2</v>
      </c>
      <c r="Q492" s="17">
        <v>0.16726329260766901</v>
      </c>
      <c r="R492" s="17">
        <v>0.17571850098399</v>
      </c>
      <c r="S492" s="17">
        <v>0.115900444948384</v>
      </c>
      <c r="T492" s="17">
        <v>0.121379642591597</v>
      </c>
      <c r="U492" s="17">
        <v>0.12513565300683899</v>
      </c>
      <c r="V492" s="17">
        <v>7.1165006967998198E-2</v>
      </c>
      <c r="W492" s="17">
        <v>0.16240671040954099</v>
      </c>
      <c r="X492" s="17">
        <v>0.182392882077378</v>
      </c>
      <c r="Y492" s="17">
        <v>0.25858103419225498</v>
      </c>
      <c r="Z492" s="17">
        <v>0</v>
      </c>
      <c r="AA492" s="17"/>
      <c r="AB492" s="17">
        <v>0.17349931525623999</v>
      </c>
      <c r="AC492" s="17">
        <v>0.163048992324453</v>
      </c>
      <c r="AD492" s="17">
        <v>0.106621672750372</v>
      </c>
      <c r="AE492" s="17">
        <v>0.205017047345984</v>
      </c>
      <c r="AF492" s="17"/>
      <c r="AG492" s="17">
        <v>0.14804675594153699</v>
      </c>
      <c r="AH492" s="17">
        <v>0.27710833770672</v>
      </c>
      <c r="AI492" s="17">
        <v>0.17476617152944099</v>
      </c>
      <c r="AJ492" s="17">
        <v>9.01936272280454E-2</v>
      </c>
      <c r="AK492" s="17"/>
      <c r="AL492" s="17">
        <v>0.18403596258098301</v>
      </c>
      <c r="AM492" s="17">
        <v>0.146075106376575</v>
      </c>
      <c r="AN492" s="17">
        <v>0.15369004246906601</v>
      </c>
      <c r="AO492" s="17">
        <v>7.6846831752477904E-2</v>
      </c>
      <c r="AP492" s="17">
        <v>0.16103010566027201</v>
      </c>
      <c r="AQ492" s="17">
        <v>0.160531564621548</v>
      </c>
      <c r="AR492" s="17"/>
      <c r="AS492" s="17">
        <v>0.159541872136992</v>
      </c>
      <c r="AT492" s="17">
        <v>0.14753731261518799</v>
      </c>
      <c r="AU492" s="17">
        <v>0.14753731261518799</v>
      </c>
      <c r="AV492" s="17" t="s">
        <v>136</v>
      </c>
      <c r="AW492" s="17" t="s">
        <v>136</v>
      </c>
      <c r="AX492" s="17" t="s">
        <v>136</v>
      </c>
      <c r="AY492" s="17">
        <v>0.26248791717026598</v>
      </c>
      <c r="AZ492" s="17">
        <v>0.18517695954990099</v>
      </c>
      <c r="BA492" s="17">
        <v>0</v>
      </c>
      <c r="BB492" s="17"/>
      <c r="BC492" s="17">
        <v>0.16456225654065701</v>
      </c>
      <c r="BD492" s="17">
        <v>0.19373110503976601</v>
      </c>
      <c r="BE492" s="17">
        <v>0.32273906793338097</v>
      </c>
      <c r="BF492" s="17">
        <v>0.12163123864422901</v>
      </c>
      <c r="BG492" s="17">
        <v>0.14452596372017901</v>
      </c>
      <c r="BH492" s="17">
        <v>0.223044548438011</v>
      </c>
      <c r="BI492" s="17"/>
      <c r="BJ492" s="17">
        <v>0.15801740586917201</v>
      </c>
      <c r="BK492" s="17">
        <v>0.19720958633555799</v>
      </c>
      <c r="BL492" s="17">
        <v>0.127062723438987</v>
      </c>
      <c r="BM492" s="17">
        <v>0.137791966553442</v>
      </c>
      <c r="BN492" s="17">
        <v>0.182919734235368</v>
      </c>
      <c r="BO492" s="17">
        <v>0.13354929690362799</v>
      </c>
      <c r="BP492" s="17"/>
      <c r="BQ492" s="17">
        <v>0.15438652108415399</v>
      </c>
      <c r="BR492" s="17">
        <v>0.15889035441600999</v>
      </c>
      <c r="BS492" s="17"/>
      <c r="BT492" s="17">
        <v>0.153217215540874</v>
      </c>
      <c r="BU492" s="17">
        <v>0.157193820805754</v>
      </c>
      <c r="BV492" s="17"/>
      <c r="BW492" s="17">
        <v>0.15652685084697099</v>
      </c>
      <c r="BX492" s="17">
        <v>0.16845306635619001</v>
      </c>
    </row>
    <row r="493" spans="2:76" x14ac:dyDescent="0.35">
      <c r="B493" t="s">
        <v>340</v>
      </c>
      <c r="C493" s="17">
        <v>0.68064835058328099</v>
      </c>
      <c r="D493" s="17">
        <v>0.65756354617907897</v>
      </c>
      <c r="E493" s="17">
        <v>0.69952686102318196</v>
      </c>
      <c r="F493" s="17"/>
      <c r="G493" s="17">
        <v>0.73094480251006899</v>
      </c>
      <c r="H493" s="17">
        <v>0.69833382912632502</v>
      </c>
      <c r="I493" s="17">
        <v>0.667828368896075</v>
      </c>
      <c r="J493" s="17"/>
      <c r="K493" s="17">
        <v>0.57156131183444203</v>
      </c>
      <c r="L493" s="17">
        <v>0.70092208458400995</v>
      </c>
      <c r="M493" s="17">
        <v>0.52330860222281395</v>
      </c>
      <c r="N493" s="17">
        <v>0.54520259693619</v>
      </c>
      <c r="O493" s="17">
        <v>0.42854570037025702</v>
      </c>
      <c r="P493" s="17">
        <v>0.91941652347835101</v>
      </c>
      <c r="Q493" s="17">
        <v>0.74502943907943797</v>
      </c>
      <c r="R493" s="17">
        <v>0.62014020932535496</v>
      </c>
      <c r="S493" s="17">
        <v>0.71464699284148803</v>
      </c>
      <c r="T493" s="17">
        <v>0.74737016038628501</v>
      </c>
      <c r="U493" s="17">
        <v>0.83711734438263097</v>
      </c>
      <c r="V493" s="17">
        <v>0.77479883683447504</v>
      </c>
      <c r="W493" s="17">
        <v>0.59199978132317699</v>
      </c>
      <c r="X493" s="17">
        <v>0.63820365898961295</v>
      </c>
      <c r="Y493" s="17">
        <v>0.64412604674743101</v>
      </c>
      <c r="Z493" s="17">
        <v>0.92927973562493704</v>
      </c>
      <c r="AA493" s="17"/>
      <c r="AB493" s="17">
        <v>0.68806036539968995</v>
      </c>
      <c r="AC493" s="17">
        <v>0.687974801977562</v>
      </c>
      <c r="AD493" s="17">
        <v>0.66425289096197304</v>
      </c>
      <c r="AE493" s="17">
        <v>0.62863908522350898</v>
      </c>
      <c r="AF493" s="17"/>
      <c r="AG493" s="17">
        <v>0.71382593020296403</v>
      </c>
      <c r="AH493" s="17">
        <v>0.48133957971856201</v>
      </c>
      <c r="AI493" s="17">
        <v>0.60349967627260503</v>
      </c>
      <c r="AJ493" s="17">
        <v>0.65327486585062999</v>
      </c>
      <c r="AK493" s="17"/>
      <c r="AL493" s="17">
        <v>0.71840465595607905</v>
      </c>
      <c r="AM493" s="17">
        <v>0.69418439416267796</v>
      </c>
      <c r="AN493" s="17">
        <v>0.60907892028139499</v>
      </c>
      <c r="AO493" s="17">
        <v>0.67229114911340404</v>
      </c>
      <c r="AP493" s="17">
        <v>0.68629221545001895</v>
      </c>
      <c r="AQ493" s="17">
        <v>0.624965799081731</v>
      </c>
      <c r="AR493" s="17"/>
      <c r="AS493" s="17">
        <v>0.66468702503376198</v>
      </c>
      <c r="AT493" s="17">
        <v>0.685289051937917</v>
      </c>
      <c r="AU493" s="17">
        <v>0.685289051937917</v>
      </c>
      <c r="AV493" s="17" t="s">
        <v>136</v>
      </c>
      <c r="AW493" s="17" t="s">
        <v>136</v>
      </c>
      <c r="AX493" s="17" t="s">
        <v>136</v>
      </c>
      <c r="AY493" s="17">
        <v>0.56815848666325797</v>
      </c>
      <c r="AZ493" s="17">
        <v>0.710122077671413</v>
      </c>
      <c r="BA493" s="17">
        <v>1</v>
      </c>
      <c r="BB493" s="17"/>
      <c r="BC493" s="17">
        <v>0.67518062287960101</v>
      </c>
      <c r="BD493" s="17">
        <v>0.65755441893736499</v>
      </c>
      <c r="BE493" s="17">
        <v>0.67726093206661897</v>
      </c>
      <c r="BF493" s="17">
        <v>0.64435424194742297</v>
      </c>
      <c r="BG493" s="17">
        <v>0.709585721086605</v>
      </c>
      <c r="BH493" s="17">
        <v>0.61251646858876396</v>
      </c>
      <c r="BI493" s="17"/>
      <c r="BJ493" s="17">
        <v>0.67437626307760701</v>
      </c>
      <c r="BK493" s="17">
        <v>0.65493589810779396</v>
      </c>
      <c r="BL493" s="17">
        <v>0.65564390284906904</v>
      </c>
      <c r="BM493" s="17">
        <v>0.73216992434528205</v>
      </c>
      <c r="BN493" s="17">
        <v>0.64864694897780595</v>
      </c>
      <c r="BO493" s="17">
        <v>0.67351510367876699</v>
      </c>
      <c r="BP493" s="17"/>
      <c r="BQ493" s="17">
        <v>0.69695585057968401</v>
      </c>
      <c r="BR493" s="17">
        <v>0.65059311777324702</v>
      </c>
      <c r="BS493" s="17"/>
      <c r="BT493" s="17">
        <v>0.712803156403226</v>
      </c>
      <c r="BU493" s="17">
        <v>0.65371566233118195</v>
      </c>
      <c r="BV493" s="17"/>
      <c r="BW493" s="17">
        <v>0.68163127985427396</v>
      </c>
      <c r="BX493" s="17">
        <v>0.68106072673335205</v>
      </c>
    </row>
    <row r="494" spans="2:76" x14ac:dyDescent="0.35">
      <c r="B494" t="s">
        <v>97</v>
      </c>
      <c r="C494" s="17">
        <v>2.7863292734690299E-2</v>
      </c>
      <c r="D494" s="17">
        <v>1.9587677863158098E-2</v>
      </c>
      <c r="E494" s="17">
        <v>3.5053042240306802E-2</v>
      </c>
      <c r="F494" s="17"/>
      <c r="G494" s="17">
        <v>4.8406465057953402E-2</v>
      </c>
      <c r="H494" s="17">
        <v>4.4997688101955001E-2</v>
      </c>
      <c r="I494" s="17">
        <v>1.89918669743552E-2</v>
      </c>
      <c r="J494" s="17"/>
      <c r="K494" s="17">
        <v>1.53535521089865E-2</v>
      </c>
      <c r="L494" s="17">
        <v>4.8901655880161703E-2</v>
      </c>
      <c r="M494" s="17">
        <v>0.14582630767810201</v>
      </c>
      <c r="N494" s="17">
        <v>0</v>
      </c>
      <c r="O494" s="17">
        <v>0.14093458915665899</v>
      </c>
      <c r="P494" s="17">
        <v>0</v>
      </c>
      <c r="Q494" s="17">
        <v>5.3599561650592702E-2</v>
      </c>
      <c r="R494" s="17">
        <v>1.47789281843807E-2</v>
      </c>
      <c r="S494" s="17">
        <v>0</v>
      </c>
      <c r="T494" s="17">
        <v>7.3862481353100104E-3</v>
      </c>
      <c r="U494" s="17">
        <v>0</v>
      </c>
      <c r="V494" s="17">
        <v>0</v>
      </c>
      <c r="W494" s="17">
        <v>0</v>
      </c>
      <c r="X494" s="17">
        <v>0</v>
      </c>
      <c r="Y494" s="17">
        <v>0</v>
      </c>
      <c r="Z494" s="17">
        <v>7.0720264375063194E-2</v>
      </c>
      <c r="AA494" s="17"/>
      <c r="AB494" s="17">
        <v>3.9580604768946703E-2</v>
      </c>
      <c r="AC494" s="17">
        <v>1.2509873080465399E-2</v>
      </c>
      <c r="AD494" s="17">
        <v>3.44037762576717E-2</v>
      </c>
      <c r="AE494" s="17">
        <v>3.1627893946114101E-2</v>
      </c>
      <c r="AF494" s="17"/>
      <c r="AG494" s="17">
        <v>2.7551235150875601E-2</v>
      </c>
      <c r="AH494" s="17">
        <v>0</v>
      </c>
      <c r="AI494" s="17">
        <v>3.30538094510699E-2</v>
      </c>
      <c r="AJ494" s="17">
        <v>7.7006931484760496E-2</v>
      </c>
      <c r="AK494" s="17"/>
      <c r="AL494" s="17">
        <v>2.1335776675106E-2</v>
      </c>
      <c r="AM494" s="17">
        <v>2.7609992107526501E-2</v>
      </c>
      <c r="AN494" s="17">
        <v>3.9227215888730897E-2</v>
      </c>
      <c r="AO494" s="17">
        <v>2.52614046623846E-2</v>
      </c>
      <c r="AP494" s="17">
        <v>4.5567157991513299E-2</v>
      </c>
      <c r="AQ494" s="17">
        <v>0</v>
      </c>
      <c r="AR494" s="17"/>
      <c r="AS494" s="17">
        <v>2.83716428343865E-2</v>
      </c>
      <c r="AT494" s="17">
        <v>1.8376571997705302E-2</v>
      </c>
      <c r="AU494" s="17">
        <v>1.8376571997705302E-2</v>
      </c>
      <c r="AV494" s="17" t="s">
        <v>136</v>
      </c>
      <c r="AW494" s="17" t="s">
        <v>136</v>
      </c>
      <c r="AX494" s="17" t="s">
        <v>136</v>
      </c>
      <c r="AY494" s="17">
        <v>5.11162503061659E-2</v>
      </c>
      <c r="AZ494" s="17">
        <v>7.1325620184462202E-2</v>
      </c>
      <c r="BA494" s="17">
        <v>0</v>
      </c>
      <c r="BB494" s="17"/>
      <c r="BC494" s="17">
        <v>2.69444221040969E-2</v>
      </c>
      <c r="BD494" s="17">
        <v>1.8556768535231999E-2</v>
      </c>
      <c r="BE494" s="17">
        <v>0</v>
      </c>
      <c r="BF494" s="17">
        <v>5.1091571971862898E-2</v>
      </c>
      <c r="BG494" s="17">
        <v>2.4231216403214299E-2</v>
      </c>
      <c r="BH494" s="17">
        <v>0</v>
      </c>
      <c r="BI494" s="17"/>
      <c r="BJ494" s="17">
        <v>4.2814038233599798E-2</v>
      </c>
      <c r="BK494" s="17">
        <v>3.2901407915193699E-2</v>
      </c>
      <c r="BL494" s="17">
        <v>5.1695042763176297E-2</v>
      </c>
      <c r="BM494" s="17">
        <v>1.8358661356329499E-2</v>
      </c>
      <c r="BN494" s="17">
        <v>1.23527498834096E-2</v>
      </c>
      <c r="BO494" s="17">
        <v>2.5016554298612201E-2</v>
      </c>
      <c r="BP494" s="17"/>
      <c r="BQ494" s="17">
        <v>2.3967184307777702E-2</v>
      </c>
      <c r="BR494" s="17">
        <v>3.7416871805495799E-2</v>
      </c>
      <c r="BS494" s="17"/>
      <c r="BT494" s="17">
        <v>1.92686245219445E-2</v>
      </c>
      <c r="BU494" s="17">
        <v>3.6812059191659301E-2</v>
      </c>
      <c r="BV494" s="17"/>
      <c r="BW494" s="17">
        <v>2.58386842264447E-2</v>
      </c>
      <c r="BX494" s="17">
        <v>2.98723308159413E-2</v>
      </c>
    </row>
    <row r="495" spans="2:76" x14ac:dyDescent="0.35">
      <c r="B495" t="s">
        <v>341</v>
      </c>
      <c r="C495" s="17">
        <v>4.1028916765871101E-2</v>
      </c>
      <c r="D495" s="17">
        <v>5.9888343631261602E-2</v>
      </c>
      <c r="E495" s="17">
        <v>2.49539932771192E-2</v>
      </c>
      <c r="F495" s="17"/>
      <c r="G495" s="17">
        <v>3.5675297320395698E-2</v>
      </c>
      <c r="H495" s="17">
        <v>5.0232525937846197E-2</v>
      </c>
      <c r="I495" s="17">
        <v>3.8327244365997902E-2</v>
      </c>
      <c r="J495" s="17"/>
      <c r="K495" s="17">
        <v>1.5873899187014401E-2</v>
      </c>
      <c r="L495" s="17">
        <v>5.6932966326917203E-2</v>
      </c>
      <c r="M495" s="17">
        <v>3.2238267142990398E-2</v>
      </c>
      <c r="N495" s="17">
        <v>8.19343106075274E-2</v>
      </c>
      <c r="O495" s="17">
        <v>0</v>
      </c>
      <c r="P495" s="17">
        <v>0</v>
      </c>
      <c r="Q495" s="17">
        <v>1.71540535591896E-2</v>
      </c>
      <c r="R495" s="17">
        <v>4.9398282930540903E-2</v>
      </c>
      <c r="S495" s="17">
        <v>5.6076823892714997E-2</v>
      </c>
      <c r="T495" s="17">
        <v>1.48598053293832E-2</v>
      </c>
      <c r="U495" s="17">
        <v>3.77470026105306E-2</v>
      </c>
      <c r="V495" s="17">
        <v>7.1429593841649403E-2</v>
      </c>
      <c r="W495" s="17">
        <v>9.3508665211306102E-2</v>
      </c>
      <c r="X495" s="17">
        <v>0.17940345893300999</v>
      </c>
      <c r="Y495" s="17">
        <v>9.7292919060313898E-2</v>
      </c>
      <c r="Z495" s="17">
        <v>0</v>
      </c>
      <c r="AA495" s="17"/>
      <c r="AB495" s="17">
        <v>3.30043992678394E-2</v>
      </c>
      <c r="AC495" s="17">
        <v>4.1202973336098701E-2</v>
      </c>
      <c r="AD495" s="17">
        <v>4.57729561384079E-2</v>
      </c>
      <c r="AE495" s="17">
        <v>6.8149229400737102E-2</v>
      </c>
      <c r="AF495" s="17"/>
      <c r="AG495" s="17">
        <v>4.1058736135814899E-2</v>
      </c>
      <c r="AH495" s="17">
        <v>5.2924146859748902E-2</v>
      </c>
      <c r="AI495" s="17">
        <v>4.9203484835331497E-2</v>
      </c>
      <c r="AJ495" s="17">
        <v>8.1155671058455003E-2</v>
      </c>
      <c r="AK495" s="17"/>
      <c r="AL495" s="17">
        <v>1.7073820070546201E-2</v>
      </c>
      <c r="AM495" s="17">
        <v>3.2907396020865502E-2</v>
      </c>
      <c r="AN495" s="17">
        <v>0.12272658103621201</v>
      </c>
      <c r="AO495" s="17">
        <v>5.8183851965216998E-2</v>
      </c>
      <c r="AP495" s="17">
        <v>4.2420552600321799E-2</v>
      </c>
      <c r="AQ495" s="17">
        <v>9.6720696065151296E-2</v>
      </c>
      <c r="AR495" s="17"/>
      <c r="AS495" s="17">
        <v>4.6707125879320403E-2</v>
      </c>
      <c r="AT495" s="17">
        <v>2.8856609772326201E-2</v>
      </c>
      <c r="AU495" s="17">
        <v>2.8856609772326201E-2</v>
      </c>
      <c r="AV495" s="17" t="s">
        <v>136</v>
      </c>
      <c r="AW495" s="17" t="s">
        <v>136</v>
      </c>
      <c r="AX495" s="17" t="s">
        <v>136</v>
      </c>
      <c r="AY495" s="17">
        <v>6.4267916510255096E-2</v>
      </c>
      <c r="AZ495" s="17">
        <v>3.33753425942237E-2</v>
      </c>
      <c r="BA495" s="17">
        <v>0</v>
      </c>
      <c r="BB495" s="17"/>
      <c r="BC495" s="17">
        <v>4.2291591443189898E-2</v>
      </c>
      <c r="BD495" s="17">
        <v>5.7964569698712901E-2</v>
      </c>
      <c r="BE495" s="17">
        <v>0</v>
      </c>
      <c r="BF495" s="17">
        <v>5.2012216293324899E-2</v>
      </c>
      <c r="BG495" s="17">
        <v>3.3935480232558497E-2</v>
      </c>
      <c r="BH495" s="17">
        <v>7.0305617459251402E-2</v>
      </c>
      <c r="BI495" s="17"/>
      <c r="BJ495" s="17">
        <v>4.7389952118023201E-2</v>
      </c>
      <c r="BK495" s="17">
        <v>2.0697304624894601E-2</v>
      </c>
      <c r="BL495" s="17">
        <v>0</v>
      </c>
      <c r="BM495" s="17">
        <v>2.6173449688732101E-2</v>
      </c>
      <c r="BN495" s="17">
        <v>6.3122442171462595E-2</v>
      </c>
      <c r="BO495" s="17">
        <v>0.107426034748749</v>
      </c>
      <c r="BP495" s="17"/>
      <c r="BQ495" s="17">
        <v>4.1036753761868598E-2</v>
      </c>
      <c r="BR495" s="17">
        <v>4.1521519782194302E-2</v>
      </c>
      <c r="BS495" s="17"/>
      <c r="BT495" s="17">
        <v>4.0881102854600802E-2</v>
      </c>
      <c r="BU495" s="17">
        <v>4.1703787844927502E-2</v>
      </c>
      <c r="BV495" s="17"/>
      <c r="BW495" s="17">
        <v>4.62803785826333E-2</v>
      </c>
      <c r="BX495" s="17">
        <v>2.8704708194664998E-2</v>
      </c>
    </row>
    <row r="496" spans="2:76" x14ac:dyDescent="0.35">
      <c r="B496" t="s">
        <v>342</v>
      </c>
      <c r="C496" s="17">
        <v>0.83949002652195004</v>
      </c>
      <c r="D496" s="17">
        <v>0.80368794220482698</v>
      </c>
      <c r="E496" s="17">
        <v>0.86976114286127704</v>
      </c>
      <c r="F496" s="17"/>
      <c r="G496" s="17">
        <v>0.85654816360462804</v>
      </c>
      <c r="H496" s="17">
        <v>0.81354121399669099</v>
      </c>
      <c r="I496" s="17">
        <v>0.84685986153580795</v>
      </c>
      <c r="J496" s="17"/>
      <c r="K496" s="17">
        <v>0.83993825528201804</v>
      </c>
      <c r="L496" s="17">
        <v>0.81708347438864304</v>
      </c>
      <c r="M496" s="17">
        <v>0.70250923633805296</v>
      </c>
      <c r="N496" s="17">
        <v>0.79384520057977204</v>
      </c>
      <c r="O496" s="17">
        <v>0.56948028952691598</v>
      </c>
      <c r="P496" s="17">
        <v>1</v>
      </c>
      <c r="Q496" s="17">
        <v>0.91229273168710701</v>
      </c>
      <c r="R496" s="17">
        <v>0.79585871030934496</v>
      </c>
      <c r="S496" s="17">
        <v>0.83054743778987195</v>
      </c>
      <c r="T496" s="17">
        <v>0.86874980297788196</v>
      </c>
      <c r="U496" s="17">
        <v>0.96225299738946901</v>
      </c>
      <c r="V496" s="17">
        <v>0.84596384380247303</v>
      </c>
      <c r="W496" s="17">
        <v>0.75440649173271801</v>
      </c>
      <c r="X496" s="17">
        <v>0.82059654106698998</v>
      </c>
      <c r="Y496" s="17">
        <v>0.90270708093968599</v>
      </c>
      <c r="Z496" s="17">
        <v>0.92927973562493704</v>
      </c>
      <c r="AA496" s="17"/>
      <c r="AB496" s="17">
        <v>0.86155968065593103</v>
      </c>
      <c r="AC496" s="17">
        <v>0.85102379430201502</v>
      </c>
      <c r="AD496" s="17">
        <v>0.77087456371234497</v>
      </c>
      <c r="AE496" s="17">
        <v>0.833656132569494</v>
      </c>
      <c r="AF496" s="17"/>
      <c r="AG496" s="17">
        <v>0.86187268614450097</v>
      </c>
      <c r="AH496" s="17">
        <v>0.75844791742528295</v>
      </c>
      <c r="AI496" s="17">
        <v>0.778265847802046</v>
      </c>
      <c r="AJ496" s="17">
        <v>0.74346849307867502</v>
      </c>
      <c r="AK496" s="17"/>
      <c r="AL496" s="17">
        <v>0.90244061853706203</v>
      </c>
      <c r="AM496" s="17">
        <v>0.84025950053925302</v>
      </c>
      <c r="AN496" s="17">
        <v>0.76276896275046102</v>
      </c>
      <c r="AO496" s="17">
        <v>0.74913798086588101</v>
      </c>
      <c r="AP496" s="17">
        <v>0.84732232111029004</v>
      </c>
      <c r="AQ496" s="17">
        <v>0.78549736370327905</v>
      </c>
      <c r="AR496" s="17"/>
      <c r="AS496" s="17">
        <v>0.82422889717075398</v>
      </c>
      <c r="AT496" s="17">
        <v>0.83282636455310499</v>
      </c>
      <c r="AU496" s="17">
        <v>0.83282636455310499</v>
      </c>
      <c r="AV496" s="17" t="s">
        <v>136</v>
      </c>
      <c r="AW496" s="17" t="s">
        <v>136</v>
      </c>
      <c r="AX496" s="17" t="s">
        <v>136</v>
      </c>
      <c r="AY496" s="17">
        <v>0.83064640383352395</v>
      </c>
      <c r="AZ496" s="17">
        <v>0.89529903722131399</v>
      </c>
      <c r="BA496" s="17">
        <v>1</v>
      </c>
      <c r="BB496" s="17"/>
      <c r="BC496" s="17">
        <v>0.83974287942025805</v>
      </c>
      <c r="BD496" s="17">
        <v>0.85128552397713098</v>
      </c>
      <c r="BE496" s="17">
        <v>1</v>
      </c>
      <c r="BF496" s="17">
        <v>0.76598548059165195</v>
      </c>
      <c r="BG496" s="17">
        <v>0.85411168480678401</v>
      </c>
      <c r="BH496" s="17">
        <v>0.83556101702677499</v>
      </c>
      <c r="BI496" s="17"/>
      <c r="BJ496" s="17">
        <v>0.83239366894677902</v>
      </c>
      <c r="BK496" s="17">
        <v>0.85214548444335203</v>
      </c>
      <c r="BL496" s="17">
        <v>0.78270662628805598</v>
      </c>
      <c r="BM496" s="17">
        <v>0.869961890898725</v>
      </c>
      <c r="BN496" s="17">
        <v>0.83156668321317395</v>
      </c>
      <c r="BO496" s="17">
        <v>0.80706440058239504</v>
      </c>
      <c r="BP496" s="17"/>
      <c r="BQ496" s="17">
        <v>0.85134237166383697</v>
      </c>
      <c r="BR496" s="17">
        <v>0.80948347218925698</v>
      </c>
      <c r="BS496" s="17"/>
      <c r="BT496" s="17">
        <v>0.86602037194409998</v>
      </c>
      <c r="BU496" s="17">
        <v>0.81090948313693501</v>
      </c>
      <c r="BV496" s="17"/>
      <c r="BW496" s="17">
        <v>0.83815813070124501</v>
      </c>
      <c r="BX496" s="17">
        <v>0.849513793089542</v>
      </c>
    </row>
    <row r="497" spans="2:76" x14ac:dyDescent="0.35">
      <c r="B497" t="s">
        <v>109</v>
      </c>
      <c r="C497" s="17">
        <v>-0.79846110975607898</v>
      </c>
      <c r="D497" s="17">
        <v>-0.74379959857356504</v>
      </c>
      <c r="E497" s="17">
        <v>-0.84480714958415803</v>
      </c>
      <c r="F497" s="17"/>
      <c r="G497" s="17">
        <v>-0.82087286628423295</v>
      </c>
      <c r="H497" s="17">
        <v>-0.763308688058845</v>
      </c>
      <c r="I497" s="17">
        <v>-0.80853261716980995</v>
      </c>
      <c r="J497" s="17"/>
      <c r="K497" s="17">
        <v>-0.82406435609500395</v>
      </c>
      <c r="L497" s="17">
        <v>-0.76015050806172602</v>
      </c>
      <c r="M497" s="17">
        <v>-0.67027096919506302</v>
      </c>
      <c r="N497" s="17">
        <v>-0.71191088997224505</v>
      </c>
      <c r="O497" s="17">
        <v>-0.56948028952691598</v>
      </c>
      <c r="P497" s="17">
        <v>-1</v>
      </c>
      <c r="Q497" s="17">
        <v>-0.89513867812791803</v>
      </c>
      <c r="R497" s="17">
        <v>-0.74646042737880403</v>
      </c>
      <c r="S497" s="17">
        <v>-0.77447061389715699</v>
      </c>
      <c r="T497" s="17">
        <v>-0.85388999764849904</v>
      </c>
      <c r="U497" s="17">
        <v>-0.92450599477893902</v>
      </c>
      <c r="V497" s="17">
        <v>-0.77453424996082298</v>
      </c>
      <c r="W497" s="17">
        <v>-0.66089782652141205</v>
      </c>
      <c r="X497" s="17">
        <v>-0.64119308213398096</v>
      </c>
      <c r="Y497" s="17">
        <v>-0.80541416187937198</v>
      </c>
      <c r="Z497" s="17">
        <v>-0.92927973562493704</v>
      </c>
      <c r="AA497" s="17"/>
      <c r="AB497" s="17">
        <v>-0.82855528138809098</v>
      </c>
      <c r="AC497" s="17">
        <v>-0.80982082096591601</v>
      </c>
      <c r="AD497" s="17">
        <v>-0.72510160757393705</v>
      </c>
      <c r="AE497" s="17">
        <v>-0.76550690316875603</v>
      </c>
      <c r="AF497" s="17"/>
      <c r="AG497" s="17">
        <v>-0.82081395000868596</v>
      </c>
      <c r="AH497" s="17">
        <v>-0.70552377056553395</v>
      </c>
      <c r="AI497" s="17">
        <v>-0.72906236296671401</v>
      </c>
      <c r="AJ497" s="17">
        <v>-0.66231282202022002</v>
      </c>
      <c r="AK497" s="17"/>
      <c r="AL497" s="17">
        <v>-0.885366798466516</v>
      </c>
      <c r="AM497" s="17">
        <v>-0.80735210451838701</v>
      </c>
      <c r="AN497" s="17">
        <v>-0.64004238171424999</v>
      </c>
      <c r="AO497" s="17">
        <v>-0.69095412890066399</v>
      </c>
      <c r="AP497" s="17">
        <v>-0.80490176850996897</v>
      </c>
      <c r="AQ497" s="17">
        <v>-0.68877666763812695</v>
      </c>
      <c r="AR497" s="17"/>
      <c r="AS497" s="17">
        <v>-0.77752177129143296</v>
      </c>
      <c r="AT497" s="17">
        <v>-0.80396975478077903</v>
      </c>
      <c r="AU497" s="17">
        <v>-0.80396975478077903</v>
      </c>
      <c r="AV497" s="17" t="s">
        <v>136</v>
      </c>
      <c r="AW497" s="17" t="s">
        <v>136</v>
      </c>
      <c r="AX497" s="17" t="s">
        <v>136</v>
      </c>
      <c r="AY497" s="17">
        <v>-0.76637848732326896</v>
      </c>
      <c r="AZ497" s="17">
        <v>-0.86192369462708995</v>
      </c>
      <c r="BA497" s="17">
        <v>-1</v>
      </c>
      <c r="BB497" s="17"/>
      <c r="BC497" s="17">
        <v>-0.79745128797706899</v>
      </c>
      <c r="BD497" s="17">
        <v>-0.79332095427841798</v>
      </c>
      <c r="BE497" s="17">
        <v>-1</v>
      </c>
      <c r="BF497" s="17">
        <v>-0.71397326429832697</v>
      </c>
      <c r="BG497" s="17">
        <v>-0.82017620457422502</v>
      </c>
      <c r="BH497" s="17">
        <v>-0.76525539956752298</v>
      </c>
      <c r="BI497" s="17"/>
      <c r="BJ497" s="17">
        <v>-0.78500371682875603</v>
      </c>
      <c r="BK497" s="17">
        <v>-0.83144817981845798</v>
      </c>
      <c r="BL497" s="17">
        <v>-0.78270662628805598</v>
      </c>
      <c r="BM497" s="17">
        <v>-0.84378844120999297</v>
      </c>
      <c r="BN497" s="17">
        <v>-0.76844424104171105</v>
      </c>
      <c r="BO497" s="17">
        <v>-0.69963836583364603</v>
      </c>
      <c r="BP497" s="17"/>
      <c r="BQ497" s="17">
        <v>-0.81030561790196898</v>
      </c>
      <c r="BR497" s="17">
        <v>-0.767961952407062</v>
      </c>
      <c r="BS497" s="17"/>
      <c r="BT497" s="17">
        <v>-0.82513926908949897</v>
      </c>
      <c r="BU497" s="17">
        <v>-0.769205695292008</v>
      </c>
      <c r="BV497" s="17"/>
      <c r="BW497" s="17">
        <v>-0.791877752118612</v>
      </c>
      <c r="BX497" s="17">
        <v>-0.82080908489487703</v>
      </c>
    </row>
    <row r="498" spans="2:76" x14ac:dyDescent="0.35">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row>
    <row r="499" spans="2:76" x14ac:dyDescent="0.35">
      <c r="B499" s="6" t="s">
        <v>347</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row>
    <row r="500" spans="2:76" x14ac:dyDescent="0.35">
      <c r="B500" s="24" t="s">
        <v>503</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row>
    <row r="501" spans="2:76" x14ac:dyDescent="0.35">
      <c r="B501" t="s">
        <v>336</v>
      </c>
      <c r="C501" s="17">
        <v>2.10644137724607E-2</v>
      </c>
      <c r="D501" s="17">
        <v>1.95857828597478E-2</v>
      </c>
      <c r="E501" s="17">
        <v>2.2396722315179599E-2</v>
      </c>
      <c r="F501" s="17"/>
      <c r="G501" s="17">
        <v>0</v>
      </c>
      <c r="H501" s="17">
        <v>2.24133906257378E-2</v>
      </c>
      <c r="I501" s="17">
        <v>2.3221978579795102E-2</v>
      </c>
      <c r="J501" s="17"/>
      <c r="K501" s="17">
        <v>3.41996698277309E-2</v>
      </c>
      <c r="L501" s="17">
        <v>2.1483791351056901E-2</v>
      </c>
      <c r="M501" s="17">
        <v>0</v>
      </c>
      <c r="N501" s="17">
        <v>0</v>
      </c>
      <c r="O501" s="17">
        <v>0</v>
      </c>
      <c r="P501" s="17">
        <v>0</v>
      </c>
      <c r="Q501" s="17">
        <v>5.0930915722369401E-2</v>
      </c>
      <c r="R501" s="17">
        <v>0</v>
      </c>
      <c r="S501" s="17">
        <v>0</v>
      </c>
      <c r="T501" s="17">
        <v>2.33656430773772E-2</v>
      </c>
      <c r="U501" s="17">
        <v>0</v>
      </c>
      <c r="V501" s="17">
        <v>0</v>
      </c>
      <c r="W501" s="17">
        <v>2.9386962993550099E-2</v>
      </c>
      <c r="X501" s="17">
        <v>0</v>
      </c>
      <c r="Y501" s="17">
        <v>0</v>
      </c>
      <c r="Z501" s="17">
        <v>0.131100922307193</v>
      </c>
      <c r="AA501" s="17"/>
      <c r="AB501" s="17">
        <v>2.1251601402637901E-2</v>
      </c>
      <c r="AC501" s="17">
        <v>2.1003752911801E-2</v>
      </c>
      <c r="AD501" s="17">
        <v>4.1114833378527997E-2</v>
      </c>
      <c r="AE501" s="17">
        <v>0</v>
      </c>
      <c r="AF501" s="17"/>
      <c r="AG501" s="17">
        <v>2.2262632397055199E-2</v>
      </c>
      <c r="AH501" s="17">
        <v>2.65500462213311E-2</v>
      </c>
      <c r="AI501" s="17">
        <v>2.54699979014998E-2</v>
      </c>
      <c r="AJ501" s="17">
        <v>0</v>
      </c>
      <c r="AK501" s="17"/>
      <c r="AL501" s="17">
        <v>2.3655576289166199E-2</v>
      </c>
      <c r="AM501" s="17">
        <v>9.8543359432257793E-3</v>
      </c>
      <c r="AN501" s="17">
        <v>3.9300981864244702E-2</v>
      </c>
      <c r="AO501" s="17">
        <v>2.5475198476787898E-2</v>
      </c>
      <c r="AP501" s="17">
        <v>0</v>
      </c>
      <c r="AQ501" s="17">
        <v>2.97001907453814E-2</v>
      </c>
      <c r="AR501" s="17"/>
      <c r="AS501" s="17">
        <v>2.4408893762362601E-2</v>
      </c>
      <c r="AT501" s="17">
        <v>8.7556946811405308E-3</v>
      </c>
      <c r="AU501" s="17">
        <v>8.7556946811405308E-3</v>
      </c>
      <c r="AV501" s="17" t="s">
        <v>136</v>
      </c>
      <c r="AW501" s="17" t="s">
        <v>136</v>
      </c>
      <c r="AX501" s="17" t="s">
        <v>136</v>
      </c>
      <c r="AY501" s="17">
        <v>0</v>
      </c>
      <c r="AZ501" s="17">
        <v>0</v>
      </c>
      <c r="BA501" s="17">
        <v>0</v>
      </c>
      <c r="BB501" s="17"/>
      <c r="BC501" s="17">
        <v>1.8504567443052799E-2</v>
      </c>
      <c r="BD501" s="17">
        <v>1.8556768535231999E-2</v>
      </c>
      <c r="BE501" s="17">
        <v>0</v>
      </c>
      <c r="BF501" s="17">
        <v>2.0540297297216899E-2</v>
      </c>
      <c r="BG501" s="17">
        <v>2.7488968320424599E-2</v>
      </c>
      <c r="BH501" s="17">
        <v>0</v>
      </c>
      <c r="BI501" s="17"/>
      <c r="BJ501" s="17">
        <v>2.05719042303661E-2</v>
      </c>
      <c r="BK501" s="17">
        <v>1.6962532453815099E-2</v>
      </c>
      <c r="BL501" s="17">
        <v>0</v>
      </c>
      <c r="BM501" s="17">
        <v>3.2968429703036303E-2</v>
      </c>
      <c r="BN501" s="17">
        <v>2.7325535595606999E-2</v>
      </c>
      <c r="BO501" s="17">
        <v>1.0013729554007599E-2</v>
      </c>
      <c r="BP501" s="17"/>
      <c r="BQ501" s="17">
        <v>1.82544492108823E-2</v>
      </c>
      <c r="BR501" s="17">
        <v>2.7966746901992998E-2</v>
      </c>
      <c r="BS501" s="17"/>
      <c r="BT501" s="17">
        <v>1.37278668053796E-2</v>
      </c>
      <c r="BU501" s="17">
        <v>2.86682773612205E-2</v>
      </c>
      <c r="BV501" s="17"/>
      <c r="BW501" s="17">
        <v>2.5474505157757999E-2</v>
      </c>
      <c r="BX501" s="17">
        <v>9.1006683052062606E-3</v>
      </c>
    </row>
    <row r="502" spans="2:76" x14ac:dyDescent="0.35">
      <c r="B502" t="s">
        <v>337</v>
      </c>
      <c r="C502" s="17">
        <v>6.6388703452468403E-2</v>
      </c>
      <c r="D502" s="17">
        <v>5.9847840732632697E-2</v>
      </c>
      <c r="E502" s="17">
        <v>7.2202861747497502E-2</v>
      </c>
      <c r="F502" s="17"/>
      <c r="G502" s="17">
        <v>3.5206270869684302E-2</v>
      </c>
      <c r="H502" s="17">
        <v>8.7971359514073394E-2</v>
      </c>
      <c r="I502" s="17">
        <v>6.2398805634420199E-2</v>
      </c>
      <c r="J502" s="17"/>
      <c r="K502" s="17">
        <v>7.0698128360243806E-2</v>
      </c>
      <c r="L502" s="17">
        <v>9.6765424516086496E-2</v>
      </c>
      <c r="M502" s="17">
        <v>0.11939602221099301</v>
      </c>
      <c r="N502" s="17">
        <v>0.17263596667602801</v>
      </c>
      <c r="O502" s="17">
        <v>0.14387411943519399</v>
      </c>
      <c r="P502" s="17">
        <v>0.16116695304329701</v>
      </c>
      <c r="Q502" s="17">
        <v>1.6937803725927601E-2</v>
      </c>
      <c r="R502" s="17">
        <v>1.49816208231284E-2</v>
      </c>
      <c r="S502" s="17">
        <v>0.113323265001069</v>
      </c>
      <c r="T502" s="17">
        <v>2.3031429917209301E-2</v>
      </c>
      <c r="U502" s="17">
        <v>0.119218124869026</v>
      </c>
      <c r="V502" s="17">
        <v>8.2606562355877794E-2</v>
      </c>
      <c r="W502" s="17">
        <v>0.185125771213693</v>
      </c>
      <c r="X502" s="17">
        <v>0</v>
      </c>
      <c r="Y502" s="17">
        <v>0</v>
      </c>
      <c r="Z502" s="17">
        <v>0</v>
      </c>
      <c r="AA502" s="17"/>
      <c r="AB502" s="17">
        <v>8.2992328763437803E-2</v>
      </c>
      <c r="AC502" s="17">
        <v>6.0364838474437098E-2</v>
      </c>
      <c r="AD502" s="17">
        <v>4.4348238211342303E-2</v>
      </c>
      <c r="AE502" s="17">
        <v>0.104552874002476</v>
      </c>
      <c r="AF502" s="17"/>
      <c r="AG502" s="17">
        <v>4.9887449228223399E-2</v>
      </c>
      <c r="AH502" s="17">
        <v>0.14191761847239701</v>
      </c>
      <c r="AI502" s="17">
        <v>0.102970577667486</v>
      </c>
      <c r="AJ502" s="17">
        <v>7.9954577189533596E-2</v>
      </c>
      <c r="AK502" s="17"/>
      <c r="AL502" s="17">
        <v>5.4528357357042999E-2</v>
      </c>
      <c r="AM502" s="17">
        <v>5.8465925677621301E-2</v>
      </c>
      <c r="AN502" s="17">
        <v>0.102066591571013</v>
      </c>
      <c r="AO502" s="17">
        <v>3.7318302497812303E-2</v>
      </c>
      <c r="AP502" s="17">
        <v>0.107110520898196</v>
      </c>
      <c r="AQ502" s="17">
        <v>0.12265323032408799</v>
      </c>
      <c r="AR502" s="17"/>
      <c r="AS502" s="17">
        <v>7.4617849004927003E-2</v>
      </c>
      <c r="AT502" s="17">
        <v>4.1573999692244297E-2</v>
      </c>
      <c r="AU502" s="17">
        <v>4.1573999692244297E-2</v>
      </c>
      <c r="AV502" s="17" t="s">
        <v>136</v>
      </c>
      <c r="AW502" s="17" t="s">
        <v>136</v>
      </c>
      <c r="AX502" s="17" t="s">
        <v>136</v>
      </c>
      <c r="AY502" s="17">
        <v>0.176774280988377</v>
      </c>
      <c r="AZ502" s="17">
        <v>6.4356781914516603E-2</v>
      </c>
      <c r="BA502" s="17">
        <v>0.37516009036544401</v>
      </c>
      <c r="BB502" s="17"/>
      <c r="BC502" s="17">
        <v>5.7203001867095801E-2</v>
      </c>
      <c r="BD502" s="17">
        <v>8.3981845325656806E-2</v>
      </c>
      <c r="BE502" s="17">
        <v>4.9200882518149802E-2</v>
      </c>
      <c r="BF502" s="17">
        <v>0.10507935175929201</v>
      </c>
      <c r="BG502" s="17">
        <v>5.3495649341932398E-2</v>
      </c>
      <c r="BH502" s="17">
        <v>0.113077267166701</v>
      </c>
      <c r="BI502" s="17"/>
      <c r="BJ502" s="17">
        <v>0.10489724042179301</v>
      </c>
      <c r="BK502" s="17">
        <v>2.7862430683175999E-2</v>
      </c>
      <c r="BL502" s="17">
        <v>4.94918642552288E-2</v>
      </c>
      <c r="BM502" s="17">
        <v>8.2871878765846396E-2</v>
      </c>
      <c r="BN502" s="17">
        <v>7.7528254390835494E-2</v>
      </c>
      <c r="BO502" s="17">
        <v>5.4676073756315301E-2</v>
      </c>
      <c r="BP502" s="17"/>
      <c r="BQ502" s="17">
        <v>6.1873898433337397E-2</v>
      </c>
      <c r="BR502" s="17">
        <v>7.7884191130917602E-2</v>
      </c>
      <c r="BS502" s="17"/>
      <c r="BT502" s="17">
        <v>5.66080413351637E-2</v>
      </c>
      <c r="BU502" s="17">
        <v>7.7017888367385601E-2</v>
      </c>
      <c r="BV502" s="17"/>
      <c r="BW502" s="17">
        <v>8.1096082125386201E-2</v>
      </c>
      <c r="BX502" s="17">
        <v>3.6798937226437602E-2</v>
      </c>
    </row>
    <row r="503" spans="2:76" x14ac:dyDescent="0.35">
      <c r="B503" t="s">
        <v>338</v>
      </c>
      <c r="C503" s="17">
        <v>0.102677255290533</v>
      </c>
      <c r="D503" s="17">
        <v>0.13000330794734699</v>
      </c>
      <c r="E503" s="17">
        <v>7.9513930670539801E-2</v>
      </c>
      <c r="F503" s="17"/>
      <c r="G503" s="17">
        <v>0.12178827612759401</v>
      </c>
      <c r="H503" s="17">
        <v>7.3359414464067102E-2</v>
      </c>
      <c r="I503" s="17">
        <v>0.11102432046874</v>
      </c>
      <c r="J503" s="17"/>
      <c r="K503" s="17">
        <v>0.141573910161059</v>
      </c>
      <c r="L503" s="17">
        <v>7.5609742608652802E-2</v>
      </c>
      <c r="M503" s="17">
        <v>6.4536867545703799E-2</v>
      </c>
      <c r="N503" s="17">
        <v>0.16632594017413399</v>
      </c>
      <c r="O503" s="17">
        <v>0.28677746914309099</v>
      </c>
      <c r="P503" s="17">
        <v>0</v>
      </c>
      <c r="Q503" s="17">
        <v>7.6668772268132304E-2</v>
      </c>
      <c r="R503" s="17">
        <v>0.108447802681258</v>
      </c>
      <c r="S503" s="17">
        <v>0</v>
      </c>
      <c r="T503" s="17">
        <v>0.104201874518451</v>
      </c>
      <c r="U503" s="17">
        <v>7.5529326593983703E-2</v>
      </c>
      <c r="V503" s="17">
        <v>0.14058237112750099</v>
      </c>
      <c r="W503" s="17">
        <v>0.21626619542101799</v>
      </c>
      <c r="X503" s="17">
        <v>0</v>
      </c>
      <c r="Y503" s="17">
        <v>0.15185435379737899</v>
      </c>
      <c r="Z503" s="17">
        <v>7.0786440141572302E-2</v>
      </c>
      <c r="AA503" s="17"/>
      <c r="AB503" s="17">
        <v>8.8367943563221599E-2</v>
      </c>
      <c r="AC503" s="17">
        <v>0.10881906437880901</v>
      </c>
      <c r="AD503" s="17">
        <v>0.138165874486604</v>
      </c>
      <c r="AE503" s="17">
        <v>8.1232130221047097E-2</v>
      </c>
      <c r="AF503" s="17"/>
      <c r="AG503" s="17">
        <v>9.3023807168746003E-2</v>
      </c>
      <c r="AH503" s="17">
        <v>0.15206142694241401</v>
      </c>
      <c r="AI503" s="17">
        <v>0.11218879661082901</v>
      </c>
      <c r="AJ503" s="17">
        <v>0.16818372845328999</v>
      </c>
      <c r="AK503" s="17"/>
      <c r="AL503" s="17">
        <v>8.8899334799961302E-2</v>
      </c>
      <c r="AM503" s="17">
        <v>8.6940112284197305E-2</v>
      </c>
      <c r="AN503" s="17">
        <v>0.113465730295053</v>
      </c>
      <c r="AO503" s="17">
        <v>0.183603767148634</v>
      </c>
      <c r="AP503" s="17">
        <v>4.52219789701956E-2</v>
      </c>
      <c r="AQ503" s="17">
        <v>6.5202004347409998E-2</v>
      </c>
      <c r="AR503" s="17"/>
      <c r="AS503" s="17">
        <v>0.103173664269846</v>
      </c>
      <c r="AT503" s="17">
        <v>0.12098107262317701</v>
      </c>
      <c r="AU503" s="17">
        <v>0.12098107262317701</v>
      </c>
      <c r="AV503" s="17" t="s">
        <v>136</v>
      </c>
      <c r="AW503" s="17" t="s">
        <v>136</v>
      </c>
      <c r="AX503" s="17" t="s">
        <v>136</v>
      </c>
      <c r="AY503" s="17">
        <v>0.122825080729572</v>
      </c>
      <c r="AZ503" s="17">
        <v>4.2607046119195101E-2</v>
      </c>
      <c r="BA503" s="17">
        <v>0</v>
      </c>
      <c r="BB503" s="17"/>
      <c r="BC503" s="17">
        <v>8.7368654824736006E-2</v>
      </c>
      <c r="BD503" s="17">
        <v>0.144986476147108</v>
      </c>
      <c r="BE503" s="17">
        <v>0.138611130028713</v>
      </c>
      <c r="BF503" s="17">
        <v>0.12182734636851</v>
      </c>
      <c r="BG503" s="17">
        <v>8.3741407820089001E-2</v>
      </c>
      <c r="BH503" s="17">
        <v>0.38153851377106002</v>
      </c>
      <c r="BI503" s="17"/>
      <c r="BJ503" s="17">
        <v>0.12481300232956501</v>
      </c>
      <c r="BK503" s="17">
        <v>0.101428412278181</v>
      </c>
      <c r="BL503" s="17">
        <v>0.14694102208125001</v>
      </c>
      <c r="BM503" s="17">
        <v>5.2626092072958902E-2</v>
      </c>
      <c r="BN503" s="17">
        <v>0.15154993906586101</v>
      </c>
      <c r="BO503" s="17">
        <v>0.102859118003095</v>
      </c>
      <c r="BP503" s="17"/>
      <c r="BQ503" s="17">
        <v>0.101892757335715</v>
      </c>
      <c r="BR503" s="17">
        <v>9.9545732146070307E-2</v>
      </c>
      <c r="BS503" s="17"/>
      <c r="BT503" s="17">
        <v>0.11485826741809101</v>
      </c>
      <c r="BU503" s="17">
        <v>8.8685337112633295E-2</v>
      </c>
      <c r="BV503" s="17"/>
      <c r="BW503" s="17">
        <v>0.12013927980519901</v>
      </c>
      <c r="BX503" s="17">
        <v>7.0199433482201604E-2</v>
      </c>
    </row>
    <row r="504" spans="2:76" x14ac:dyDescent="0.35">
      <c r="B504" t="s">
        <v>339</v>
      </c>
      <c r="C504" s="17">
        <v>0.155130569101255</v>
      </c>
      <c r="D504" s="17">
        <v>0.159812451225645</v>
      </c>
      <c r="E504" s="17">
        <v>0.15156968620001399</v>
      </c>
      <c r="F504" s="17"/>
      <c r="G504" s="17">
        <v>0.121082857195041</v>
      </c>
      <c r="H504" s="17">
        <v>0.155295008528474</v>
      </c>
      <c r="I504" s="17">
        <v>0.15935741865880201</v>
      </c>
      <c r="J504" s="17"/>
      <c r="K504" s="17">
        <v>0.13346920416513899</v>
      </c>
      <c r="L504" s="17">
        <v>0.14972377337121101</v>
      </c>
      <c r="M504" s="17">
        <v>5.8919305329491599E-2</v>
      </c>
      <c r="N504" s="17">
        <v>0.124422114830881</v>
      </c>
      <c r="O504" s="17">
        <v>0</v>
      </c>
      <c r="P504" s="17">
        <v>0</v>
      </c>
      <c r="Q504" s="17">
        <v>0.17202661722980001</v>
      </c>
      <c r="R504" s="17">
        <v>0.275194851846636</v>
      </c>
      <c r="S504" s="17">
        <v>0.171245342611028</v>
      </c>
      <c r="T504" s="17">
        <v>0.16554224545753801</v>
      </c>
      <c r="U504" s="17">
        <v>0.23603980814731901</v>
      </c>
      <c r="V504" s="17">
        <v>7.1165006967998198E-2</v>
      </c>
      <c r="W504" s="17">
        <v>3.44191975254741E-2</v>
      </c>
      <c r="X504" s="17">
        <v>0.27059989997169798</v>
      </c>
      <c r="Y504" s="17">
        <v>9.7338728231945101E-2</v>
      </c>
      <c r="Z504" s="17">
        <v>0.12035390614342301</v>
      </c>
      <c r="AA504" s="17"/>
      <c r="AB504" s="17">
        <v>0.21417496627090599</v>
      </c>
      <c r="AC504" s="17">
        <v>0.135066826562458</v>
      </c>
      <c r="AD504" s="17">
        <v>0.124574938702184</v>
      </c>
      <c r="AE504" s="17">
        <v>0.116950300339178</v>
      </c>
      <c r="AF504" s="17"/>
      <c r="AG504" s="17">
        <v>0.14805515382724799</v>
      </c>
      <c r="AH504" s="17">
        <v>0.20562315922316099</v>
      </c>
      <c r="AI504" s="17">
        <v>0.155973782053691</v>
      </c>
      <c r="AJ504" s="17">
        <v>0.25653150692132498</v>
      </c>
      <c r="AK504" s="17"/>
      <c r="AL504" s="17">
        <v>0.163061577560914</v>
      </c>
      <c r="AM504" s="17">
        <v>0.14131180449790701</v>
      </c>
      <c r="AN504" s="17">
        <v>0.140597935372616</v>
      </c>
      <c r="AO504" s="17">
        <v>8.37925798670449E-2</v>
      </c>
      <c r="AP504" s="17">
        <v>0.139668679264535</v>
      </c>
      <c r="AQ504" s="17">
        <v>0.27789384209811402</v>
      </c>
      <c r="AR504" s="17"/>
      <c r="AS504" s="17">
        <v>0.15744179796539701</v>
      </c>
      <c r="AT504" s="17">
        <v>0.19234150408930301</v>
      </c>
      <c r="AU504" s="17">
        <v>0.19234150408930301</v>
      </c>
      <c r="AV504" s="17" t="s">
        <v>136</v>
      </c>
      <c r="AW504" s="17" t="s">
        <v>136</v>
      </c>
      <c r="AX504" s="17" t="s">
        <v>136</v>
      </c>
      <c r="AY504" s="17">
        <v>0.21323044465458499</v>
      </c>
      <c r="AZ504" s="17">
        <v>0.17903692459884499</v>
      </c>
      <c r="BA504" s="17">
        <v>0</v>
      </c>
      <c r="BB504" s="17"/>
      <c r="BC504" s="17">
        <v>0.18440386677485801</v>
      </c>
      <c r="BD504" s="17">
        <v>0.12549124841193801</v>
      </c>
      <c r="BE504" s="17">
        <v>0.297226527419509</v>
      </c>
      <c r="BF504" s="17">
        <v>0.124446589705352</v>
      </c>
      <c r="BG504" s="17">
        <v>0.141182334465876</v>
      </c>
      <c r="BH504" s="17">
        <v>0</v>
      </c>
      <c r="BI504" s="17"/>
      <c r="BJ504" s="17">
        <v>0.119865038485423</v>
      </c>
      <c r="BK504" s="17">
        <v>0.17370671641675101</v>
      </c>
      <c r="BL504" s="17">
        <v>0.100318515296281</v>
      </c>
      <c r="BM504" s="17">
        <v>0.190150828357492</v>
      </c>
      <c r="BN504" s="17">
        <v>0.113560814141646</v>
      </c>
      <c r="BO504" s="17">
        <v>0.17141881920612301</v>
      </c>
      <c r="BP504" s="17"/>
      <c r="BQ504" s="17">
        <v>0.15149680652275899</v>
      </c>
      <c r="BR504" s="17">
        <v>0.15945647030448501</v>
      </c>
      <c r="BS504" s="17"/>
      <c r="BT504" s="17">
        <v>0.12826815367962699</v>
      </c>
      <c r="BU504" s="17">
        <v>0.17779896703874401</v>
      </c>
      <c r="BV504" s="17"/>
      <c r="BW504" s="17">
        <v>0.150945317150119</v>
      </c>
      <c r="BX504" s="17">
        <v>0.16236503193971899</v>
      </c>
    </row>
    <row r="505" spans="2:76" x14ac:dyDescent="0.35">
      <c r="B505" t="s">
        <v>340</v>
      </c>
      <c r="C505" s="17">
        <v>0.63346464517615497</v>
      </c>
      <c r="D505" s="17">
        <v>0.62121098960449905</v>
      </c>
      <c r="E505" s="17">
        <v>0.642901418655902</v>
      </c>
      <c r="F505" s="17"/>
      <c r="G505" s="17">
        <v>0.65344003545638296</v>
      </c>
      <c r="H505" s="17">
        <v>0.63456072327982305</v>
      </c>
      <c r="I505" s="17">
        <v>0.63054738749195205</v>
      </c>
      <c r="J505" s="17"/>
      <c r="K505" s="17">
        <v>0.56802431418936605</v>
      </c>
      <c r="L505" s="17">
        <v>0.62917837992205405</v>
      </c>
      <c r="M505" s="17">
        <v>0.67032610233443701</v>
      </c>
      <c r="N505" s="17">
        <v>0.49654635522291402</v>
      </c>
      <c r="O505" s="17">
        <v>0.42841382226505598</v>
      </c>
      <c r="P505" s="17">
        <v>0.83883304695670302</v>
      </c>
      <c r="Q505" s="17">
        <v>0.66359765148412297</v>
      </c>
      <c r="R505" s="17">
        <v>0.60137572464897704</v>
      </c>
      <c r="S505" s="17">
        <v>0.71543139238790299</v>
      </c>
      <c r="T505" s="17">
        <v>0.67641293311096196</v>
      </c>
      <c r="U505" s="17">
        <v>0.56921274038967096</v>
      </c>
      <c r="V505" s="17">
        <v>0.70564605954862303</v>
      </c>
      <c r="W505" s="17">
        <v>0.53480187284626401</v>
      </c>
      <c r="X505" s="17">
        <v>0.72940010002830202</v>
      </c>
      <c r="Y505" s="17">
        <v>0.750806917970676</v>
      </c>
      <c r="Z505" s="17">
        <v>0.67775873140781195</v>
      </c>
      <c r="AA505" s="17"/>
      <c r="AB505" s="17">
        <v>0.57417750442892501</v>
      </c>
      <c r="AC505" s="17">
        <v>0.65646612160861995</v>
      </c>
      <c r="AD505" s="17">
        <v>0.63292728503052798</v>
      </c>
      <c r="AE505" s="17">
        <v>0.66802654298144304</v>
      </c>
      <c r="AF505" s="17"/>
      <c r="AG505" s="17">
        <v>0.66570601583421996</v>
      </c>
      <c r="AH505" s="17">
        <v>0.44800207525331598</v>
      </c>
      <c r="AI505" s="17">
        <v>0.59565603888543905</v>
      </c>
      <c r="AJ505" s="17">
        <v>0.495330187435851</v>
      </c>
      <c r="AK505" s="17"/>
      <c r="AL505" s="17">
        <v>0.64039562078268797</v>
      </c>
      <c r="AM505" s="17">
        <v>0.70342782159704897</v>
      </c>
      <c r="AN505" s="17">
        <v>0.60456876089707401</v>
      </c>
      <c r="AO505" s="17">
        <v>0.66981015200972005</v>
      </c>
      <c r="AP505" s="17">
        <v>0.707998820867073</v>
      </c>
      <c r="AQ505" s="17">
        <v>0.50455073248500604</v>
      </c>
      <c r="AR505" s="17"/>
      <c r="AS505" s="17">
        <v>0.62635464400811902</v>
      </c>
      <c r="AT505" s="17">
        <v>0.60816822058771303</v>
      </c>
      <c r="AU505" s="17">
        <v>0.60816822058771303</v>
      </c>
      <c r="AV505" s="17" t="s">
        <v>136</v>
      </c>
      <c r="AW505" s="17" t="s">
        <v>136</v>
      </c>
      <c r="AX505" s="17" t="s">
        <v>136</v>
      </c>
      <c r="AY505" s="17">
        <v>0.43605394332129899</v>
      </c>
      <c r="AZ505" s="17">
        <v>0.64267362718298104</v>
      </c>
      <c r="BA505" s="17">
        <v>0.62483990963455605</v>
      </c>
      <c r="BB505" s="17"/>
      <c r="BC505" s="17">
        <v>0.61721922443663102</v>
      </c>
      <c r="BD505" s="17">
        <v>0.62698366158006502</v>
      </c>
      <c r="BE505" s="17">
        <v>0.51496146003362797</v>
      </c>
      <c r="BF505" s="17">
        <v>0.62050146340878298</v>
      </c>
      <c r="BG505" s="17">
        <v>0.67228124493737196</v>
      </c>
      <c r="BH505" s="17">
        <v>0.50538421906223896</v>
      </c>
      <c r="BI505" s="17"/>
      <c r="BJ505" s="17">
        <v>0.60582182304809196</v>
      </c>
      <c r="BK505" s="17">
        <v>0.67436503298404704</v>
      </c>
      <c r="BL505" s="17">
        <v>0.67158527829333103</v>
      </c>
      <c r="BM505" s="17">
        <v>0.629349103938597</v>
      </c>
      <c r="BN505" s="17">
        <v>0.58006601675898894</v>
      </c>
      <c r="BO505" s="17">
        <v>0.63601570518184802</v>
      </c>
      <c r="BP505" s="17"/>
      <c r="BQ505" s="17">
        <v>0.651943283209795</v>
      </c>
      <c r="BR505" s="17">
        <v>0.59769123695332604</v>
      </c>
      <c r="BS505" s="17"/>
      <c r="BT505" s="17">
        <v>0.67165214255973305</v>
      </c>
      <c r="BU505" s="17">
        <v>0.59989578962013501</v>
      </c>
      <c r="BV505" s="17"/>
      <c r="BW505" s="17">
        <v>0.59932715073341003</v>
      </c>
      <c r="BX505" s="17">
        <v>0.70232138527830601</v>
      </c>
    </row>
    <row r="506" spans="2:76" x14ac:dyDescent="0.35">
      <c r="B506" t="s">
        <v>97</v>
      </c>
      <c r="C506" s="17">
        <v>2.12744132071284E-2</v>
      </c>
      <c r="D506" s="17">
        <v>9.5396276301285901E-3</v>
      </c>
      <c r="E506" s="17">
        <v>3.1415380410867298E-2</v>
      </c>
      <c r="F506" s="17"/>
      <c r="G506" s="17">
        <v>6.8482560351298405E-2</v>
      </c>
      <c r="H506" s="17">
        <v>2.64001035878247E-2</v>
      </c>
      <c r="I506" s="17">
        <v>1.34500891662904E-2</v>
      </c>
      <c r="J506" s="17"/>
      <c r="K506" s="17">
        <v>5.2034773296460397E-2</v>
      </c>
      <c r="L506" s="17">
        <v>2.7238888230938799E-2</v>
      </c>
      <c r="M506" s="17">
        <v>8.6821702579375104E-2</v>
      </c>
      <c r="N506" s="17">
        <v>4.0069623096042201E-2</v>
      </c>
      <c r="O506" s="17">
        <v>0.14093458915665899</v>
      </c>
      <c r="P506" s="17">
        <v>0</v>
      </c>
      <c r="Q506" s="17">
        <v>1.98382395696476E-2</v>
      </c>
      <c r="R506" s="17">
        <v>0</v>
      </c>
      <c r="S506" s="17">
        <v>0</v>
      </c>
      <c r="T506" s="17">
        <v>7.4458739184631497E-3</v>
      </c>
      <c r="U506" s="17">
        <v>0</v>
      </c>
      <c r="V506" s="17">
        <v>0</v>
      </c>
      <c r="W506" s="17">
        <v>0</v>
      </c>
      <c r="X506" s="17">
        <v>0</v>
      </c>
      <c r="Y506" s="17">
        <v>0</v>
      </c>
      <c r="Z506" s="17">
        <v>0</v>
      </c>
      <c r="AA506" s="17"/>
      <c r="AB506" s="17">
        <v>1.90356555708724E-2</v>
      </c>
      <c r="AC506" s="17">
        <v>1.8279396063875099E-2</v>
      </c>
      <c r="AD506" s="17">
        <v>1.88688301908141E-2</v>
      </c>
      <c r="AE506" s="17">
        <v>2.9238152455856099E-2</v>
      </c>
      <c r="AF506" s="17"/>
      <c r="AG506" s="17">
        <v>2.1064941544507498E-2</v>
      </c>
      <c r="AH506" s="17">
        <v>2.5845673887381002E-2</v>
      </c>
      <c r="AI506" s="17">
        <v>7.7408068810547303E-3</v>
      </c>
      <c r="AJ506" s="17">
        <v>0</v>
      </c>
      <c r="AK506" s="17"/>
      <c r="AL506" s="17">
        <v>2.94595332102278E-2</v>
      </c>
      <c r="AM506" s="17">
        <v>0</v>
      </c>
      <c r="AN506" s="17">
        <v>0</v>
      </c>
      <c r="AO506" s="17">
        <v>0</v>
      </c>
      <c r="AP506" s="17">
        <v>0</v>
      </c>
      <c r="AQ506" s="17">
        <v>0</v>
      </c>
      <c r="AR506" s="17"/>
      <c r="AS506" s="17">
        <v>1.40031509893494E-2</v>
      </c>
      <c r="AT506" s="17">
        <v>2.8179508326422201E-2</v>
      </c>
      <c r="AU506" s="17">
        <v>2.8179508326422201E-2</v>
      </c>
      <c r="AV506" s="17" t="s">
        <v>136</v>
      </c>
      <c r="AW506" s="17" t="s">
        <v>136</v>
      </c>
      <c r="AX506" s="17" t="s">
        <v>136</v>
      </c>
      <c r="AY506" s="17">
        <v>5.11162503061659E-2</v>
      </c>
      <c r="AZ506" s="17">
        <v>7.1325620184462202E-2</v>
      </c>
      <c r="BA506" s="17">
        <v>0</v>
      </c>
      <c r="BB506" s="17"/>
      <c r="BC506" s="17">
        <v>3.5300684653626298E-2</v>
      </c>
      <c r="BD506" s="17">
        <v>0</v>
      </c>
      <c r="BE506" s="17">
        <v>0</v>
      </c>
      <c r="BF506" s="17">
        <v>7.6049514608470198E-3</v>
      </c>
      <c r="BG506" s="17">
        <v>2.1810395114306599E-2</v>
      </c>
      <c r="BH506" s="17">
        <v>0</v>
      </c>
      <c r="BI506" s="17"/>
      <c r="BJ506" s="17">
        <v>2.4030991484761201E-2</v>
      </c>
      <c r="BK506" s="17">
        <v>5.6748751840303103E-3</v>
      </c>
      <c r="BL506" s="17">
        <v>3.1663320073908603E-2</v>
      </c>
      <c r="BM506" s="17">
        <v>1.2033667162069E-2</v>
      </c>
      <c r="BN506" s="17">
        <v>4.99694400470614E-2</v>
      </c>
      <c r="BO506" s="17">
        <v>2.5016554298612201E-2</v>
      </c>
      <c r="BP506" s="17"/>
      <c r="BQ506" s="17">
        <v>1.4538805287510699E-2</v>
      </c>
      <c r="BR506" s="17">
        <v>3.7455622563208203E-2</v>
      </c>
      <c r="BS506" s="17"/>
      <c r="BT506" s="17">
        <v>1.48855282020059E-2</v>
      </c>
      <c r="BU506" s="17">
        <v>2.7933740499881302E-2</v>
      </c>
      <c r="BV506" s="17"/>
      <c r="BW506" s="17">
        <v>2.3017665028128201E-2</v>
      </c>
      <c r="BX506" s="17">
        <v>1.9214543768129401E-2</v>
      </c>
    </row>
    <row r="507" spans="2:76" x14ac:dyDescent="0.35">
      <c r="B507" t="s">
        <v>341</v>
      </c>
      <c r="C507" s="17">
        <v>8.74531172249291E-2</v>
      </c>
      <c r="D507" s="17">
        <v>7.9433623592380501E-2</v>
      </c>
      <c r="E507" s="17">
        <v>9.45995840626771E-2</v>
      </c>
      <c r="F507" s="17"/>
      <c r="G507" s="17">
        <v>3.5206270869684302E-2</v>
      </c>
      <c r="H507" s="17">
        <v>0.110384750139811</v>
      </c>
      <c r="I507" s="17">
        <v>8.5620784214215304E-2</v>
      </c>
      <c r="J507" s="17"/>
      <c r="K507" s="17">
        <v>0.104897798187975</v>
      </c>
      <c r="L507" s="17">
        <v>0.118249215867143</v>
      </c>
      <c r="M507" s="17">
        <v>0.11939602221099301</v>
      </c>
      <c r="N507" s="17">
        <v>0.17263596667602801</v>
      </c>
      <c r="O507" s="17">
        <v>0.14387411943519399</v>
      </c>
      <c r="P507" s="17">
        <v>0.16116695304329701</v>
      </c>
      <c r="Q507" s="17">
        <v>6.7868719448297102E-2</v>
      </c>
      <c r="R507" s="17">
        <v>1.49816208231284E-2</v>
      </c>
      <c r="S507" s="17">
        <v>0.113323265001069</v>
      </c>
      <c r="T507" s="17">
        <v>4.6397072994586501E-2</v>
      </c>
      <c r="U507" s="17">
        <v>0.119218124869026</v>
      </c>
      <c r="V507" s="17">
        <v>8.2606562355877794E-2</v>
      </c>
      <c r="W507" s="17">
        <v>0.21451273420724301</v>
      </c>
      <c r="X507" s="17">
        <v>0</v>
      </c>
      <c r="Y507" s="17">
        <v>0</v>
      </c>
      <c r="Z507" s="17">
        <v>0.131100922307193</v>
      </c>
      <c r="AA507" s="17"/>
      <c r="AB507" s="17">
        <v>0.104243930166076</v>
      </c>
      <c r="AC507" s="17">
        <v>8.1368591386238101E-2</v>
      </c>
      <c r="AD507" s="17">
        <v>8.5463071589870293E-2</v>
      </c>
      <c r="AE507" s="17">
        <v>0.104552874002476</v>
      </c>
      <c r="AF507" s="17"/>
      <c r="AG507" s="17">
        <v>7.2150081625278598E-2</v>
      </c>
      <c r="AH507" s="17">
        <v>0.16846766469372801</v>
      </c>
      <c r="AI507" s="17">
        <v>0.128440575568986</v>
      </c>
      <c r="AJ507" s="17">
        <v>7.9954577189533596E-2</v>
      </c>
      <c r="AK507" s="17"/>
      <c r="AL507" s="17">
        <v>7.8183933646209305E-2</v>
      </c>
      <c r="AM507" s="17">
        <v>6.8320261620847103E-2</v>
      </c>
      <c r="AN507" s="17">
        <v>0.14136757343525699</v>
      </c>
      <c r="AO507" s="17">
        <v>6.2793500974600194E-2</v>
      </c>
      <c r="AP507" s="17">
        <v>0.107110520898196</v>
      </c>
      <c r="AQ507" s="17">
        <v>0.15235342106947</v>
      </c>
      <c r="AR507" s="17"/>
      <c r="AS507" s="17">
        <v>9.9026742767289705E-2</v>
      </c>
      <c r="AT507" s="17">
        <v>5.0329694373384803E-2</v>
      </c>
      <c r="AU507" s="17">
        <v>5.0329694373384803E-2</v>
      </c>
      <c r="AV507" s="17" t="s">
        <v>136</v>
      </c>
      <c r="AW507" s="17" t="s">
        <v>136</v>
      </c>
      <c r="AX507" s="17" t="s">
        <v>136</v>
      </c>
      <c r="AY507" s="17">
        <v>0.176774280988377</v>
      </c>
      <c r="AZ507" s="17">
        <v>6.4356781914516603E-2</v>
      </c>
      <c r="BA507" s="17">
        <v>0.37516009036544401</v>
      </c>
      <c r="BB507" s="17"/>
      <c r="BC507" s="17">
        <v>7.5707569310148604E-2</v>
      </c>
      <c r="BD507" s="17">
        <v>0.102538613860889</v>
      </c>
      <c r="BE507" s="17">
        <v>4.9200882518149802E-2</v>
      </c>
      <c r="BF507" s="17">
        <v>0.12561964905650899</v>
      </c>
      <c r="BG507" s="17">
        <v>8.0984617662356997E-2</v>
      </c>
      <c r="BH507" s="17">
        <v>0.113077267166701</v>
      </c>
      <c r="BI507" s="17"/>
      <c r="BJ507" s="17">
        <v>0.125469144652159</v>
      </c>
      <c r="BK507" s="17">
        <v>4.4824963136991199E-2</v>
      </c>
      <c r="BL507" s="17">
        <v>4.94918642552288E-2</v>
      </c>
      <c r="BM507" s="17">
        <v>0.115840308468883</v>
      </c>
      <c r="BN507" s="17">
        <v>0.104853789986442</v>
      </c>
      <c r="BO507" s="17">
        <v>6.4689803310322896E-2</v>
      </c>
      <c r="BP507" s="17"/>
      <c r="BQ507" s="17">
        <v>8.0128347644219694E-2</v>
      </c>
      <c r="BR507" s="17">
        <v>0.105850938032911</v>
      </c>
      <c r="BS507" s="17"/>
      <c r="BT507" s="17">
        <v>7.0335908140543302E-2</v>
      </c>
      <c r="BU507" s="17">
        <v>0.10568616572860599</v>
      </c>
      <c r="BV507" s="17"/>
      <c r="BW507" s="17">
        <v>0.106570587283144</v>
      </c>
      <c r="BX507" s="17">
        <v>4.5899605531643899E-2</v>
      </c>
    </row>
    <row r="508" spans="2:76" x14ac:dyDescent="0.35">
      <c r="B508" t="s">
        <v>342</v>
      </c>
      <c r="C508" s="17">
        <v>0.78859521427740997</v>
      </c>
      <c r="D508" s="17">
        <v>0.78102344083014397</v>
      </c>
      <c r="E508" s="17">
        <v>0.79447110485591599</v>
      </c>
      <c r="F508" s="17"/>
      <c r="G508" s="17">
        <v>0.77452289265142404</v>
      </c>
      <c r="H508" s="17">
        <v>0.78985573180829705</v>
      </c>
      <c r="I508" s="17">
        <v>0.78990480615075498</v>
      </c>
      <c r="J508" s="17"/>
      <c r="K508" s="17">
        <v>0.70149351835450602</v>
      </c>
      <c r="L508" s="17">
        <v>0.77890215329326495</v>
      </c>
      <c r="M508" s="17">
        <v>0.72924540766392798</v>
      </c>
      <c r="N508" s="17">
        <v>0.62096847005379496</v>
      </c>
      <c r="O508" s="17">
        <v>0.42841382226505598</v>
      </c>
      <c r="P508" s="17">
        <v>0.83883304695670302</v>
      </c>
      <c r="Q508" s="17">
        <v>0.83562426871392304</v>
      </c>
      <c r="R508" s="17">
        <v>0.87657057649561299</v>
      </c>
      <c r="S508" s="17">
        <v>0.88667673499893096</v>
      </c>
      <c r="T508" s="17">
        <v>0.8419551785685</v>
      </c>
      <c r="U508" s="17">
        <v>0.80525254853699002</v>
      </c>
      <c r="V508" s="17">
        <v>0.77681106651662202</v>
      </c>
      <c r="W508" s="17">
        <v>0.56922107037173797</v>
      </c>
      <c r="X508" s="17">
        <v>1</v>
      </c>
      <c r="Y508" s="17">
        <v>0.84814564620262101</v>
      </c>
      <c r="Z508" s="17">
        <v>0.79811263755123496</v>
      </c>
      <c r="AA508" s="17"/>
      <c r="AB508" s="17">
        <v>0.78835247069983005</v>
      </c>
      <c r="AC508" s="17">
        <v>0.791532948171078</v>
      </c>
      <c r="AD508" s="17">
        <v>0.75750222373271103</v>
      </c>
      <c r="AE508" s="17">
        <v>0.78497684332062101</v>
      </c>
      <c r="AF508" s="17"/>
      <c r="AG508" s="17">
        <v>0.81376116966146805</v>
      </c>
      <c r="AH508" s="17">
        <v>0.65362523447647702</v>
      </c>
      <c r="AI508" s="17">
        <v>0.75162982093913</v>
      </c>
      <c r="AJ508" s="17">
        <v>0.75186169435717598</v>
      </c>
      <c r="AK508" s="17"/>
      <c r="AL508" s="17">
        <v>0.80345719834360196</v>
      </c>
      <c r="AM508" s="17">
        <v>0.84473962609495601</v>
      </c>
      <c r="AN508" s="17">
        <v>0.74516669626969001</v>
      </c>
      <c r="AO508" s="17">
        <v>0.75360273187676496</v>
      </c>
      <c r="AP508" s="17">
        <v>0.84766750013160796</v>
      </c>
      <c r="AQ508" s="17">
        <v>0.78244457458312</v>
      </c>
      <c r="AR508" s="17"/>
      <c r="AS508" s="17">
        <v>0.78379644197351495</v>
      </c>
      <c r="AT508" s="17">
        <v>0.80050972467701598</v>
      </c>
      <c r="AU508" s="17">
        <v>0.80050972467701598</v>
      </c>
      <c r="AV508" s="17" t="s">
        <v>136</v>
      </c>
      <c r="AW508" s="17" t="s">
        <v>136</v>
      </c>
      <c r="AX508" s="17" t="s">
        <v>136</v>
      </c>
      <c r="AY508" s="17">
        <v>0.64928438797588395</v>
      </c>
      <c r="AZ508" s="17">
        <v>0.82171055178182595</v>
      </c>
      <c r="BA508" s="17">
        <v>0.62483990963455605</v>
      </c>
      <c r="BB508" s="17"/>
      <c r="BC508" s="17">
        <v>0.801623091211489</v>
      </c>
      <c r="BD508" s="17">
        <v>0.75247490999200395</v>
      </c>
      <c r="BE508" s="17">
        <v>0.81218798745313703</v>
      </c>
      <c r="BF508" s="17">
        <v>0.74494805311413503</v>
      </c>
      <c r="BG508" s="17">
        <v>0.81346357940324798</v>
      </c>
      <c r="BH508" s="17">
        <v>0.50538421906223896</v>
      </c>
      <c r="BI508" s="17"/>
      <c r="BJ508" s="17">
        <v>0.72568686153351503</v>
      </c>
      <c r="BK508" s="17">
        <v>0.84807174940079699</v>
      </c>
      <c r="BL508" s="17">
        <v>0.77190379358961203</v>
      </c>
      <c r="BM508" s="17">
        <v>0.81949993229608897</v>
      </c>
      <c r="BN508" s="17">
        <v>0.69362683090063504</v>
      </c>
      <c r="BO508" s="17">
        <v>0.80743452438797003</v>
      </c>
      <c r="BP508" s="17"/>
      <c r="BQ508" s="17">
        <v>0.80344008973255399</v>
      </c>
      <c r="BR508" s="17">
        <v>0.757147707257811</v>
      </c>
      <c r="BS508" s="17"/>
      <c r="BT508" s="17">
        <v>0.79992029623936001</v>
      </c>
      <c r="BU508" s="17">
        <v>0.77769475665887899</v>
      </c>
      <c r="BV508" s="17"/>
      <c r="BW508" s="17">
        <v>0.75027246788352897</v>
      </c>
      <c r="BX508" s="17">
        <v>0.86468641721802497</v>
      </c>
    </row>
    <row r="509" spans="2:76" x14ac:dyDescent="0.35">
      <c r="B509" t="s">
        <v>109</v>
      </c>
      <c r="C509" s="17">
        <v>-0.70114209705248098</v>
      </c>
      <c r="D509" s="17">
        <v>-0.70158981723776304</v>
      </c>
      <c r="E509" s="17">
        <v>-0.699871520793239</v>
      </c>
      <c r="F509" s="17"/>
      <c r="G509" s="17">
        <v>-0.73931662178173896</v>
      </c>
      <c r="H509" s="17">
        <v>-0.67947098166848596</v>
      </c>
      <c r="I509" s="17">
        <v>-0.70428402193653905</v>
      </c>
      <c r="J509" s="17"/>
      <c r="K509" s="17">
        <v>-0.59659572016653095</v>
      </c>
      <c r="L509" s="17">
        <v>-0.66065293742612197</v>
      </c>
      <c r="M509" s="17">
        <v>-0.60984938545293599</v>
      </c>
      <c r="N509" s="17">
        <v>-0.44833250337776698</v>
      </c>
      <c r="O509" s="17">
        <v>-0.28453970282986302</v>
      </c>
      <c r="P509" s="17">
        <v>-0.67766609391340504</v>
      </c>
      <c r="Q509" s="17">
        <v>-0.76775554926562595</v>
      </c>
      <c r="R509" s="17">
        <v>-0.86158895567248495</v>
      </c>
      <c r="S509" s="17">
        <v>-0.77335346999786103</v>
      </c>
      <c r="T509" s="17">
        <v>-0.79555810557391304</v>
      </c>
      <c r="U509" s="17">
        <v>-0.68603442366796297</v>
      </c>
      <c r="V509" s="17">
        <v>-0.69420450416074397</v>
      </c>
      <c r="W509" s="17">
        <v>-0.35470833616449499</v>
      </c>
      <c r="X509" s="17">
        <v>-1</v>
      </c>
      <c r="Y509" s="17">
        <v>-0.84814564620262101</v>
      </c>
      <c r="Z509" s="17">
        <v>-0.66701171524404201</v>
      </c>
      <c r="AA509" s="17"/>
      <c r="AB509" s="17">
        <v>-0.68410854053375503</v>
      </c>
      <c r="AC509" s="17">
        <v>-0.71016435678483902</v>
      </c>
      <c r="AD509" s="17">
        <v>-0.67203915214284105</v>
      </c>
      <c r="AE509" s="17">
        <v>-0.68042396931814497</v>
      </c>
      <c r="AF509" s="17"/>
      <c r="AG509" s="17">
        <v>-0.74161108803618903</v>
      </c>
      <c r="AH509" s="17">
        <v>-0.48515756978274899</v>
      </c>
      <c r="AI509" s="17">
        <v>-0.62318924537014397</v>
      </c>
      <c r="AJ509" s="17">
        <v>-0.67190711716764295</v>
      </c>
      <c r="AK509" s="17"/>
      <c r="AL509" s="17">
        <v>-0.72527326469739195</v>
      </c>
      <c r="AM509" s="17">
        <v>-0.77641936447410798</v>
      </c>
      <c r="AN509" s="17">
        <v>-0.60379912283443304</v>
      </c>
      <c r="AO509" s="17">
        <v>-0.69080923090216495</v>
      </c>
      <c r="AP509" s="17">
        <v>-0.74055697923341202</v>
      </c>
      <c r="AQ509" s="17">
        <v>-0.63009115351364997</v>
      </c>
      <c r="AR509" s="17"/>
      <c r="AS509" s="17">
        <v>-0.68476969920622599</v>
      </c>
      <c r="AT509" s="17">
        <v>-0.75018003030363101</v>
      </c>
      <c r="AU509" s="17">
        <v>-0.75018003030363101</v>
      </c>
      <c r="AV509" s="17" t="s">
        <v>136</v>
      </c>
      <c r="AW509" s="17" t="s">
        <v>136</v>
      </c>
      <c r="AX509" s="17" t="s">
        <v>136</v>
      </c>
      <c r="AY509" s="17">
        <v>-0.47251010698750701</v>
      </c>
      <c r="AZ509" s="17">
        <v>-0.75735376986730896</v>
      </c>
      <c r="BA509" s="17">
        <v>-0.24967981926911201</v>
      </c>
      <c r="BB509" s="17"/>
      <c r="BC509" s="17">
        <v>-0.72591552190134001</v>
      </c>
      <c r="BD509" s="17">
        <v>-0.64993629613111503</v>
      </c>
      <c r="BE509" s="17">
        <v>-0.762987104934987</v>
      </c>
      <c r="BF509" s="17">
        <v>-0.61932840405762601</v>
      </c>
      <c r="BG509" s="17">
        <v>-0.732478961740891</v>
      </c>
      <c r="BH509" s="17">
        <v>-0.39230695189553799</v>
      </c>
      <c r="BI509" s="17"/>
      <c r="BJ509" s="17">
        <v>-0.60021771688135495</v>
      </c>
      <c r="BK509" s="17">
        <v>-0.80324678626380597</v>
      </c>
      <c r="BL509" s="17">
        <v>-0.72241192933438303</v>
      </c>
      <c r="BM509" s="17">
        <v>-0.70365962382720704</v>
      </c>
      <c r="BN509" s="17">
        <v>-0.58877304091419203</v>
      </c>
      <c r="BO509" s="17">
        <v>-0.742744721077647</v>
      </c>
      <c r="BP509" s="17"/>
      <c r="BQ509" s="17">
        <v>-0.72331174208833504</v>
      </c>
      <c r="BR509" s="17">
        <v>-0.65129676922489999</v>
      </c>
      <c r="BS509" s="17"/>
      <c r="BT509" s="17">
        <v>-0.72958438809881598</v>
      </c>
      <c r="BU509" s="17">
        <v>-0.67200859093027299</v>
      </c>
      <c r="BV509" s="17"/>
      <c r="BW509" s="17">
        <v>-0.64370188060038402</v>
      </c>
      <c r="BX509" s="17">
        <v>-0.81878681168638101</v>
      </c>
    </row>
    <row r="510" spans="2:76" x14ac:dyDescent="0.35">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row>
    <row r="511" spans="2:76" x14ac:dyDescent="0.35">
      <c r="B511" s="6" t="s">
        <v>348</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row>
    <row r="512" spans="2:76" x14ac:dyDescent="0.35">
      <c r="B512" s="24" t="s">
        <v>503</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row>
    <row r="513" spans="2:76" x14ac:dyDescent="0.35">
      <c r="B513" t="s">
        <v>336</v>
      </c>
      <c r="C513" s="17">
        <v>0.35224068214856402</v>
      </c>
      <c r="D513" s="17">
        <v>0.369105959741648</v>
      </c>
      <c r="E513" s="17">
        <v>0.33880104329838101</v>
      </c>
      <c r="F513" s="17"/>
      <c r="G513" s="17">
        <v>0.120273381248687</v>
      </c>
      <c r="H513" s="17">
        <v>0.27617468712483101</v>
      </c>
      <c r="I513" s="17">
        <v>0.40934931579605899</v>
      </c>
      <c r="J513" s="17"/>
      <c r="K513" s="17">
        <v>0.37589001552970502</v>
      </c>
      <c r="L513" s="17">
        <v>0.37602926704894002</v>
      </c>
      <c r="M513" s="17">
        <v>0.32335928922927598</v>
      </c>
      <c r="N513" s="17">
        <v>0.256488692053642</v>
      </c>
      <c r="O513" s="17">
        <v>0.284674205710858</v>
      </c>
      <c r="P513" s="17">
        <v>0.52016248333469195</v>
      </c>
      <c r="Q513" s="17">
        <v>0.35974744003030101</v>
      </c>
      <c r="R513" s="17">
        <v>0.28641933059232599</v>
      </c>
      <c r="S513" s="17">
        <v>0.23711763175027301</v>
      </c>
      <c r="T513" s="17">
        <v>0.41161899210540798</v>
      </c>
      <c r="U513" s="17">
        <v>0.22483830069891</v>
      </c>
      <c r="V513" s="17">
        <v>0.214355621039275</v>
      </c>
      <c r="W513" s="17">
        <v>0.280387010762289</v>
      </c>
      <c r="X513" s="17">
        <v>0.551230476038571</v>
      </c>
      <c r="Y513" s="17">
        <v>0.40625331935834702</v>
      </c>
      <c r="Z513" s="17">
        <v>0.24372325218511401</v>
      </c>
      <c r="AA513" s="17"/>
      <c r="AB513" s="17">
        <v>0.28884599264516603</v>
      </c>
      <c r="AC513" s="17">
        <v>0.38730249877718498</v>
      </c>
      <c r="AD513" s="17">
        <v>0.40352438104125199</v>
      </c>
      <c r="AE513" s="17">
        <v>0.38602649347164097</v>
      </c>
      <c r="AF513" s="17"/>
      <c r="AG513" s="17">
        <v>0.34335050526570698</v>
      </c>
      <c r="AH513" s="17">
        <v>0.285437755712732</v>
      </c>
      <c r="AI513" s="17">
        <v>0.40062024713274302</v>
      </c>
      <c r="AJ513" s="17">
        <v>0.57777069719349705</v>
      </c>
      <c r="AK513" s="17"/>
      <c r="AL513" s="17">
        <v>0.37700016645691697</v>
      </c>
      <c r="AM513" s="17">
        <v>0.38308118759631299</v>
      </c>
      <c r="AN513" s="17">
        <v>0.33353973395258002</v>
      </c>
      <c r="AO513" s="17">
        <v>0.526286786900095</v>
      </c>
      <c r="AP513" s="17">
        <v>0.52708211324649101</v>
      </c>
      <c r="AQ513" s="17">
        <v>0.35822882279444201</v>
      </c>
      <c r="AR513" s="17"/>
      <c r="AS513" s="17">
        <v>0.35217050980261799</v>
      </c>
      <c r="AT513" s="17">
        <v>0.48704323366549201</v>
      </c>
      <c r="AU513" s="17">
        <v>0.48704323366549201</v>
      </c>
      <c r="AV513" s="17" t="s">
        <v>136</v>
      </c>
      <c r="AW513" s="17" t="s">
        <v>136</v>
      </c>
      <c r="AX513" s="17" t="s">
        <v>136</v>
      </c>
      <c r="AY513" s="17">
        <v>0.15171731735615501</v>
      </c>
      <c r="AZ513" s="17">
        <v>0.215166307406639</v>
      </c>
      <c r="BA513" s="17">
        <v>0.31078057299475398</v>
      </c>
      <c r="BB513" s="17"/>
      <c r="BC513" s="17">
        <v>0.298531136671774</v>
      </c>
      <c r="BD513" s="17">
        <v>0.42439682640638698</v>
      </c>
      <c r="BE513" s="17">
        <v>0.30102853186189799</v>
      </c>
      <c r="BF513" s="17">
        <v>0.32527487071101902</v>
      </c>
      <c r="BG513" s="17">
        <v>0.417652059001203</v>
      </c>
      <c r="BH513" s="17">
        <v>0.13706111644677499</v>
      </c>
      <c r="BI513" s="17"/>
      <c r="BJ513" s="17">
        <v>0.42226647710795401</v>
      </c>
      <c r="BK513" s="17">
        <v>0.38177323778442201</v>
      </c>
      <c r="BL513" s="17">
        <v>0.39574879759058301</v>
      </c>
      <c r="BM513" s="17">
        <v>0.36623257026287598</v>
      </c>
      <c r="BN513" s="17">
        <v>0.22573504135702899</v>
      </c>
      <c r="BO513" s="17">
        <v>0.310502128489551</v>
      </c>
      <c r="BP513" s="17"/>
      <c r="BQ513" s="17">
        <v>0.38069267660233702</v>
      </c>
      <c r="BR513" s="17">
        <v>0.28939694673113697</v>
      </c>
      <c r="BS513" s="17"/>
      <c r="BT513" s="17">
        <v>0.39420907379662901</v>
      </c>
      <c r="BU513" s="17">
        <v>0.31127958039449899</v>
      </c>
      <c r="BV513" s="17"/>
      <c r="BW513" s="17">
        <v>0.33209653687104401</v>
      </c>
      <c r="BX513" s="17">
        <v>0.39248963026220202</v>
      </c>
    </row>
    <row r="514" spans="2:76" x14ac:dyDescent="0.35">
      <c r="B514" t="s">
        <v>337</v>
      </c>
      <c r="C514" s="17">
        <v>0.29884781739654698</v>
      </c>
      <c r="D514" s="17">
        <v>0.31403171522297402</v>
      </c>
      <c r="E514" s="17">
        <v>0.28372899295923099</v>
      </c>
      <c r="F514" s="17"/>
      <c r="G514" s="17">
        <v>0.312890906545716</v>
      </c>
      <c r="H514" s="17">
        <v>0.30277858988357498</v>
      </c>
      <c r="I514" s="17">
        <v>0.29563779937234103</v>
      </c>
      <c r="J514" s="17"/>
      <c r="K514" s="17">
        <v>0.26222753603433402</v>
      </c>
      <c r="L514" s="17">
        <v>0.22075658090646999</v>
      </c>
      <c r="M514" s="17">
        <v>0.33055920424031798</v>
      </c>
      <c r="N514" s="17">
        <v>0.41061206217567098</v>
      </c>
      <c r="O514" s="17">
        <v>0.14387411943519399</v>
      </c>
      <c r="P514" s="17">
        <v>7.9667640905502796E-2</v>
      </c>
      <c r="Q514" s="17">
        <v>0.26717616561569502</v>
      </c>
      <c r="R514" s="17">
        <v>0.36618353544404603</v>
      </c>
      <c r="S514" s="17">
        <v>0.29509322705532498</v>
      </c>
      <c r="T514" s="17">
        <v>0.31394107358371198</v>
      </c>
      <c r="U514" s="17">
        <v>0.304856204803645</v>
      </c>
      <c r="V514" s="17">
        <v>0.36278550164925399</v>
      </c>
      <c r="W514" s="17">
        <v>0.48519294824750703</v>
      </c>
      <c r="X514" s="17">
        <v>0.27235548817278799</v>
      </c>
      <c r="Y514" s="17">
        <v>0.28942025178523401</v>
      </c>
      <c r="Z514" s="17">
        <v>0.37187491036054698</v>
      </c>
      <c r="AA514" s="17"/>
      <c r="AB514" s="17">
        <v>0.30352926693489601</v>
      </c>
      <c r="AC514" s="17">
        <v>0.28893923769260499</v>
      </c>
      <c r="AD514" s="17">
        <v>0.29861831017398399</v>
      </c>
      <c r="AE514" s="17">
        <v>0.309433649536966</v>
      </c>
      <c r="AF514" s="17"/>
      <c r="AG514" s="17">
        <v>0.312011587933538</v>
      </c>
      <c r="AH514" s="17">
        <v>0.230098969574414</v>
      </c>
      <c r="AI514" s="17">
        <v>0.31549663218504598</v>
      </c>
      <c r="AJ514" s="17">
        <v>0.341073631748048</v>
      </c>
      <c r="AK514" s="17"/>
      <c r="AL514" s="17">
        <v>0.28936622889359898</v>
      </c>
      <c r="AM514" s="17">
        <v>0.428507071527438</v>
      </c>
      <c r="AN514" s="17">
        <v>0.23964123851400301</v>
      </c>
      <c r="AO514" s="17">
        <v>0.23913465854284</v>
      </c>
      <c r="AP514" s="17">
        <v>0.22650963745739799</v>
      </c>
      <c r="AQ514" s="17">
        <v>0.26476116636588898</v>
      </c>
      <c r="AR514" s="17"/>
      <c r="AS514" s="17">
        <v>0.313784807909605</v>
      </c>
      <c r="AT514" s="17">
        <v>0.272706208401085</v>
      </c>
      <c r="AU514" s="17">
        <v>0.272706208401085</v>
      </c>
      <c r="AV514" s="17" t="s">
        <v>136</v>
      </c>
      <c r="AW514" s="17" t="s">
        <v>136</v>
      </c>
      <c r="AX514" s="17" t="s">
        <v>136</v>
      </c>
      <c r="AY514" s="17">
        <v>0.24090283497746401</v>
      </c>
      <c r="AZ514" s="17">
        <v>0.27590390561276301</v>
      </c>
      <c r="BA514" s="17">
        <v>0.31405933663980201</v>
      </c>
      <c r="BB514" s="17"/>
      <c r="BC514" s="17">
        <v>0.31514112808953898</v>
      </c>
      <c r="BD514" s="17">
        <v>0.232213333985685</v>
      </c>
      <c r="BE514" s="17">
        <v>0.41079405865660901</v>
      </c>
      <c r="BF514" s="17">
        <v>0.30212047413617699</v>
      </c>
      <c r="BG514" s="17">
        <v>0.29092136270997299</v>
      </c>
      <c r="BH514" s="17">
        <v>9.0968491299858498E-2</v>
      </c>
      <c r="BI514" s="17"/>
      <c r="BJ514" s="17">
        <v>0.29450428305793602</v>
      </c>
      <c r="BK514" s="17">
        <v>0.31201883019264898</v>
      </c>
      <c r="BL514" s="17">
        <v>0.35079756998359102</v>
      </c>
      <c r="BM514" s="17">
        <v>0.28737116593721801</v>
      </c>
      <c r="BN514" s="17">
        <v>0.30977153950545899</v>
      </c>
      <c r="BO514" s="17">
        <v>0.25499462932908601</v>
      </c>
      <c r="BP514" s="17"/>
      <c r="BQ514" s="17">
        <v>0.29198906281829701</v>
      </c>
      <c r="BR514" s="17">
        <v>0.31258471760787998</v>
      </c>
      <c r="BS514" s="17"/>
      <c r="BT514" s="17">
        <v>0.31084307159924401</v>
      </c>
      <c r="BU514" s="17">
        <v>0.28458825761709899</v>
      </c>
      <c r="BV514" s="17"/>
      <c r="BW514" s="17">
        <v>0.28199038587807901</v>
      </c>
      <c r="BX514" s="17">
        <v>0.33209644932693999</v>
      </c>
    </row>
    <row r="515" spans="2:76" x14ac:dyDescent="0.35">
      <c r="B515" t="s">
        <v>338</v>
      </c>
      <c r="C515" s="17">
        <v>0.118507226349924</v>
      </c>
      <c r="D515" s="17">
        <v>9.9041089340060603E-2</v>
      </c>
      <c r="E515" s="17">
        <v>0.13557619788709999</v>
      </c>
      <c r="F515" s="17"/>
      <c r="G515" s="17">
        <v>0.112957817813265</v>
      </c>
      <c r="H515" s="17">
        <v>9.8992760666404597E-2</v>
      </c>
      <c r="I515" s="17">
        <v>0.126363675004596</v>
      </c>
      <c r="J515" s="17"/>
      <c r="K515" s="17">
        <v>8.3519653261586904E-2</v>
      </c>
      <c r="L515" s="17">
        <v>0.10895057658052799</v>
      </c>
      <c r="M515" s="17">
        <v>0.123793056821764</v>
      </c>
      <c r="N515" s="17">
        <v>0.16547963355651499</v>
      </c>
      <c r="O515" s="17">
        <v>0.43051708569728903</v>
      </c>
      <c r="P515" s="17">
        <v>0</v>
      </c>
      <c r="Q515" s="17">
        <v>0.16134546998921201</v>
      </c>
      <c r="R515" s="17">
        <v>9.8532161607068597E-2</v>
      </c>
      <c r="S515" s="17">
        <v>0.18210270640713599</v>
      </c>
      <c r="T515" s="17">
        <v>8.1434782669877595E-2</v>
      </c>
      <c r="U515" s="17">
        <v>0.27212858105775001</v>
      </c>
      <c r="V515" s="17">
        <v>6.91527772858513E-2</v>
      </c>
      <c r="W515" s="17">
        <v>8.9286464518706005E-2</v>
      </c>
      <c r="X515" s="17">
        <v>0.17641403578864201</v>
      </c>
      <c r="Y515" s="17">
        <v>0.1056161261872</v>
      </c>
      <c r="Z515" s="17">
        <v>0.19292025721501599</v>
      </c>
      <c r="AA515" s="17"/>
      <c r="AB515" s="17">
        <v>0.15806051191647</v>
      </c>
      <c r="AC515" s="17">
        <v>0.100360955519552</v>
      </c>
      <c r="AD515" s="17">
        <v>0.115777849405718</v>
      </c>
      <c r="AE515" s="17">
        <v>0.118876949092664</v>
      </c>
      <c r="AF515" s="17"/>
      <c r="AG515" s="17">
        <v>0.116226310452385</v>
      </c>
      <c r="AH515" s="17">
        <v>0.23839139399189899</v>
      </c>
      <c r="AI515" s="17">
        <v>9.11390314496522E-2</v>
      </c>
      <c r="AJ515" s="17">
        <v>8.1155671058455003E-2</v>
      </c>
      <c r="AK515" s="17"/>
      <c r="AL515" s="17">
        <v>0.120930615735418</v>
      </c>
      <c r="AM515" s="17">
        <v>5.6515085897830102E-2</v>
      </c>
      <c r="AN515" s="17">
        <v>0.121062465233997</v>
      </c>
      <c r="AO515" s="17">
        <v>0.119123355931397</v>
      </c>
      <c r="AP515" s="17">
        <v>5.1118158392201497E-2</v>
      </c>
      <c r="AQ515" s="17">
        <v>0.10368351346323</v>
      </c>
      <c r="AR515" s="17"/>
      <c r="AS515" s="17">
        <v>0.12204150383998499</v>
      </c>
      <c r="AT515" s="17">
        <v>9.9998505402089002E-2</v>
      </c>
      <c r="AU515" s="17">
        <v>9.9998505402089002E-2</v>
      </c>
      <c r="AV515" s="17" t="s">
        <v>136</v>
      </c>
      <c r="AW515" s="17" t="s">
        <v>136</v>
      </c>
      <c r="AX515" s="17" t="s">
        <v>136</v>
      </c>
      <c r="AY515" s="17">
        <v>0.13084017002765</v>
      </c>
      <c r="AZ515" s="17">
        <v>6.3339921538704005E-2</v>
      </c>
      <c r="BA515" s="17">
        <v>0</v>
      </c>
      <c r="BB515" s="17"/>
      <c r="BC515" s="17">
        <v>0.14539446441703099</v>
      </c>
      <c r="BD515" s="17">
        <v>6.9043666779269597E-2</v>
      </c>
      <c r="BE515" s="17">
        <v>0.23618192123760101</v>
      </c>
      <c r="BF515" s="17">
        <v>9.6157976635561193E-2</v>
      </c>
      <c r="BG515" s="17">
        <v>0.10368279267274499</v>
      </c>
      <c r="BH515" s="17">
        <v>9.4133365513973999E-2</v>
      </c>
      <c r="BI515" s="17"/>
      <c r="BJ515" s="17">
        <v>6.7122215069195398E-2</v>
      </c>
      <c r="BK515" s="17">
        <v>0.111657599422381</v>
      </c>
      <c r="BL515" s="17">
        <v>6.7346531930766798E-2</v>
      </c>
      <c r="BM515" s="17">
        <v>9.3030647225576593E-2</v>
      </c>
      <c r="BN515" s="17">
        <v>0.19265518342478799</v>
      </c>
      <c r="BO515" s="17">
        <v>0.19343569231084501</v>
      </c>
      <c r="BP515" s="17"/>
      <c r="BQ515" s="17">
        <v>0.127792328123217</v>
      </c>
      <c r="BR515" s="17">
        <v>9.8042929353251901E-2</v>
      </c>
      <c r="BS515" s="17"/>
      <c r="BT515" s="17">
        <v>0.108814591700383</v>
      </c>
      <c r="BU515" s="17">
        <v>0.12651670964091499</v>
      </c>
      <c r="BV515" s="17"/>
      <c r="BW515" s="17">
        <v>0.12626955750146701</v>
      </c>
      <c r="BX515" s="17">
        <v>9.6460887261190703E-2</v>
      </c>
    </row>
    <row r="516" spans="2:76" x14ac:dyDescent="0.35">
      <c r="B516" t="s">
        <v>339</v>
      </c>
      <c r="C516" s="17">
        <v>0.103556851542652</v>
      </c>
      <c r="D516" s="17">
        <v>0.10465301977827</v>
      </c>
      <c r="E516" s="17">
        <v>0.10292248848228901</v>
      </c>
      <c r="F516" s="17"/>
      <c r="G516" s="17">
        <v>0.16228962818144901</v>
      </c>
      <c r="H516" s="17">
        <v>0.123644219050752</v>
      </c>
      <c r="I516" s="17">
        <v>8.8793612565900307E-2</v>
      </c>
      <c r="J516" s="17"/>
      <c r="K516" s="17">
        <v>0.17993635238503999</v>
      </c>
      <c r="L516" s="17">
        <v>0.12858415072238299</v>
      </c>
      <c r="M516" s="17">
        <v>0.114900642302594</v>
      </c>
      <c r="N516" s="17">
        <v>0.125554924702687</v>
      </c>
      <c r="O516" s="17">
        <v>0</v>
      </c>
      <c r="P516" s="17">
        <v>0.16025111742715101</v>
      </c>
      <c r="Q516" s="17">
        <v>0.124759492898946</v>
      </c>
      <c r="R516" s="17">
        <v>0.123429423504386</v>
      </c>
      <c r="S516" s="17">
        <v>5.7977322959675601E-2</v>
      </c>
      <c r="T516" s="17">
        <v>5.4146703083231801E-2</v>
      </c>
      <c r="U516" s="17">
        <v>7.4326141809454002E-2</v>
      </c>
      <c r="V516" s="17">
        <v>0.211111499215972</v>
      </c>
      <c r="W516" s="17">
        <v>5.7573100322931697E-2</v>
      </c>
      <c r="X516" s="17">
        <v>0</v>
      </c>
      <c r="Y516" s="17">
        <v>5.6615285597579598E-2</v>
      </c>
      <c r="Z516" s="17">
        <v>0</v>
      </c>
      <c r="AA516" s="17"/>
      <c r="AB516" s="17">
        <v>9.5357209318517197E-2</v>
      </c>
      <c r="AC516" s="17">
        <v>0.11256526964920401</v>
      </c>
      <c r="AD516" s="17">
        <v>9.3726734047484203E-2</v>
      </c>
      <c r="AE516" s="17">
        <v>8.5212392113357599E-2</v>
      </c>
      <c r="AF516" s="17"/>
      <c r="AG516" s="17">
        <v>9.6594665710735397E-2</v>
      </c>
      <c r="AH516" s="17">
        <v>0.19276795134161501</v>
      </c>
      <c r="AI516" s="17">
        <v>7.7467482083491301E-2</v>
      </c>
      <c r="AJ516" s="17">
        <v>0</v>
      </c>
      <c r="AK516" s="17"/>
      <c r="AL516" s="17">
        <v>0.120130452933982</v>
      </c>
      <c r="AM516" s="17">
        <v>7.5950682090560398E-2</v>
      </c>
      <c r="AN516" s="17">
        <v>0.15177092891261301</v>
      </c>
      <c r="AO516" s="17">
        <v>0.115455198625668</v>
      </c>
      <c r="AP516" s="17">
        <v>6.4689968297874503E-2</v>
      </c>
      <c r="AQ516" s="17">
        <v>9.7027603391122694E-2</v>
      </c>
      <c r="AR516" s="17"/>
      <c r="AS516" s="17">
        <v>9.6523018716117001E-2</v>
      </c>
      <c r="AT516" s="17">
        <v>9.9454442705864607E-2</v>
      </c>
      <c r="AU516" s="17">
        <v>9.9454442705864607E-2</v>
      </c>
      <c r="AV516" s="17" t="s">
        <v>136</v>
      </c>
      <c r="AW516" s="17" t="s">
        <v>136</v>
      </c>
      <c r="AX516" s="17" t="s">
        <v>136</v>
      </c>
      <c r="AY516" s="17">
        <v>0.18799935600432099</v>
      </c>
      <c r="AZ516" s="17">
        <v>0.172069827160475</v>
      </c>
      <c r="BA516" s="17">
        <v>0</v>
      </c>
      <c r="BB516" s="17"/>
      <c r="BC516" s="17">
        <v>0.14047761648992699</v>
      </c>
      <c r="BD516" s="17">
        <v>0.14232985798655301</v>
      </c>
      <c r="BE516" s="17">
        <v>0</v>
      </c>
      <c r="BF516" s="17">
        <v>9.92106450366224E-2</v>
      </c>
      <c r="BG516" s="17">
        <v>6.9166849364781402E-2</v>
      </c>
      <c r="BH516" s="17">
        <v>0.16389063770609599</v>
      </c>
      <c r="BI516" s="17"/>
      <c r="BJ516" s="17">
        <v>9.0686164272216999E-2</v>
      </c>
      <c r="BK516" s="17">
        <v>8.5983096960520602E-2</v>
      </c>
      <c r="BL516" s="17">
        <v>6.5053844484281906E-2</v>
      </c>
      <c r="BM516" s="17">
        <v>0.122416130213181</v>
      </c>
      <c r="BN516" s="17">
        <v>0.110481636544592</v>
      </c>
      <c r="BO516" s="17">
        <v>0.126303201846001</v>
      </c>
      <c r="BP516" s="17"/>
      <c r="BQ516" s="17">
        <v>8.4268077281937595E-2</v>
      </c>
      <c r="BR516" s="17">
        <v>0.14416172543457401</v>
      </c>
      <c r="BS516" s="17"/>
      <c r="BT516" s="17">
        <v>9.0052123533006401E-2</v>
      </c>
      <c r="BU516" s="17">
        <v>0.118385943896313</v>
      </c>
      <c r="BV516" s="17"/>
      <c r="BW516" s="17">
        <v>0.10193293550987199</v>
      </c>
      <c r="BX516" s="17">
        <v>0.108719349828862</v>
      </c>
    </row>
    <row r="517" spans="2:76" x14ac:dyDescent="0.35">
      <c r="B517" t="s">
        <v>340</v>
      </c>
      <c r="C517" s="17">
        <v>0.105612052130328</v>
      </c>
      <c r="D517" s="17">
        <v>9.5316345656884294E-2</v>
      </c>
      <c r="E517" s="17">
        <v>0.11476718045214999</v>
      </c>
      <c r="F517" s="17"/>
      <c r="G517" s="17">
        <v>0.20582346589044601</v>
      </c>
      <c r="H517" s="17">
        <v>0.17221618179277101</v>
      </c>
      <c r="I517" s="17">
        <v>6.8564146941019199E-2</v>
      </c>
      <c r="J517" s="17"/>
      <c r="K517" s="17">
        <v>4.8873220852616701E-2</v>
      </c>
      <c r="L517" s="17">
        <v>0.13791720856428299</v>
      </c>
      <c r="M517" s="17">
        <v>5.4000764523532502E-2</v>
      </c>
      <c r="N517" s="17">
        <v>4.1864687511485199E-2</v>
      </c>
      <c r="O517" s="17">
        <v>0</v>
      </c>
      <c r="P517" s="17">
        <v>0.239918758332654</v>
      </c>
      <c r="Q517" s="17">
        <v>8.6971431465845794E-2</v>
      </c>
      <c r="R517" s="17">
        <v>7.8667733782039603E-2</v>
      </c>
      <c r="S517" s="17">
        <v>0.22770911182759099</v>
      </c>
      <c r="T517" s="17">
        <v>0.13162311081637801</v>
      </c>
      <c r="U517" s="17">
        <v>0.123850771630241</v>
      </c>
      <c r="V517" s="17">
        <v>0.142594600809648</v>
      </c>
      <c r="W517" s="17">
        <v>8.7560476148566005E-2</v>
      </c>
      <c r="X517" s="17">
        <v>0</v>
      </c>
      <c r="Y517" s="17">
        <v>0.14209501707163999</v>
      </c>
      <c r="Z517" s="17">
        <v>0.19148158023932299</v>
      </c>
      <c r="AA517" s="17"/>
      <c r="AB517" s="17">
        <v>0.12018314744501001</v>
      </c>
      <c r="AC517" s="17">
        <v>9.3253945980723105E-2</v>
      </c>
      <c r="AD517" s="17">
        <v>8.0580581029844806E-2</v>
      </c>
      <c r="AE517" s="17">
        <v>0.10045051578537099</v>
      </c>
      <c r="AF517" s="17"/>
      <c r="AG517" s="17">
        <v>0.107651841947841</v>
      </c>
      <c r="AH517" s="17">
        <v>5.3303929379340503E-2</v>
      </c>
      <c r="AI517" s="17">
        <v>0.10786770880011901</v>
      </c>
      <c r="AJ517" s="17">
        <v>0</v>
      </c>
      <c r="AK517" s="17"/>
      <c r="AL517" s="17">
        <v>8.1743398313923105E-2</v>
      </c>
      <c r="AM517" s="17">
        <v>5.5945972887857902E-2</v>
      </c>
      <c r="AN517" s="17">
        <v>0.129705191660589</v>
      </c>
      <c r="AO517" s="17">
        <v>0</v>
      </c>
      <c r="AP517" s="17">
        <v>0.13060012260603401</v>
      </c>
      <c r="AQ517" s="17">
        <v>0.14390663620354299</v>
      </c>
      <c r="AR517" s="17"/>
      <c r="AS517" s="17">
        <v>9.9852842341318498E-2</v>
      </c>
      <c r="AT517" s="17">
        <v>2.86239179714411E-2</v>
      </c>
      <c r="AU517" s="17">
        <v>2.86239179714411E-2</v>
      </c>
      <c r="AV517" s="17" t="s">
        <v>136</v>
      </c>
      <c r="AW517" s="17" t="s">
        <v>136</v>
      </c>
      <c r="AX517" s="17" t="s">
        <v>136</v>
      </c>
      <c r="AY517" s="17">
        <v>0.237424071328244</v>
      </c>
      <c r="AZ517" s="17">
        <v>0.237345805026415</v>
      </c>
      <c r="BA517" s="17">
        <v>0.37516009036544401</v>
      </c>
      <c r="BB517" s="17"/>
      <c r="BC517" s="17">
        <v>7.5080383047789606E-2</v>
      </c>
      <c r="BD517" s="17">
        <v>0.13201631484210499</v>
      </c>
      <c r="BE517" s="17">
        <v>5.1995488243892198E-2</v>
      </c>
      <c r="BF517" s="17">
        <v>0.13189579398074699</v>
      </c>
      <c r="BG517" s="17">
        <v>0.104659761926488</v>
      </c>
      <c r="BH517" s="17">
        <v>0.51394638903329604</v>
      </c>
      <c r="BI517" s="17"/>
      <c r="BJ517" s="17">
        <v>0.116191296078899</v>
      </c>
      <c r="BK517" s="17">
        <v>9.6229583301328095E-2</v>
      </c>
      <c r="BL517" s="17">
        <v>0.103801188475368</v>
      </c>
      <c r="BM517" s="17">
        <v>0.10528221087117</v>
      </c>
      <c r="BN517" s="17">
        <v>0.125340501170671</v>
      </c>
      <c r="BO517" s="17">
        <v>8.9267254013101399E-2</v>
      </c>
      <c r="BP517" s="17"/>
      <c r="BQ517" s="17">
        <v>9.4791764799174505E-2</v>
      </c>
      <c r="BR517" s="17">
        <v>0.13249596683158599</v>
      </c>
      <c r="BS517" s="17"/>
      <c r="BT517" s="17">
        <v>7.5893649254909296E-2</v>
      </c>
      <c r="BU517" s="17">
        <v>0.13667390666352799</v>
      </c>
      <c r="BV517" s="17"/>
      <c r="BW517" s="17">
        <v>0.13992032981420299</v>
      </c>
      <c r="BX517" s="17">
        <v>4.4610957537288401E-2</v>
      </c>
    </row>
    <row r="518" spans="2:76" x14ac:dyDescent="0.35">
      <c r="B518" t="s">
        <v>97</v>
      </c>
      <c r="C518" s="17">
        <v>2.1235370431984799E-2</v>
      </c>
      <c r="D518" s="17">
        <v>1.7851870260163102E-2</v>
      </c>
      <c r="E518" s="17">
        <v>2.4204096920849301E-2</v>
      </c>
      <c r="F518" s="17"/>
      <c r="G518" s="17">
        <v>8.5764800320437304E-2</v>
      </c>
      <c r="H518" s="17">
        <v>2.6193561481666801E-2</v>
      </c>
      <c r="I518" s="17">
        <v>1.1291450320085E-2</v>
      </c>
      <c r="J518" s="17"/>
      <c r="K518" s="17">
        <v>4.95532219367174E-2</v>
      </c>
      <c r="L518" s="17">
        <v>2.77622161773966E-2</v>
      </c>
      <c r="M518" s="17">
        <v>5.3387042882515098E-2</v>
      </c>
      <c r="N518" s="17">
        <v>0</v>
      </c>
      <c r="O518" s="17">
        <v>0.14093458915665899</v>
      </c>
      <c r="P518" s="17">
        <v>0</v>
      </c>
      <c r="Q518" s="17">
        <v>0</v>
      </c>
      <c r="R518" s="17">
        <v>4.6767815070133098E-2</v>
      </c>
      <c r="S518" s="17">
        <v>0</v>
      </c>
      <c r="T518" s="17">
        <v>7.2353377413924098E-3</v>
      </c>
      <c r="U518" s="17">
        <v>0</v>
      </c>
      <c r="V518" s="17">
        <v>0</v>
      </c>
      <c r="W518" s="17">
        <v>0</v>
      </c>
      <c r="X518" s="17">
        <v>0</v>
      </c>
      <c r="Y518" s="17">
        <v>0</v>
      </c>
      <c r="Z518" s="17">
        <v>0</v>
      </c>
      <c r="AA518" s="17"/>
      <c r="AB518" s="17">
        <v>3.4023871739942001E-2</v>
      </c>
      <c r="AC518" s="17">
        <v>1.7578092380731599E-2</v>
      </c>
      <c r="AD518" s="17">
        <v>7.7721443017169604E-3</v>
      </c>
      <c r="AE518" s="17">
        <v>0</v>
      </c>
      <c r="AF518" s="17"/>
      <c r="AG518" s="17">
        <v>2.41650886897933E-2</v>
      </c>
      <c r="AH518" s="17">
        <v>0</v>
      </c>
      <c r="AI518" s="17">
        <v>7.4088983489491002E-3</v>
      </c>
      <c r="AJ518" s="17">
        <v>0</v>
      </c>
      <c r="AK518" s="17"/>
      <c r="AL518" s="17">
        <v>1.08291376661612E-2</v>
      </c>
      <c r="AM518" s="17">
        <v>0</v>
      </c>
      <c r="AN518" s="17">
        <v>2.4280441726218901E-2</v>
      </c>
      <c r="AO518" s="17">
        <v>0</v>
      </c>
      <c r="AP518" s="17">
        <v>0</v>
      </c>
      <c r="AQ518" s="17">
        <v>3.2392257781773501E-2</v>
      </c>
      <c r="AR518" s="17"/>
      <c r="AS518" s="17">
        <v>1.5627317390356499E-2</v>
      </c>
      <c r="AT518" s="17">
        <v>1.2173691854028199E-2</v>
      </c>
      <c r="AU518" s="17">
        <v>1.2173691854028199E-2</v>
      </c>
      <c r="AV518" s="17" t="s">
        <v>136</v>
      </c>
      <c r="AW518" s="17" t="s">
        <v>136</v>
      </c>
      <c r="AX518" s="17" t="s">
        <v>136</v>
      </c>
      <c r="AY518" s="17">
        <v>5.11162503061659E-2</v>
      </c>
      <c r="AZ518" s="17">
        <v>3.6174233255003803E-2</v>
      </c>
      <c r="BA518" s="17">
        <v>0</v>
      </c>
      <c r="BB518" s="17"/>
      <c r="BC518" s="17">
        <v>2.5375271283939401E-2</v>
      </c>
      <c r="BD518" s="17">
        <v>0</v>
      </c>
      <c r="BE518" s="17">
        <v>0</v>
      </c>
      <c r="BF518" s="17">
        <v>4.53402394998733E-2</v>
      </c>
      <c r="BG518" s="17">
        <v>1.39171743248099E-2</v>
      </c>
      <c r="BH518" s="17">
        <v>0</v>
      </c>
      <c r="BI518" s="17"/>
      <c r="BJ518" s="17">
        <v>9.2295644137980696E-3</v>
      </c>
      <c r="BK518" s="17">
        <v>1.2337652338699E-2</v>
      </c>
      <c r="BL518" s="17">
        <v>1.72520675354093E-2</v>
      </c>
      <c r="BM518" s="17">
        <v>2.56672754899782E-2</v>
      </c>
      <c r="BN518" s="17">
        <v>3.6016097997460597E-2</v>
      </c>
      <c r="BO518" s="17">
        <v>2.5497094011415599E-2</v>
      </c>
      <c r="BP518" s="17"/>
      <c r="BQ518" s="17">
        <v>2.04660903750369E-2</v>
      </c>
      <c r="BR518" s="17">
        <v>2.3317714041570001E-2</v>
      </c>
      <c r="BS518" s="17"/>
      <c r="BT518" s="17">
        <v>2.0187490115828498E-2</v>
      </c>
      <c r="BU518" s="17">
        <v>2.25556017876456E-2</v>
      </c>
      <c r="BV518" s="17"/>
      <c r="BW518" s="17">
        <v>1.77902544253347E-2</v>
      </c>
      <c r="BX518" s="17">
        <v>2.5622725783516199E-2</v>
      </c>
    </row>
    <row r="519" spans="2:76" x14ac:dyDescent="0.35">
      <c r="B519" t="s">
        <v>341</v>
      </c>
      <c r="C519" s="17">
        <v>0.65108849954511205</v>
      </c>
      <c r="D519" s="17">
        <v>0.68313767496462197</v>
      </c>
      <c r="E519" s="17">
        <v>0.62253003625761105</v>
      </c>
      <c r="F519" s="17"/>
      <c r="G519" s="17">
        <v>0.43316428779440302</v>
      </c>
      <c r="H519" s="17">
        <v>0.57895327700840604</v>
      </c>
      <c r="I519" s="17">
        <v>0.70498711516839996</v>
      </c>
      <c r="J519" s="17"/>
      <c r="K519" s="17">
        <v>0.63811755156403904</v>
      </c>
      <c r="L519" s="17">
        <v>0.59678584795541001</v>
      </c>
      <c r="M519" s="17">
        <v>0.65391849346959396</v>
      </c>
      <c r="N519" s="17">
        <v>0.66710075422931303</v>
      </c>
      <c r="O519" s="17">
        <v>0.42854832514605201</v>
      </c>
      <c r="P519" s="17">
        <v>0.599830124240194</v>
      </c>
      <c r="Q519" s="17">
        <v>0.62692360564599603</v>
      </c>
      <c r="R519" s="17">
        <v>0.65260286603637196</v>
      </c>
      <c r="S519" s="17">
        <v>0.53221085880559804</v>
      </c>
      <c r="T519" s="17">
        <v>0.72556006568912002</v>
      </c>
      <c r="U519" s="17">
        <v>0.52969450550255504</v>
      </c>
      <c r="V519" s="17">
        <v>0.57714112268852902</v>
      </c>
      <c r="W519" s="17">
        <v>0.76557995900979603</v>
      </c>
      <c r="X519" s="17">
        <v>0.82358596421135799</v>
      </c>
      <c r="Y519" s="17">
        <v>0.69567357114358097</v>
      </c>
      <c r="Z519" s="17">
        <v>0.61559816254566102</v>
      </c>
      <c r="AA519" s="17"/>
      <c r="AB519" s="17">
        <v>0.59237525958006199</v>
      </c>
      <c r="AC519" s="17">
        <v>0.67624173646979002</v>
      </c>
      <c r="AD519" s="17">
        <v>0.70214269121523598</v>
      </c>
      <c r="AE519" s="17">
        <v>0.69546014300860703</v>
      </c>
      <c r="AF519" s="17"/>
      <c r="AG519" s="17">
        <v>0.65536209319924399</v>
      </c>
      <c r="AH519" s="17">
        <v>0.515536725287146</v>
      </c>
      <c r="AI519" s="17">
        <v>0.716116879317788</v>
      </c>
      <c r="AJ519" s="17">
        <v>0.918844328941545</v>
      </c>
      <c r="AK519" s="17"/>
      <c r="AL519" s="17">
        <v>0.66636639535051601</v>
      </c>
      <c r="AM519" s="17">
        <v>0.81158825912375199</v>
      </c>
      <c r="AN519" s="17">
        <v>0.57318097246658295</v>
      </c>
      <c r="AO519" s="17">
        <v>0.765421445442934</v>
      </c>
      <c r="AP519" s="17">
        <v>0.75359175070388995</v>
      </c>
      <c r="AQ519" s="17">
        <v>0.62298998916033099</v>
      </c>
      <c r="AR519" s="17"/>
      <c r="AS519" s="17">
        <v>0.66595531771222305</v>
      </c>
      <c r="AT519" s="17">
        <v>0.75974944206657702</v>
      </c>
      <c r="AU519" s="17">
        <v>0.75974944206657702</v>
      </c>
      <c r="AV519" s="17" t="s">
        <v>136</v>
      </c>
      <c r="AW519" s="17" t="s">
        <v>136</v>
      </c>
      <c r="AX519" s="17" t="s">
        <v>136</v>
      </c>
      <c r="AY519" s="17">
        <v>0.39262015233361802</v>
      </c>
      <c r="AZ519" s="17">
        <v>0.49107021301940201</v>
      </c>
      <c r="BA519" s="17">
        <v>0.62483990963455605</v>
      </c>
      <c r="BB519" s="17"/>
      <c r="BC519" s="17">
        <v>0.61367226476131298</v>
      </c>
      <c r="BD519" s="17">
        <v>0.65661016039207198</v>
      </c>
      <c r="BE519" s="17">
        <v>0.71182259051850605</v>
      </c>
      <c r="BF519" s="17">
        <v>0.62739534484719595</v>
      </c>
      <c r="BG519" s="17">
        <v>0.70857342171117599</v>
      </c>
      <c r="BH519" s="17">
        <v>0.228029607746634</v>
      </c>
      <c r="BI519" s="17"/>
      <c r="BJ519" s="17">
        <v>0.71677076016589003</v>
      </c>
      <c r="BK519" s="17">
        <v>0.69379206797707105</v>
      </c>
      <c r="BL519" s="17">
        <v>0.74654636757417403</v>
      </c>
      <c r="BM519" s="17">
        <v>0.65360373620009404</v>
      </c>
      <c r="BN519" s="17">
        <v>0.53550658086248903</v>
      </c>
      <c r="BO519" s="17">
        <v>0.56549675781863695</v>
      </c>
      <c r="BP519" s="17"/>
      <c r="BQ519" s="17">
        <v>0.67268173942063403</v>
      </c>
      <c r="BR519" s="17">
        <v>0.60198166433901701</v>
      </c>
      <c r="BS519" s="17"/>
      <c r="BT519" s="17">
        <v>0.70505214539587302</v>
      </c>
      <c r="BU519" s="17">
        <v>0.59586783801159804</v>
      </c>
      <c r="BV519" s="17"/>
      <c r="BW519" s="17">
        <v>0.61408692274912402</v>
      </c>
      <c r="BX519" s="17">
        <v>0.72458607958914201</v>
      </c>
    </row>
    <row r="520" spans="2:76" x14ac:dyDescent="0.35">
      <c r="B520" t="s">
        <v>342</v>
      </c>
      <c r="C520" s="17">
        <v>0.209168903672979</v>
      </c>
      <c r="D520" s="17">
        <v>0.19996936543515401</v>
      </c>
      <c r="E520" s="17">
        <v>0.217689668934439</v>
      </c>
      <c r="F520" s="17"/>
      <c r="G520" s="17">
        <v>0.36811309407189502</v>
      </c>
      <c r="H520" s="17">
        <v>0.295860400843523</v>
      </c>
      <c r="I520" s="17">
        <v>0.15735775950691899</v>
      </c>
      <c r="J520" s="17"/>
      <c r="K520" s="17">
        <v>0.22880957323765699</v>
      </c>
      <c r="L520" s="17">
        <v>0.26650135928666502</v>
      </c>
      <c r="M520" s="17">
        <v>0.168901406826127</v>
      </c>
      <c r="N520" s="17">
        <v>0.16741961221417301</v>
      </c>
      <c r="O520" s="17">
        <v>0</v>
      </c>
      <c r="P520" s="17">
        <v>0.400169875759806</v>
      </c>
      <c r="Q520" s="17">
        <v>0.21173092436479199</v>
      </c>
      <c r="R520" s="17">
        <v>0.20209715728642599</v>
      </c>
      <c r="S520" s="17">
        <v>0.28568643478726602</v>
      </c>
      <c r="T520" s="17">
        <v>0.18576981389961</v>
      </c>
      <c r="U520" s="17">
        <v>0.19817691343969501</v>
      </c>
      <c r="V520" s="17">
        <v>0.35370610002561997</v>
      </c>
      <c r="W520" s="17">
        <v>0.14513357647149799</v>
      </c>
      <c r="X520" s="17">
        <v>0</v>
      </c>
      <c r="Y520" s="17">
        <v>0.19871030266921899</v>
      </c>
      <c r="Z520" s="17">
        <v>0.19148158023932299</v>
      </c>
      <c r="AA520" s="17"/>
      <c r="AB520" s="17">
        <v>0.21554035676352701</v>
      </c>
      <c r="AC520" s="17">
        <v>0.205819215629927</v>
      </c>
      <c r="AD520" s="17">
        <v>0.17430731507732899</v>
      </c>
      <c r="AE520" s="17">
        <v>0.185662907898728</v>
      </c>
      <c r="AF520" s="17"/>
      <c r="AG520" s="17">
        <v>0.20424650765857699</v>
      </c>
      <c r="AH520" s="17">
        <v>0.24607188072095501</v>
      </c>
      <c r="AI520" s="17">
        <v>0.18533519088361</v>
      </c>
      <c r="AJ520" s="17">
        <v>0</v>
      </c>
      <c r="AK520" s="17"/>
      <c r="AL520" s="17">
        <v>0.201873851247905</v>
      </c>
      <c r="AM520" s="17">
        <v>0.13189665497841799</v>
      </c>
      <c r="AN520" s="17">
        <v>0.28147612057320198</v>
      </c>
      <c r="AO520" s="17">
        <v>0.115455198625668</v>
      </c>
      <c r="AP520" s="17">
        <v>0.195290090903909</v>
      </c>
      <c r="AQ520" s="17">
        <v>0.24093423959466601</v>
      </c>
      <c r="AR520" s="17"/>
      <c r="AS520" s="17">
        <v>0.19637586105743501</v>
      </c>
      <c r="AT520" s="17">
        <v>0.12807836067730599</v>
      </c>
      <c r="AU520" s="17">
        <v>0.12807836067730599</v>
      </c>
      <c r="AV520" s="17" t="s">
        <v>136</v>
      </c>
      <c r="AW520" s="17" t="s">
        <v>136</v>
      </c>
      <c r="AX520" s="17" t="s">
        <v>136</v>
      </c>
      <c r="AY520" s="17">
        <v>0.425423427332566</v>
      </c>
      <c r="AZ520" s="17">
        <v>0.40941563218688998</v>
      </c>
      <c r="BA520" s="17">
        <v>0.37516009036544401</v>
      </c>
      <c r="BB520" s="17"/>
      <c r="BC520" s="17">
        <v>0.21555799953771701</v>
      </c>
      <c r="BD520" s="17">
        <v>0.27434617282865797</v>
      </c>
      <c r="BE520" s="17">
        <v>5.1995488243892198E-2</v>
      </c>
      <c r="BF520" s="17">
        <v>0.23110643901736999</v>
      </c>
      <c r="BG520" s="17">
        <v>0.173826611291269</v>
      </c>
      <c r="BH520" s="17">
        <v>0.67783702673939195</v>
      </c>
      <c r="BI520" s="17"/>
      <c r="BJ520" s="17">
        <v>0.20687746035111601</v>
      </c>
      <c r="BK520" s="17">
        <v>0.182212680261849</v>
      </c>
      <c r="BL520" s="17">
        <v>0.16885503295964999</v>
      </c>
      <c r="BM520" s="17">
        <v>0.227698341084351</v>
      </c>
      <c r="BN520" s="17">
        <v>0.235822137715262</v>
      </c>
      <c r="BO520" s="17">
        <v>0.21557045585910201</v>
      </c>
      <c r="BP520" s="17"/>
      <c r="BQ520" s="17">
        <v>0.179059842081112</v>
      </c>
      <c r="BR520" s="17">
        <v>0.27665769226616099</v>
      </c>
      <c r="BS520" s="17"/>
      <c r="BT520" s="17">
        <v>0.165945772787916</v>
      </c>
      <c r="BU520" s="17">
        <v>0.25505985055984098</v>
      </c>
      <c r="BV520" s="17"/>
      <c r="BW520" s="17">
        <v>0.241853265324075</v>
      </c>
      <c r="BX520" s="17">
        <v>0.153330307366151</v>
      </c>
    </row>
    <row r="521" spans="2:76" x14ac:dyDescent="0.35">
      <c r="B521" t="s">
        <v>109</v>
      </c>
      <c r="C521" s="17">
        <v>0.44191959587213198</v>
      </c>
      <c r="D521" s="17">
        <v>0.48316830952946799</v>
      </c>
      <c r="E521" s="17">
        <v>0.40484036732317202</v>
      </c>
      <c r="F521" s="17"/>
      <c r="G521" s="17">
        <v>6.5051193722508699E-2</v>
      </c>
      <c r="H521" s="17">
        <v>0.28309287616488299</v>
      </c>
      <c r="I521" s="17">
        <v>0.54762935566147997</v>
      </c>
      <c r="J521" s="17"/>
      <c r="K521" s="17">
        <v>0.40930797832638199</v>
      </c>
      <c r="L521" s="17">
        <v>0.33028448866874499</v>
      </c>
      <c r="M521" s="17">
        <v>0.48501708664346799</v>
      </c>
      <c r="N521" s="17">
        <v>0.49968114201514002</v>
      </c>
      <c r="O521" s="17">
        <v>0.42854832514605201</v>
      </c>
      <c r="P521" s="17">
        <v>0.19966024848038899</v>
      </c>
      <c r="Q521" s="17">
        <v>0.41519268128120501</v>
      </c>
      <c r="R521" s="17">
        <v>0.450505708749946</v>
      </c>
      <c r="S521" s="17">
        <v>0.24652442401833199</v>
      </c>
      <c r="T521" s="17">
        <v>0.53979025178951101</v>
      </c>
      <c r="U521" s="17">
        <v>0.33151759206285902</v>
      </c>
      <c r="V521" s="17">
        <v>0.22343502266290899</v>
      </c>
      <c r="W521" s="17">
        <v>0.62044638253829898</v>
      </c>
      <c r="X521" s="17">
        <v>0.82358596421135799</v>
      </c>
      <c r="Y521" s="17">
        <v>0.49696326847436101</v>
      </c>
      <c r="Z521" s="17">
        <v>0.42411658230633797</v>
      </c>
      <c r="AA521" s="17"/>
      <c r="AB521" s="17">
        <v>0.37683490281653498</v>
      </c>
      <c r="AC521" s="17">
        <v>0.47042252083986402</v>
      </c>
      <c r="AD521" s="17">
        <v>0.52783537613790699</v>
      </c>
      <c r="AE521" s="17">
        <v>0.50979723510987895</v>
      </c>
      <c r="AF521" s="17"/>
      <c r="AG521" s="17">
        <v>0.451115585540667</v>
      </c>
      <c r="AH521" s="17">
        <v>0.26946484456619002</v>
      </c>
      <c r="AI521" s="17">
        <v>0.53078168843417795</v>
      </c>
      <c r="AJ521" s="17">
        <v>0.918844328941545</v>
      </c>
      <c r="AK521" s="17"/>
      <c r="AL521" s="17">
        <v>0.46449254410261098</v>
      </c>
      <c r="AM521" s="17">
        <v>0.67969160414533303</v>
      </c>
      <c r="AN521" s="17">
        <v>0.29170485189338102</v>
      </c>
      <c r="AO521" s="17">
        <v>0.649966246817266</v>
      </c>
      <c r="AP521" s="17">
        <v>0.55830165979998103</v>
      </c>
      <c r="AQ521" s="17">
        <v>0.38205574956566501</v>
      </c>
      <c r="AR521" s="17"/>
      <c r="AS521" s="17">
        <v>0.46957945665478701</v>
      </c>
      <c r="AT521" s="17">
        <v>0.63167108138927097</v>
      </c>
      <c r="AU521" s="17">
        <v>0.63167108138927097</v>
      </c>
      <c r="AV521" s="17" t="s">
        <v>136</v>
      </c>
      <c r="AW521" s="17" t="s">
        <v>136</v>
      </c>
      <c r="AX521" s="17" t="s">
        <v>136</v>
      </c>
      <c r="AY521" s="17">
        <v>-3.2803274998947099E-2</v>
      </c>
      <c r="AZ521" s="17">
        <v>8.1654580832511994E-2</v>
      </c>
      <c r="BA521" s="17">
        <v>0.24967981926911201</v>
      </c>
      <c r="BB521" s="17"/>
      <c r="BC521" s="17">
        <v>0.398114265223596</v>
      </c>
      <c r="BD521" s="17">
        <v>0.38226398756341401</v>
      </c>
      <c r="BE521" s="17">
        <v>0.65982710227461405</v>
      </c>
      <c r="BF521" s="17">
        <v>0.39628890582982601</v>
      </c>
      <c r="BG521" s="17">
        <v>0.53474681041990701</v>
      </c>
      <c r="BH521" s="17">
        <v>-0.449807418992758</v>
      </c>
      <c r="BI521" s="17"/>
      <c r="BJ521" s="17">
        <v>0.50989329981477405</v>
      </c>
      <c r="BK521" s="17">
        <v>0.51157938771522304</v>
      </c>
      <c r="BL521" s="17">
        <v>0.57769133461452404</v>
      </c>
      <c r="BM521" s="17">
        <v>0.42590539511574299</v>
      </c>
      <c r="BN521" s="17">
        <v>0.29968444314722598</v>
      </c>
      <c r="BO521" s="17">
        <v>0.349926301959535</v>
      </c>
      <c r="BP521" s="17"/>
      <c r="BQ521" s="17">
        <v>0.493621897339522</v>
      </c>
      <c r="BR521" s="17">
        <v>0.32532397207285602</v>
      </c>
      <c r="BS521" s="17"/>
      <c r="BT521" s="17">
        <v>0.53910637260795702</v>
      </c>
      <c r="BU521" s="17">
        <v>0.340807987451757</v>
      </c>
      <c r="BV521" s="17"/>
      <c r="BW521" s="17">
        <v>0.37223365742504899</v>
      </c>
      <c r="BX521" s="17">
        <v>0.57125577222299195</v>
      </c>
    </row>
    <row r="522" spans="2:76"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row>
    <row r="523" spans="2:76" x14ac:dyDescent="0.35">
      <c r="B523" s="6" t="s">
        <v>349</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row>
    <row r="524" spans="2:76" x14ac:dyDescent="0.35">
      <c r="B524" s="24" t="s">
        <v>503</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row>
    <row r="525" spans="2:76" x14ac:dyDescent="0.35">
      <c r="B525" t="s">
        <v>336</v>
      </c>
      <c r="C525" s="17">
        <v>7.2803103914336004E-2</v>
      </c>
      <c r="D525" s="17">
        <v>6.9127554880877601E-2</v>
      </c>
      <c r="E525" s="17">
        <v>7.6175534532395103E-2</v>
      </c>
      <c r="F525" s="17"/>
      <c r="G525" s="17">
        <v>0.155972243882082</v>
      </c>
      <c r="H525" s="17">
        <v>8.3444025226602506E-2</v>
      </c>
      <c r="I525" s="17">
        <v>5.8427777505264802E-2</v>
      </c>
      <c r="J525" s="17"/>
      <c r="K525" s="17">
        <v>8.9238663648351604E-2</v>
      </c>
      <c r="L525" s="17">
        <v>5.7553414210068203E-2</v>
      </c>
      <c r="M525" s="17">
        <v>5.4000764523532502E-2</v>
      </c>
      <c r="N525" s="17">
        <v>0.20611733973138399</v>
      </c>
      <c r="O525" s="17">
        <v>0</v>
      </c>
      <c r="P525" s="17">
        <v>0.16116695304329701</v>
      </c>
      <c r="Q525" s="17">
        <v>6.7880686684659602E-2</v>
      </c>
      <c r="R525" s="17">
        <v>1.7325874727237501E-2</v>
      </c>
      <c r="S525" s="17">
        <v>0.113323265001069</v>
      </c>
      <c r="T525" s="17">
        <v>7.7564448607485403E-2</v>
      </c>
      <c r="U525" s="17">
        <v>0</v>
      </c>
      <c r="V525" s="17">
        <v>7.1429593841649403E-2</v>
      </c>
      <c r="W525" s="17">
        <v>8.8508607983034102E-2</v>
      </c>
      <c r="X525" s="17">
        <v>0</v>
      </c>
      <c r="Y525" s="17">
        <v>0.14266692916167101</v>
      </c>
      <c r="Z525" s="17">
        <v>0.18114197379638999</v>
      </c>
      <c r="AA525" s="17"/>
      <c r="AB525" s="17">
        <v>7.5198424598811195E-2</v>
      </c>
      <c r="AC525" s="17">
        <v>7.4527009951127099E-2</v>
      </c>
      <c r="AD525" s="17">
        <v>6.8767671859705906E-2</v>
      </c>
      <c r="AE525" s="17">
        <v>6.55252579075839E-2</v>
      </c>
      <c r="AF525" s="17"/>
      <c r="AG525" s="17">
        <v>7.2235897585813405E-2</v>
      </c>
      <c r="AH525" s="17">
        <v>7.9446717482735907E-2</v>
      </c>
      <c r="AI525" s="17">
        <v>0.102210882669672</v>
      </c>
      <c r="AJ525" s="17">
        <v>0</v>
      </c>
      <c r="AK525" s="17"/>
      <c r="AL525" s="17">
        <v>6.2182321015312403E-2</v>
      </c>
      <c r="AM525" s="17">
        <v>3.9089527792524899E-2</v>
      </c>
      <c r="AN525" s="17">
        <v>9.9246242378137797E-2</v>
      </c>
      <c r="AO525" s="17">
        <v>6.2793500974600097E-2</v>
      </c>
      <c r="AP525" s="17">
        <v>0.107110520898196</v>
      </c>
      <c r="AQ525" s="17">
        <v>0.13704970141932099</v>
      </c>
      <c r="AR525" s="17"/>
      <c r="AS525" s="17">
        <v>7.9014483067082003E-2</v>
      </c>
      <c r="AT525" s="17">
        <v>1.88221250922832E-2</v>
      </c>
      <c r="AU525" s="17">
        <v>1.88221250922832E-2</v>
      </c>
      <c r="AV525" s="17" t="s">
        <v>136</v>
      </c>
      <c r="AW525" s="17" t="s">
        <v>136</v>
      </c>
      <c r="AX525" s="17" t="s">
        <v>136</v>
      </c>
      <c r="AY525" s="17">
        <v>0.14957294323426401</v>
      </c>
      <c r="AZ525" s="17">
        <v>0.16526505158861499</v>
      </c>
      <c r="BA525" s="17">
        <v>0</v>
      </c>
      <c r="BB525" s="17"/>
      <c r="BC525" s="17">
        <v>6.5197920284046806E-2</v>
      </c>
      <c r="BD525" s="17">
        <v>8.0407641170562802E-2</v>
      </c>
      <c r="BE525" s="17">
        <v>0</v>
      </c>
      <c r="BF525" s="17">
        <v>8.37464852243964E-2</v>
      </c>
      <c r="BG525" s="17">
        <v>7.2833666847257603E-2</v>
      </c>
      <c r="BH525" s="17">
        <v>0.25352686326088297</v>
      </c>
      <c r="BI525" s="17"/>
      <c r="BJ525" s="17">
        <v>6.2323453852248502E-2</v>
      </c>
      <c r="BK525" s="17">
        <v>5.0109324921696299E-2</v>
      </c>
      <c r="BL525" s="17">
        <v>3.1340256343828102E-2</v>
      </c>
      <c r="BM525" s="17">
        <v>0.101199745677303</v>
      </c>
      <c r="BN525" s="17">
        <v>8.5591857840912305E-2</v>
      </c>
      <c r="BO525" s="17">
        <v>7.5706202079307103E-2</v>
      </c>
      <c r="BP525" s="17"/>
      <c r="BQ525" s="17">
        <v>5.6458221456596999E-2</v>
      </c>
      <c r="BR525" s="17">
        <v>0.11233286677833799</v>
      </c>
      <c r="BS525" s="17"/>
      <c r="BT525" s="17">
        <v>5.75104984661765E-2</v>
      </c>
      <c r="BU525" s="17">
        <v>8.9024154428958197E-2</v>
      </c>
      <c r="BV525" s="17"/>
      <c r="BW525" s="17">
        <v>9.5491186220245494E-2</v>
      </c>
      <c r="BX525" s="17">
        <v>2.3488431099242799E-2</v>
      </c>
    </row>
    <row r="526" spans="2:76" x14ac:dyDescent="0.35">
      <c r="B526" t="s">
        <v>337</v>
      </c>
      <c r="C526" s="17">
        <v>0.116874833479877</v>
      </c>
      <c r="D526" s="17">
        <v>9.9295955442986999E-2</v>
      </c>
      <c r="E526" s="17">
        <v>0.13231817791685099</v>
      </c>
      <c r="F526" s="17"/>
      <c r="G526" s="17">
        <v>7.2979721220757798E-2</v>
      </c>
      <c r="H526" s="17">
        <v>0.18806312755578</v>
      </c>
      <c r="I526" s="17">
        <v>9.6290877990578005E-2</v>
      </c>
      <c r="J526" s="17"/>
      <c r="K526" s="17">
        <v>0.14212604544583701</v>
      </c>
      <c r="L526" s="17">
        <v>0.109001191754904</v>
      </c>
      <c r="M526" s="17">
        <v>0.11472298136371401</v>
      </c>
      <c r="N526" s="17">
        <v>0.12365408387679799</v>
      </c>
      <c r="O526" s="17">
        <v>0</v>
      </c>
      <c r="P526" s="17">
        <v>8.0583476521648698E-2</v>
      </c>
      <c r="Q526" s="17">
        <v>7.00219697985036E-2</v>
      </c>
      <c r="R526" s="17">
        <v>0.16073468859989801</v>
      </c>
      <c r="S526" s="17">
        <v>5.6129297209059202E-2</v>
      </c>
      <c r="T526" s="17">
        <v>9.3947734075977701E-2</v>
      </c>
      <c r="U526" s="17">
        <v>0.116325790066689</v>
      </c>
      <c r="V526" s="17">
        <v>0</v>
      </c>
      <c r="W526" s="17">
        <v>0.244650080892831</v>
      </c>
      <c r="X526" s="17">
        <v>8.8207017894320797E-2</v>
      </c>
      <c r="Y526" s="17">
        <v>0.144160829645403</v>
      </c>
      <c r="Z526" s="17">
        <v>0.20070905542498699</v>
      </c>
      <c r="AA526" s="17"/>
      <c r="AB526" s="17">
        <v>0.116788936157982</v>
      </c>
      <c r="AC526" s="17">
        <v>0.117694142632953</v>
      </c>
      <c r="AD526" s="17">
        <v>0.11449069930615299</v>
      </c>
      <c r="AE526" s="17">
        <v>0.120801149012292</v>
      </c>
      <c r="AF526" s="17"/>
      <c r="AG526" s="17">
        <v>0.129939463915101</v>
      </c>
      <c r="AH526" s="17">
        <v>0.18349395182458</v>
      </c>
      <c r="AI526" s="17">
        <v>9.5721273203766694E-2</v>
      </c>
      <c r="AJ526" s="17">
        <v>0</v>
      </c>
      <c r="AK526" s="17"/>
      <c r="AL526" s="17">
        <v>7.6171375969162999E-2</v>
      </c>
      <c r="AM526" s="17">
        <v>0.113218871169409</v>
      </c>
      <c r="AN526" s="17">
        <v>0.14706923429701499</v>
      </c>
      <c r="AO526" s="17">
        <v>8.9625791464908705E-2</v>
      </c>
      <c r="AP526" s="17">
        <v>9.7707662251726599E-2</v>
      </c>
      <c r="AQ526" s="17">
        <v>0.15786046134055201</v>
      </c>
      <c r="AR526" s="17"/>
      <c r="AS526" s="17">
        <v>0.11942552396291101</v>
      </c>
      <c r="AT526" s="17">
        <v>0.12888189879845499</v>
      </c>
      <c r="AU526" s="17">
        <v>0.12888189879845499</v>
      </c>
      <c r="AV526" s="17" t="s">
        <v>136</v>
      </c>
      <c r="AW526" s="17" t="s">
        <v>136</v>
      </c>
      <c r="AX526" s="17" t="s">
        <v>136</v>
      </c>
      <c r="AY526" s="17">
        <v>0.11215002680950301</v>
      </c>
      <c r="AZ526" s="17">
        <v>0.22873014536417399</v>
      </c>
      <c r="BA526" s="17">
        <v>0</v>
      </c>
      <c r="BB526" s="17"/>
      <c r="BC526" s="17">
        <v>0.128434102604704</v>
      </c>
      <c r="BD526" s="17">
        <v>0.17975656447215499</v>
      </c>
      <c r="BE526" s="17">
        <v>5.1946879480933197E-2</v>
      </c>
      <c r="BF526" s="17">
        <v>0.12721865817630301</v>
      </c>
      <c r="BG526" s="17">
        <v>8.5008516316991994E-2</v>
      </c>
      <c r="BH526" s="17">
        <v>0.31600416110613799</v>
      </c>
      <c r="BI526" s="17"/>
      <c r="BJ526" s="17">
        <v>9.3823867543646106E-2</v>
      </c>
      <c r="BK526" s="17">
        <v>8.1227271801866299E-2</v>
      </c>
      <c r="BL526" s="17">
        <v>7.4374831946273201E-2</v>
      </c>
      <c r="BM526" s="17">
        <v>0.11892418780188201</v>
      </c>
      <c r="BN526" s="17">
        <v>0.15734648113732899</v>
      </c>
      <c r="BO526" s="17">
        <v>0.18374011384582301</v>
      </c>
      <c r="BP526" s="17"/>
      <c r="BQ526" s="17">
        <v>0.120398033100373</v>
      </c>
      <c r="BR526" s="17">
        <v>9.7547925634330304E-2</v>
      </c>
      <c r="BS526" s="17"/>
      <c r="BT526" s="17">
        <v>0.11370664510475</v>
      </c>
      <c r="BU526" s="17">
        <v>0.11856951509837001</v>
      </c>
      <c r="BV526" s="17"/>
      <c r="BW526" s="17">
        <v>0.124232626213288</v>
      </c>
      <c r="BX526" s="17">
        <v>0.101465523693211</v>
      </c>
    </row>
    <row r="527" spans="2:76" x14ac:dyDescent="0.35">
      <c r="B527" t="s">
        <v>338</v>
      </c>
      <c r="C527" s="17">
        <v>0.13161852366493901</v>
      </c>
      <c r="D527" s="17">
        <v>0.14027880140292801</v>
      </c>
      <c r="E527" s="17">
        <v>0.124571265121524</v>
      </c>
      <c r="F527" s="17"/>
      <c r="G527" s="17">
        <v>0.13189398862589999</v>
      </c>
      <c r="H527" s="17">
        <v>0.104303574251647</v>
      </c>
      <c r="I527" s="17">
        <v>0.14160265543566</v>
      </c>
      <c r="J527" s="17"/>
      <c r="K527" s="17">
        <v>0.16047882739318001</v>
      </c>
      <c r="L527" s="17">
        <v>9.96635680724752E-2</v>
      </c>
      <c r="M527" s="17">
        <v>0.179463594823355</v>
      </c>
      <c r="N527" s="17">
        <v>8.3162970087067203E-2</v>
      </c>
      <c r="O527" s="17">
        <v>0.43065158857828401</v>
      </c>
      <c r="P527" s="17">
        <v>0</v>
      </c>
      <c r="Q527" s="17">
        <v>0.18148229516192099</v>
      </c>
      <c r="R527" s="17">
        <v>0.182336174476839</v>
      </c>
      <c r="S527" s="17">
        <v>5.7977322959675601E-2</v>
      </c>
      <c r="T527" s="17">
        <v>0.11326001926443301</v>
      </c>
      <c r="U527" s="17">
        <v>7.43603373144789E-2</v>
      </c>
      <c r="V527" s="17">
        <v>7.0529128088471602E-2</v>
      </c>
      <c r="W527" s="17">
        <v>0.19713674517373</v>
      </c>
      <c r="X527" s="17">
        <v>0</v>
      </c>
      <c r="Y527" s="17">
        <v>0.16218560261314899</v>
      </c>
      <c r="Z527" s="17">
        <v>6.1208777179540402E-2</v>
      </c>
      <c r="AA527" s="17"/>
      <c r="AB527" s="17">
        <v>0.126638179651895</v>
      </c>
      <c r="AC527" s="17">
        <v>9.8767351065249698E-2</v>
      </c>
      <c r="AD527" s="17">
        <v>0.16439902107920101</v>
      </c>
      <c r="AE527" s="17">
        <v>0.169600122737775</v>
      </c>
      <c r="AF527" s="17"/>
      <c r="AG527" s="17">
        <v>0.116248988684344</v>
      </c>
      <c r="AH527" s="17">
        <v>0.27240486046948797</v>
      </c>
      <c r="AI527" s="17">
        <v>0.12915093486527399</v>
      </c>
      <c r="AJ527" s="17">
        <v>0.23811717973274901</v>
      </c>
      <c r="AK527" s="17"/>
      <c r="AL527" s="17">
        <v>0.14979722147261801</v>
      </c>
      <c r="AM527" s="17">
        <v>9.5532190760442198E-2</v>
      </c>
      <c r="AN527" s="17">
        <v>0.11111013512196</v>
      </c>
      <c r="AO527" s="17">
        <v>0.10459637683430199</v>
      </c>
      <c r="AP527" s="17">
        <v>5.1118158392201497E-2</v>
      </c>
      <c r="AQ527" s="17">
        <v>0.203368736705029</v>
      </c>
      <c r="AR527" s="17"/>
      <c r="AS527" s="17">
        <v>0.144940065807557</v>
      </c>
      <c r="AT527" s="17">
        <v>0.10546656346595699</v>
      </c>
      <c r="AU527" s="17">
        <v>0.10546656346595699</v>
      </c>
      <c r="AV527" s="17" t="s">
        <v>136</v>
      </c>
      <c r="AW527" s="17" t="s">
        <v>136</v>
      </c>
      <c r="AX527" s="17" t="s">
        <v>136</v>
      </c>
      <c r="AY527" s="17">
        <v>0.133489434200739</v>
      </c>
      <c r="AZ527" s="17">
        <v>2.9949185374580502E-2</v>
      </c>
      <c r="BA527" s="17">
        <v>0.37516009036544401</v>
      </c>
      <c r="BB527" s="17"/>
      <c r="BC527" s="17">
        <v>0.14671319880519201</v>
      </c>
      <c r="BD527" s="17">
        <v>0.109513343220261</v>
      </c>
      <c r="BE527" s="17">
        <v>8.9784110950290402E-2</v>
      </c>
      <c r="BF527" s="17">
        <v>0.110171773715436</v>
      </c>
      <c r="BG527" s="17">
        <v>0.133314013258998</v>
      </c>
      <c r="BH527" s="17">
        <v>0.20243936788634601</v>
      </c>
      <c r="BI527" s="17"/>
      <c r="BJ527" s="17">
        <v>0.13643891043221801</v>
      </c>
      <c r="BK527" s="17">
        <v>0.119108960792588</v>
      </c>
      <c r="BL527" s="17">
        <v>0.196724196133782</v>
      </c>
      <c r="BM527" s="17">
        <v>9.4959188409214093E-2</v>
      </c>
      <c r="BN527" s="17">
        <v>0.175539128280298</v>
      </c>
      <c r="BO527" s="17">
        <v>0.13121673429043901</v>
      </c>
      <c r="BP527" s="17"/>
      <c r="BQ527" s="17">
        <v>0.12959274103235699</v>
      </c>
      <c r="BR527" s="17">
        <v>0.13804508061345599</v>
      </c>
      <c r="BS527" s="17"/>
      <c r="BT527" s="17">
        <v>0.13395246449791501</v>
      </c>
      <c r="BU527" s="17">
        <v>0.12777530793151201</v>
      </c>
      <c r="BV527" s="17"/>
      <c r="BW527" s="17">
        <v>0.13808441156238699</v>
      </c>
      <c r="BX527" s="17">
        <v>0.11695951529916</v>
      </c>
    </row>
    <row r="528" spans="2:76" x14ac:dyDescent="0.35">
      <c r="B528" t="s">
        <v>339</v>
      </c>
      <c r="C528" s="17">
        <v>0.167019668346783</v>
      </c>
      <c r="D528" s="17">
        <v>0.169242767968388</v>
      </c>
      <c r="E528" s="17">
        <v>0.16264078905992199</v>
      </c>
      <c r="F528" s="17"/>
      <c r="G528" s="17">
        <v>0.156122333585833</v>
      </c>
      <c r="H528" s="17">
        <v>0.12224738006527799</v>
      </c>
      <c r="I528" s="17">
        <v>0.18481379468440001</v>
      </c>
      <c r="J528" s="17"/>
      <c r="K528" s="17">
        <v>0.120727737814633</v>
      </c>
      <c r="L528" s="17">
        <v>0.14731540019984499</v>
      </c>
      <c r="M528" s="17">
        <v>0.17831615899842601</v>
      </c>
      <c r="N528" s="17">
        <v>0.21519040947806001</v>
      </c>
      <c r="O528" s="17">
        <v>0.14093458915665899</v>
      </c>
      <c r="P528" s="17">
        <v>0.16290428336884399</v>
      </c>
      <c r="Q528" s="17">
        <v>0.25129807206421501</v>
      </c>
      <c r="R528" s="17">
        <v>0.148602425630082</v>
      </c>
      <c r="S528" s="17">
        <v>6.6986661005167106E-2</v>
      </c>
      <c r="T528" s="17">
        <v>0.181113694599913</v>
      </c>
      <c r="U528" s="17">
        <v>0.27457579892284301</v>
      </c>
      <c r="V528" s="17">
        <v>0.142594600809648</v>
      </c>
      <c r="W528" s="17">
        <v>9.8161003437194402E-2</v>
      </c>
      <c r="X528" s="17">
        <v>0.27059989997169798</v>
      </c>
      <c r="Y528" s="17">
        <v>4.9000840589620599E-2</v>
      </c>
      <c r="Z528" s="17">
        <v>0.24194334125509301</v>
      </c>
      <c r="AA528" s="17"/>
      <c r="AB528" s="17">
        <v>0.199518960203972</v>
      </c>
      <c r="AC528" s="17">
        <v>0.14557550618394499</v>
      </c>
      <c r="AD528" s="17">
        <v>0.18582706687834399</v>
      </c>
      <c r="AE528" s="17">
        <v>0.144904622891454</v>
      </c>
      <c r="AF528" s="17"/>
      <c r="AG528" s="17">
        <v>0.15181216814239401</v>
      </c>
      <c r="AH528" s="17">
        <v>0.173015037484159</v>
      </c>
      <c r="AI528" s="17">
        <v>0.19752269723329699</v>
      </c>
      <c r="AJ528" s="17">
        <v>0.24368789711042299</v>
      </c>
      <c r="AK528" s="17"/>
      <c r="AL528" s="17">
        <v>0.22618757690783201</v>
      </c>
      <c r="AM528" s="17">
        <v>0.151477986954936</v>
      </c>
      <c r="AN528" s="17">
        <v>0.19369546450286301</v>
      </c>
      <c r="AO528" s="17">
        <v>0.209103054140647</v>
      </c>
      <c r="AP528" s="17">
        <v>9.0022845111785793E-2</v>
      </c>
      <c r="AQ528" s="17">
        <v>0.17426429433034099</v>
      </c>
      <c r="AR528" s="17"/>
      <c r="AS528" s="17">
        <v>0.157091889756312</v>
      </c>
      <c r="AT528" s="17">
        <v>0.201205582958879</v>
      </c>
      <c r="AU528" s="17">
        <v>0.201205582958879</v>
      </c>
      <c r="AV528" s="17" t="s">
        <v>136</v>
      </c>
      <c r="AW528" s="17" t="s">
        <v>136</v>
      </c>
      <c r="AX528" s="17" t="s">
        <v>136</v>
      </c>
      <c r="AY528" s="17">
        <v>0.16708912854144201</v>
      </c>
      <c r="AZ528" s="17">
        <v>0.20092353421029299</v>
      </c>
      <c r="BA528" s="17">
        <v>0</v>
      </c>
      <c r="BB528" s="17"/>
      <c r="BC528" s="17">
        <v>0.17583969739918001</v>
      </c>
      <c r="BD528" s="17">
        <v>9.3459040327389206E-2</v>
      </c>
      <c r="BE528" s="17">
        <v>0.45331483581804299</v>
      </c>
      <c r="BF528" s="17">
        <v>0.158924797386511</v>
      </c>
      <c r="BG528" s="17">
        <v>0.153392160577347</v>
      </c>
      <c r="BH528" s="17">
        <v>0</v>
      </c>
      <c r="BI528" s="17"/>
      <c r="BJ528" s="17">
        <v>0.21154719874703701</v>
      </c>
      <c r="BK528" s="17">
        <v>0.20376376809761099</v>
      </c>
      <c r="BL528" s="17">
        <v>0.24609103428105999</v>
      </c>
      <c r="BM528" s="17">
        <v>0.12883043166788499</v>
      </c>
      <c r="BN528" s="17">
        <v>0.12499195099501501</v>
      </c>
      <c r="BO528" s="17">
        <v>0.13127276262822199</v>
      </c>
      <c r="BP528" s="17"/>
      <c r="BQ528" s="17">
        <v>0.15194626280036999</v>
      </c>
      <c r="BR528" s="17">
        <v>0.20471865476551299</v>
      </c>
      <c r="BS528" s="17"/>
      <c r="BT528" s="17">
        <v>0.13684795997381699</v>
      </c>
      <c r="BU528" s="17">
        <v>0.19618800396323899</v>
      </c>
      <c r="BV528" s="17"/>
      <c r="BW528" s="17">
        <v>0.17024832059753001</v>
      </c>
      <c r="BX528" s="17">
        <v>0.16086025301283399</v>
      </c>
    </row>
    <row r="529" spans="2:76" x14ac:dyDescent="0.35">
      <c r="B529" t="s">
        <v>340</v>
      </c>
      <c r="C529" s="17">
        <v>0.481191827828367</v>
      </c>
      <c r="D529" s="17">
        <v>0.50226657261997099</v>
      </c>
      <c r="E529" s="17">
        <v>0.46451940000160102</v>
      </c>
      <c r="F529" s="17"/>
      <c r="G529" s="17">
        <v>0.43081667971130999</v>
      </c>
      <c r="H529" s="17">
        <v>0.46442994332575099</v>
      </c>
      <c r="I529" s="17">
        <v>0.49368295471073298</v>
      </c>
      <c r="J529" s="17"/>
      <c r="K529" s="17">
        <v>0.45373456299527498</v>
      </c>
      <c r="L529" s="17">
        <v>0.54822397788301203</v>
      </c>
      <c r="M529" s="17">
        <v>0.35004032741577701</v>
      </c>
      <c r="N529" s="17">
        <v>0.33004964714697399</v>
      </c>
      <c r="O529" s="17">
        <v>0.28747923310839701</v>
      </c>
      <c r="P529" s="17">
        <v>0.59534528706621004</v>
      </c>
      <c r="Q529" s="17">
        <v>0.39232468316186297</v>
      </c>
      <c r="R529" s="17">
        <v>0.49100083656594401</v>
      </c>
      <c r="S529" s="17">
        <v>0.59119760699850799</v>
      </c>
      <c r="T529" s="17">
        <v>0.51682813456537202</v>
      </c>
      <c r="U529" s="17">
        <v>0.53473807369598902</v>
      </c>
      <c r="V529" s="17">
        <v>0.71544667726023103</v>
      </c>
      <c r="W529" s="17">
        <v>0.34275701235174499</v>
      </c>
      <c r="X529" s="17">
        <v>0.64119308213398096</v>
      </c>
      <c r="Y529" s="17">
        <v>0.50198579799015697</v>
      </c>
      <c r="Z529" s="17">
        <v>0.31499685234399</v>
      </c>
      <c r="AA529" s="17"/>
      <c r="AB529" s="17">
        <v>0.42986218598130099</v>
      </c>
      <c r="AC529" s="17">
        <v>0.543380267976597</v>
      </c>
      <c r="AD529" s="17">
        <v>0.44759448054427697</v>
      </c>
      <c r="AE529" s="17">
        <v>0.49916884745089501</v>
      </c>
      <c r="AF529" s="17"/>
      <c r="AG529" s="17">
        <v>0.49789262950008101</v>
      </c>
      <c r="AH529" s="17">
        <v>0.29163943273903797</v>
      </c>
      <c r="AI529" s="17">
        <v>0.45749010780692401</v>
      </c>
      <c r="AJ529" s="17">
        <v>0.51819492315682802</v>
      </c>
      <c r="AK529" s="17"/>
      <c r="AL529" s="17">
        <v>0.45037880775856298</v>
      </c>
      <c r="AM529" s="17">
        <v>0.58276405828331101</v>
      </c>
      <c r="AN529" s="17">
        <v>0.40567774925477201</v>
      </c>
      <c r="AO529" s="17">
        <v>0.53388127658554196</v>
      </c>
      <c r="AP529" s="17">
        <v>0.65404081334608999</v>
      </c>
      <c r="AQ529" s="17">
        <v>0.32745680620475598</v>
      </c>
      <c r="AR529" s="17"/>
      <c r="AS529" s="17">
        <v>0.46806192780816602</v>
      </c>
      <c r="AT529" s="17">
        <v>0.53581262605163804</v>
      </c>
      <c r="AU529" s="17">
        <v>0.53581262605163804</v>
      </c>
      <c r="AV529" s="17" t="s">
        <v>136</v>
      </c>
      <c r="AW529" s="17" t="s">
        <v>136</v>
      </c>
      <c r="AX529" s="17" t="s">
        <v>136</v>
      </c>
      <c r="AY529" s="17">
        <v>0.38658221690788602</v>
      </c>
      <c r="AZ529" s="17">
        <v>0.37513208346233801</v>
      </c>
      <c r="BA529" s="17">
        <v>0.62483990963455605</v>
      </c>
      <c r="BB529" s="17"/>
      <c r="BC529" s="17">
        <v>0.46345409186346997</v>
      </c>
      <c r="BD529" s="17">
        <v>0.51779736448537095</v>
      </c>
      <c r="BE529" s="17">
        <v>0.404954173750733</v>
      </c>
      <c r="BF529" s="17">
        <v>0.44933282138563202</v>
      </c>
      <c r="BG529" s="17">
        <v>0.52657892423139596</v>
      </c>
      <c r="BH529" s="17">
        <v>0.228029607746634</v>
      </c>
      <c r="BI529" s="17"/>
      <c r="BJ529" s="17">
        <v>0.44757558512113899</v>
      </c>
      <c r="BK529" s="17">
        <v>0.49924521579449699</v>
      </c>
      <c r="BL529" s="17">
        <v>0.43421761375964801</v>
      </c>
      <c r="BM529" s="17">
        <v>0.54383331882035701</v>
      </c>
      <c r="BN529" s="17">
        <v>0.40822232463756802</v>
      </c>
      <c r="BO529" s="17">
        <v>0.46601382259756102</v>
      </c>
      <c r="BP529" s="17"/>
      <c r="BQ529" s="17">
        <v>0.50562937891295101</v>
      </c>
      <c r="BR529" s="17">
        <v>0.42944060776664</v>
      </c>
      <c r="BS529" s="17"/>
      <c r="BT529" s="17">
        <v>0.52812936634535301</v>
      </c>
      <c r="BU529" s="17">
        <v>0.43692053688795801</v>
      </c>
      <c r="BV529" s="17"/>
      <c r="BW529" s="17">
        <v>0.44009512543573798</v>
      </c>
      <c r="BX529" s="17">
        <v>0.56742579563081197</v>
      </c>
    </row>
    <row r="530" spans="2:76" x14ac:dyDescent="0.35">
      <c r="B530" t="s">
        <v>97</v>
      </c>
      <c r="C530" s="17">
        <v>3.0492042765697999E-2</v>
      </c>
      <c r="D530" s="17">
        <v>1.9788347684848301E-2</v>
      </c>
      <c r="E530" s="17">
        <v>3.9774833367706201E-2</v>
      </c>
      <c r="F530" s="17"/>
      <c r="G530" s="17">
        <v>5.2215032974117899E-2</v>
      </c>
      <c r="H530" s="17">
        <v>3.7511949574941202E-2</v>
      </c>
      <c r="I530" s="17">
        <v>2.5181939673364299E-2</v>
      </c>
      <c r="J530" s="17"/>
      <c r="K530" s="17">
        <v>3.3694162702723497E-2</v>
      </c>
      <c r="L530" s="17">
        <v>3.82424478796961E-2</v>
      </c>
      <c r="M530" s="17">
        <v>0.123456172875195</v>
      </c>
      <c r="N530" s="17">
        <v>4.1825549679717001E-2</v>
      </c>
      <c r="O530" s="17">
        <v>0.14093458915665899</v>
      </c>
      <c r="P530" s="17">
        <v>0</v>
      </c>
      <c r="Q530" s="17">
        <v>3.69922931288372E-2</v>
      </c>
      <c r="R530" s="17">
        <v>0</v>
      </c>
      <c r="S530" s="17">
        <v>0.114385846826521</v>
      </c>
      <c r="T530" s="17">
        <v>1.7285968886818801E-2</v>
      </c>
      <c r="U530" s="17">
        <v>0</v>
      </c>
      <c r="V530" s="17">
        <v>0</v>
      </c>
      <c r="W530" s="17">
        <v>2.8786550161465901E-2</v>
      </c>
      <c r="X530" s="17">
        <v>0</v>
      </c>
      <c r="Y530" s="17">
        <v>0</v>
      </c>
      <c r="Z530" s="17">
        <v>0</v>
      </c>
      <c r="AA530" s="17"/>
      <c r="AB530" s="17">
        <v>5.1993313406040499E-2</v>
      </c>
      <c r="AC530" s="17">
        <v>2.0055722190129299E-2</v>
      </c>
      <c r="AD530" s="17">
        <v>1.8921060332318398E-2</v>
      </c>
      <c r="AE530" s="17">
        <v>0</v>
      </c>
      <c r="AF530" s="17"/>
      <c r="AG530" s="17">
        <v>3.1870852172265603E-2</v>
      </c>
      <c r="AH530" s="17">
        <v>0</v>
      </c>
      <c r="AI530" s="17">
        <v>1.79041042210661E-2</v>
      </c>
      <c r="AJ530" s="17">
        <v>0</v>
      </c>
      <c r="AK530" s="17"/>
      <c r="AL530" s="17">
        <v>3.5282696876510901E-2</v>
      </c>
      <c r="AM530" s="17">
        <v>1.7917365039377301E-2</v>
      </c>
      <c r="AN530" s="17">
        <v>4.3201174445251303E-2</v>
      </c>
      <c r="AO530" s="17">
        <v>0</v>
      </c>
      <c r="AP530" s="17">
        <v>0</v>
      </c>
      <c r="AQ530" s="17">
        <v>0</v>
      </c>
      <c r="AR530" s="17"/>
      <c r="AS530" s="17">
        <v>3.1466109597971199E-2</v>
      </c>
      <c r="AT530" s="17">
        <v>9.8112036327871899E-3</v>
      </c>
      <c r="AU530" s="17">
        <v>9.8112036327871899E-3</v>
      </c>
      <c r="AV530" s="17" t="s">
        <v>136</v>
      </c>
      <c r="AW530" s="17" t="s">
        <v>136</v>
      </c>
      <c r="AX530" s="17" t="s">
        <v>136</v>
      </c>
      <c r="AY530" s="17">
        <v>5.11162503061659E-2</v>
      </c>
      <c r="AZ530" s="17">
        <v>0</v>
      </c>
      <c r="BA530" s="17">
        <v>0</v>
      </c>
      <c r="BB530" s="17"/>
      <c r="BC530" s="17">
        <v>2.0360989043407701E-2</v>
      </c>
      <c r="BD530" s="17">
        <v>1.9066046324261302E-2</v>
      </c>
      <c r="BE530" s="17">
        <v>0</v>
      </c>
      <c r="BF530" s="17">
        <v>7.0605464111721902E-2</v>
      </c>
      <c r="BG530" s="17">
        <v>2.8872718768009401E-2</v>
      </c>
      <c r="BH530" s="17">
        <v>0</v>
      </c>
      <c r="BI530" s="17"/>
      <c r="BJ530" s="17">
        <v>4.8290984303711197E-2</v>
      </c>
      <c r="BK530" s="17">
        <v>4.6545458591742001E-2</v>
      </c>
      <c r="BL530" s="17">
        <v>1.72520675354093E-2</v>
      </c>
      <c r="BM530" s="17">
        <v>1.22531276233591E-2</v>
      </c>
      <c r="BN530" s="17">
        <v>4.83082571088779E-2</v>
      </c>
      <c r="BO530" s="17">
        <v>1.20503645586476E-2</v>
      </c>
      <c r="BP530" s="17"/>
      <c r="BQ530" s="17">
        <v>3.5975362697352402E-2</v>
      </c>
      <c r="BR530" s="17">
        <v>1.7914864441722599E-2</v>
      </c>
      <c r="BS530" s="17"/>
      <c r="BT530" s="17">
        <v>2.9853065611988999E-2</v>
      </c>
      <c r="BU530" s="17">
        <v>3.1522481689962502E-2</v>
      </c>
      <c r="BV530" s="17"/>
      <c r="BW530" s="17">
        <v>3.1848329970811502E-2</v>
      </c>
      <c r="BX530" s="17">
        <v>2.98004812647415E-2</v>
      </c>
    </row>
    <row r="531" spans="2:76" x14ac:dyDescent="0.35">
      <c r="B531" t="s">
        <v>341</v>
      </c>
      <c r="C531" s="17">
        <v>0.18967793739421299</v>
      </c>
      <c r="D531" s="17">
        <v>0.16842351032386499</v>
      </c>
      <c r="E531" s="17">
        <v>0.208493712449246</v>
      </c>
      <c r="F531" s="17"/>
      <c r="G531" s="17">
        <v>0.22895196510283999</v>
      </c>
      <c r="H531" s="17">
        <v>0.27150715278238302</v>
      </c>
      <c r="I531" s="17">
        <v>0.15471865549584299</v>
      </c>
      <c r="J531" s="17"/>
      <c r="K531" s="17">
        <v>0.23136470909418799</v>
      </c>
      <c r="L531" s="17">
        <v>0.16655460596497201</v>
      </c>
      <c r="M531" s="17">
        <v>0.16872374588724701</v>
      </c>
      <c r="N531" s="17">
        <v>0.32977142360818101</v>
      </c>
      <c r="O531" s="17">
        <v>0</v>
      </c>
      <c r="P531" s="17">
        <v>0.241750429564946</v>
      </c>
      <c r="Q531" s="17">
        <v>0.13790265648316299</v>
      </c>
      <c r="R531" s="17">
        <v>0.17806056332713499</v>
      </c>
      <c r="S531" s="17">
        <v>0.169452562210129</v>
      </c>
      <c r="T531" s="17">
        <v>0.17151218268346299</v>
      </c>
      <c r="U531" s="17">
        <v>0.116325790066689</v>
      </c>
      <c r="V531" s="17">
        <v>7.1429593841649403E-2</v>
      </c>
      <c r="W531" s="17">
        <v>0.33315868887586497</v>
      </c>
      <c r="X531" s="17">
        <v>8.8207017894320797E-2</v>
      </c>
      <c r="Y531" s="17">
        <v>0.28682775880707301</v>
      </c>
      <c r="Z531" s="17">
        <v>0.38185102922137598</v>
      </c>
      <c r="AA531" s="17"/>
      <c r="AB531" s="17">
        <v>0.19198736075679301</v>
      </c>
      <c r="AC531" s="17">
        <v>0.19222115258408001</v>
      </c>
      <c r="AD531" s="17">
        <v>0.183258371165859</v>
      </c>
      <c r="AE531" s="17">
        <v>0.18632640691987601</v>
      </c>
      <c r="AF531" s="17"/>
      <c r="AG531" s="17">
        <v>0.202175361500915</v>
      </c>
      <c r="AH531" s="17">
        <v>0.26294066930731502</v>
      </c>
      <c r="AI531" s="17">
        <v>0.19793215587343899</v>
      </c>
      <c r="AJ531" s="17">
        <v>0</v>
      </c>
      <c r="AK531" s="17"/>
      <c r="AL531" s="17">
        <v>0.138353696984475</v>
      </c>
      <c r="AM531" s="17">
        <v>0.15230839896193399</v>
      </c>
      <c r="AN531" s="17">
        <v>0.24631547667515299</v>
      </c>
      <c r="AO531" s="17">
        <v>0.152419292439509</v>
      </c>
      <c r="AP531" s="17">
        <v>0.20481818314992301</v>
      </c>
      <c r="AQ531" s="17">
        <v>0.29491016275987297</v>
      </c>
      <c r="AR531" s="17"/>
      <c r="AS531" s="17">
        <v>0.19844000702999301</v>
      </c>
      <c r="AT531" s="17">
        <v>0.147704023890739</v>
      </c>
      <c r="AU531" s="17">
        <v>0.147704023890739</v>
      </c>
      <c r="AV531" s="17" t="s">
        <v>136</v>
      </c>
      <c r="AW531" s="17" t="s">
        <v>136</v>
      </c>
      <c r="AX531" s="17" t="s">
        <v>136</v>
      </c>
      <c r="AY531" s="17">
        <v>0.26172297004376699</v>
      </c>
      <c r="AZ531" s="17">
        <v>0.39399519695278901</v>
      </c>
      <c r="BA531" s="17">
        <v>0</v>
      </c>
      <c r="BB531" s="17"/>
      <c r="BC531" s="17">
        <v>0.193632022888751</v>
      </c>
      <c r="BD531" s="17">
        <v>0.26016420564271803</v>
      </c>
      <c r="BE531" s="17">
        <v>5.1946879480933197E-2</v>
      </c>
      <c r="BF531" s="17">
        <v>0.210965143400699</v>
      </c>
      <c r="BG531" s="17">
        <v>0.15784218316425</v>
      </c>
      <c r="BH531" s="17">
        <v>0.56953102436702097</v>
      </c>
      <c r="BI531" s="17"/>
      <c r="BJ531" s="17">
        <v>0.15614732139589499</v>
      </c>
      <c r="BK531" s="17">
        <v>0.13133659672356299</v>
      </c>
      <c r="BL531" s="17">
        <v>0.105715088290101</v>
      </c>
      <c r="BM531" s="17">
        <v>0.22012393347918499</v>
      </c>
      <c r="BN531" s="17">
        <v>0.24293833897824099</v>
      </c>
      <c r="BO531" s="17">
        <v>0.25944631592513001</v>
      </c>
      <c r="BP531" s="17"/>
      <c r="BQ531" s="17">
        <v>0.17685625455696999</v>
      </c>
      <c r="BR531" s="17">
        <v>0.20988079241266899</v>
      </c>
      <c r="BS531" s="17"/>
      <c r="BT531" s="17">
        <v>0.17121714357092699</v>
      </c>
      <c r="BU531" s="17">
        <v>0.207593669527328</v>
      </c>
      <c r="BV531" s="17"/>
      <c r="BW531" s="17">
        <v>0.219723812433534</v>
      </c>
      <c r="BX531" s="17">
        <v>0.124953954792453</v>
      </c>
    </row>
    <row r="532" spans="2:76" x14ac:dyDescent="0.35">
      <c r="B532" t="s">
        <v>342</v>
      </c>
      <c r="C532" s="17">
        <v>0.64821149617514995</v>
      </c>
      <c r="D532" s="17">
        <v>0.67150934058835998</v>
      </c>
      <c r="E532" s="17">
        <v>0.62716018906152304</v>
      </c>
      <c r="F532" s="17"/>
      <c r="G532" s="17">
        <v>0.58693901329714204</v>
      </c>
      <c r="H532" s="17">
        <v>0.58667732339102896</v>
      </c>
      <c r="I532" s="17">
        <v>0.67849674939513305</v>
      </c>
      <c r="J532" s="17"/>
      <c r="K532" s="17">
        <v>0.57446230080990801</v>
      </c>
      <c r="L532" s="17">
        <v>0.69553937808285704</v>
      </c>
      <c r="M532" s="17">
        <v>0.52835648641420296</v>
      </c>
      <c r="N532" s="17">
        <v>0.54524005662503405</v>
      </c>
      <c r="O532" s="17">
        <v>0.42841382226505598</v>
      </c>
      <c r="P532" s="17">
        <v>0.75824957043505403</v>
      </c>
      <c r="Q532" s="17">
        <v>0.64362275522607904</v>
      </c>
      <c r="R532" s="17">
        <v>0.63960326219602504</v>
      </c>
      <c r="S532" s="17">
        <v>0.65818426800367502</v>
      </c>
      <c r="T532" s="17">
        <v>0.69794182916528502</v>
      </c>
      <c r="U532" s="17">
        <v>0.80931387261883203</v>
      </c>
      <c r="V532" s="17">
        <v>0.85804127806987895</v>
      </c>
      <c r="W532" s="17">
        <v>0.44091801578894002</v>
      </c>
      <c r="X532" s="17">
        <v>0.91179298210567905</v>
      </c>
      <c r="Y532" s="17">
        <v>0.55098663857977803</v>
      </c>
      <c r="Z532" s="17">
        <v>0.55694019359908298</v>
      </c>
      <c r="AA532" s="17"/>
      <c r="AB532" s="17">
        <v>0.62938114618527197</v>
      </c>
      <c r="AC532" s="17">
        <v>0.68895577416054099</v>
      </c>
      <c r="AD532" s="17">
        <v>0.63342154742262102</v>
      </c>
      <c r="AE532" s="17">
        <v>0.64407347034234896</v>
      </c>
      <c r="AF532" s="17"/>
      <c r="AG532" s="17">
        <v>0.64970479764247502</v>
      </c>
      <c r="AH532" s="17">
        <v>0.464654470223196</v>
      </c>
      <c r="AI532" s="17">
        <v>0.65501280504022097</v>
      </c>
      <c r="AJ532" s="17">
        <v>0.76188282026725096</v>
      </c>
      <c r="AK532" s="17"/>
      <c r="AL532" s="17">
        <v>0.67656638466639596</v>
      </c>
      <c r="AM532" s="17">
        <v>0.73424204523824699</v>
      </c>
      <c r="AN532" s="17">
        <v>0.59937321375763497</v>
      </c>
      <c r="AO532" s="17">
        <v>0.74298433072618897</v>
      </c>
      <c r="AP532" s="17">
        <v>0.74406365845787503</v>
      </c>
      <c r="AQ532" s="17">
        <v>0.501721100535098</v>
      </c>
      <c r="AR532" s="17"/>
      <c r="AS532" s="17">
        <v>0.62515381756447796</v>
      </c>
      <c r="AT532" s="17">
        <v>0.73701820901051696</v>
      </c>
      <c r="AU532" s="17">
        <v>0.73701820901051696</v>
      </c>
      <c r="AV532" s="17" t="s">
        <v>136</v>
      </c>
      <c r="AW532" s="17" t="s">
        <v>136</v>
      </c>
      <c r="AX532" s="17" t="s">
        <v>136</v>
      </c>
      <c r="AY532" s="17">
        <v>0.55367134544932795</v>
      </c>
      <c r="AZ532" s="17">
        <v>0.57605561767263003</v>
      </c>
      <c r="BA532" s="17">
        <v>0.62483990963455605</v>
      </c>
      <c r="BB532" s="17"/>
      <c r="BC532" s="17">
        <v>0.63929378926264901</v>
      </c>
      <c r="BD532" s="17">
        <v>0.611256404812761</v>
      </c>
      <c r="BE532" s="17">
        <v>0.85826900956877605</v>
      </c>
      <c r="BF532" s="17">
        <v>0.60825761877214202</v>
      </c>
      <c r="BG532" s="17">
        <v>0.67997108480874302</v>
      </c>
      <c r="BH532" s="17">
        <v>0.228029607746634</v>
      </c>
      <c r="BI532" s="17"/>
      <c r="BJ532" s="17">
        <v>0.65912278386817702</v>
      </c>
      <c r="BK532" s="17">
        <v>0.70300898389210797</v>
      </c>
      <c r="BL532" s="17">
        <v>0.68030864804070801</v>
      </c>
      <c r="BM532" s="17">
        <v>0.67266375048824201</v>
      </c>
      <c r="BN532" s="17">
        <v>0.53321427563258295</v>
      </c>
      <c r="BO532" s="17">
        <v>0.59728658522578304</v>
      </c>
      <c r="BP532" s="17"/>
      <c r="BQ532" s="17">
        <v>0.65757564171332095</v>
      </c>
      <c r="BR532" s="17">
        <v>0.63415926253215305</v>
      </c>
      <c r="BS532" s="17"/>
      <c r="BT532" s="17">
        <v>0.66497732631916995</v>
      </c>
      <c r="BU532" s="17">
        <v>0.63310854085119705</v>
      </c>
      <c r="BV532" s="17"/>
      <c r="BW532" s="17">
        <v>0.61034344603326796</v>
      </c>
      <c r="BX532" s="17">
        <v>0.72828604864364599</v>
      </c>
    </row>
    <row r="533" spans="2:76" x14ac:dyDescent="0.35">
      <c r="B533" t="s">
        <v>109</v>
      </c>
      <c r="C533" s="17">
        <v>-0.45853355878093799</v>
      </c>
      <c r="D533" s="17">
        <v>-0.50308583026449505</v>
      </c>
      <c r="E533" s="17">
        <v>-0.41866647661227702</v>
      </c>
      <c r="F533" s="17"/>
      <c r="G533" s="17">
        <v>-0.35798704819430299</v>
      </c>
      <c r="H533" s="17">
        <v>-0.31517017060864599</v>
      </c>
      <c r="I533" s="17">
        <v>-0.52377809389928998</v>
      </c>
      <c r="J533" s="17"/>
      <c r="K533" s="17">
        <v>-0.34309759171572002</v>
      </c>
      <c r="L533" s="17">
        <v>-0.52898477211788497</v>
      </c>
      <c r="M533" s="17">
        <v>-0.35963274052695599</v>
      </c>
      <c r="N533" s="17">
        <v>-0.21546863301685301</v>
      </c>
      <c r="O533" s="17">
        <v>-0.42841382226505598</v>
      </c>
      <c r="P533" s="17">
        <v>-0.51649914087010795</v>
      </c>
      <c r="Q533" s="17">
        <v>-0.50572009874291501</v>
      </c>
      <c r="R533" s="17">
        <v>-0.46154269886888999</v>
      </c>
      <c r="S533" s="17">
        <v>-0.48873170579354602</v>
      </c>
      <c r="T533" s="17">
        <v>-0.526429646481822</v>
      </c>
      <c r="U533" s="17">
        <v>-0.69298808255214395</v>
      </c>
      <c r="V533" s="17">
        <v>-0.78661168422823002</v>
      </c>
      <c r="W533" s="17">
        <v>-0.10775932691307499</v>
      </c>
      <c r="X533" s="17">
        <v>-0.82358596421135799</v>
      </c>
      <c r="Y533" s="17">
        <v>-0.26415887977270502</v>
      </c>
      <c r="Z533" s="17">
        <v>-0.175089164377707</v>
      </c>
      <c r="AA533" s="17"/>
      <c r="AB533" s="17">
        <v>-0.43739378542847901</v>
      </c>
      <c r="AC533" s="17">
        <v>-0.49673462157646198</v>
      </c>
      <c r="AD533" s="17">
        <v>-0.450163176256762</v>
      </c>
      <c r="AE533" s="17">
        <v>-0.45774706342247301</v>
      </c>
      <c r="AF533" s="17"/>
      <c r="AG533" s="17">
        <v>-0.44752943614155999</v>
      </c>
      <c r="AH533" s="17">
        <v>-0.20171380091588101</v>
      </c>
      <c r="AI533" s="17">
        <v>-0.45708064916678198</v>
      </c>
      <c r="AJ533" s="17">
        <v>-0.76188282026725096</v>
      </c>
      <c r="AK533" s="17"/>
      <c r="AL533" s="17">
        <v>-0.53821268768191999</v>
      </c>
      <c r="AM533" s="17">
        <v>-0.58193364627631206</v>
      </c>
      <c r="AN533" s="17">
        <v>-0.353057737082482</v>
      </c>
      <c r="AO533" s="17">
        <v>-0.59056503828668006</v>
      </c>
      <c r="AP533" s="17">
        <v>-0.53924547530795297</v>
      </c>
      <c r="AQ533" s="17">
        <v>-0.206810937775224</v>
      </c>
      <c r="AR533" s="17"/>
      <c r="AS533" s="17">
        <v>-0.42671381053448498</v>
      </c>
      <c r="AT533" s="17">
        <v>-0.58931418511977796</v>
      </c>
      <c r="AU533" s="17">
        <v>-0.58931418511977796</v>
      </c>
      <c r="AV533" s="17" t="s">
        <v>136</v>
      </c>
      <c r="AW533" s="17" t="s">
        <v>136</v>
      </c>
      <c r="AX533" s="17" t="s">
        <v>136</v>
      </c>
      <c r="AY533" s="17">
        <v>-0.29194837540556101</v>
      </c>
      <c r="AZ533" s="17">
        <v>-0.18206042071984099</v>
      </c>
      <c r="BA533" s="17">
        <v>-0.62483990963455605</v>
      </c>
      <c r="BB533" s="17"/>
      <c r="BC533" s="17">
        <v>-0.44566176637389798</v>
      </c>
      <c r="BD533" s="17">
        <v>-0.35109219917004297</v>
      </c>
      <c r="BE533" s="17">
        <v>-0.80632213008784304</v>
      </c>
      <c r="BF533" s="17">
        <v>-0.39729247537144302</v>
      </c>
      <c r="BG533" s="17">
        <v>-0.52212890164449299</v>
      </c>
      <c r="BH533" s="17">
        <v>0.34150141662038702</v>
      </c>
      <c r="BI533" s="17"/>
      <c r="BJ533" s="17">
        <v>-0.50297546247228198</v>
      </c>
      <c r="BK533" s="17">
        <v>-0.57167238716854496</v>
      </c>
      <c r="BL533" s="17">
        <v>-0.574593559750606</v>
      </c>
      <c r="BM533" s="17">
        <v>-0.45253981700905699</v>
      </c>
      <c r="BN533" s="17">
        <v>-0.29027593665434198</v>
      </c>
      <c r="BO533" s="17">
        <v>-0.33784026930065297</v>
      </c>
      <c r="BP533" s="17"/>
      <c r="BQ533" s="17">
        <v>-0.48071938715635099</v>
      </c>
      <c r="BR533" s="17">
        <v>-0.424278470119484</v>
      </c>
      <c r="BS533" s="17"/>
      <c r="BT533" s="17">
        <v>-0.49376018274824302</v>
      </c>
      <c r="BU533" s="17">
        <v>-0.425514871323869</v>
      </c>
      <c r="BV533" s="17"/>
      <c r="BW533" s="17">
        <v>-0.39061963359973401</v>
      </c>
      <c r="BX533" s="17">
        <v>-0.60333209385119202</v>
      </c>
    </row>
    <row r="534" spans="2:76"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row>
    <row r="535" spans="2:76" x14ac:dyDescent="0.35">
      <c r="B535" s="6" t="s">
        <v>350</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row>
    <row r="536" spans="2:76" x14ac:dyDescent="0.35">
      <c r="B536" s="24" t="s">
        <v>503</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row>
    <row r="537" spans="2:76" x14ac:dyDescent="0.35">
      <c r="B537" t="s">
        <v>336</v>
      </c>
      <c r="C537" s="17">
        <v>9.4916135760577794E-2</v>
      </c>
      <c r="D537" s="17">
        <v>9.6566726422224705E-2</v>
      </c>
      <c r="E537" s="17">
        <v>9.3780013479263902E-2</v>
      </c>
      <c r="F537" s="17"/>
      <c r="G537" s="17">
        <v>5.37972302747107E-2</v>
      </c>
      <c r="H537" s="17">
        <v>0.16098333938054199</v>
      </c>
      <c r="I537" s="17">
        <v>7.5860968993280806E-2</v>
      </c>
      <c r="J537" s="17"/>
      <c r="K537" s="17">
        <v>7.8284281919954998E-2</v>
      </c>
      <c r="L537" s="17">
        <v>8.3390397055217599E-2</v>
      </c>
      <c r="M537" s="17">
        <v>2.6987755503208699E-2</v>
      </c>
      <c r="N537" s="17">
        <v>0</v>
      </c>
      <c r="O537" s="17">
        <v>0</v>
      </c>
      <c r="P537" s="17">
        <v>8.0583476521648698E-2</v>
      </c>
      <c r="Q537" s="17">
        <v>0.15486763002307699</v>
      </c>
      <c r="R537" s="17">
        <v>6.2242725610235902E-2</v>
      </c>
      <c r="S537" s="17">
        <v>0.11215364778542999</v>
      </c>
      <c r="T537" s="17">
        <v>0.10951547388744701</v>
      </c>
      <c r="U537" s="17">
        <v>3.77470026105306E-2</v>
      </c>
      <c r="V537" s="17">
        <v>0.21428878152494801</v>
      </c>
      <c r="W537" s="17">
        <v>0.12697919477955799</v>
      </c>
      <c r="X537" s="17">
        <v>8.8207017894320797E-2</v>
      </c>
      <c r="Y537" s="17">
        <v>9.7338150745947802E-2</v>
      </c>
      <c r="Z537" s="17">
        <v>0.37221614431487499</v>
      </c>
      <c r="AA537" s="17"/>
      <c r="AB537" s="17">
        <v>9.5071901655960994E-2</v>
      </c>
      <c r="AC537" s="17">
        <v>0.104643084151989</v>
      </c>
      <c r="AD537" s="17">
        <v>0.10488295638532601</v>
      </c>
      <c r="AE537" s="17">
        <v>6.2736092488311801E-2</v>
      </c>
      <c r="AF537" s="17"/>
      <c r="AG537" s="17">
        <v>9.1676167684050999E-2</v>
      </c>
      <c r="AH537" s="17">
        <v>0.103280151417176</v>
      </c>
      <c r="AI537" s="17">
        <v>0.111659195187737</v>
      </c>
      <c r="AJ537" s="17">
        <v>0</v>
      </c>
      <c r="AK537" s="17"/>
      <c r="AL537" s="17">
        <v>6.6760247787517601E-2</v>
      </c>
      <c r="AM537" s="17">
        <v>8.0878390382973397E-2</v>
      </c>
      <c r="AN537" s="17">
        <v>9.89847005168384E-2</v>
      </c>
      <c r="AO537" s="17">
        <v>0.13279472611141199</v>
      </c>
      <c r="AP537" s="17">
        <v>9.1641307701234395E-2</v>
      </c>
      <c r="AQ537" s="17">
        <v>0.19194250696965201</v>
      </c>
      <c r="AR537" s="17"/>
      <c r="AS537" s="17">
        <v>0.103672184818699</v>
      </c>
      <c r="AT537" s="17">
        <v>8.6887198362794002E-2</v>
      </c>
      <c r="AU537" s="17">
        <v>8.6887198362794002E-2</v>
      </c>
      <c r="AV537" s="17" t="s">
        <v>136</v>
      </c>
      <c r="AW537" s="17" t="s">
        <v>136</v>
      </c>
      <c r="AX537" s="17" t="s">
        <v>136</v>
      </c>
      <c r="AY537" s="17">
        <v>0</v>
      </c>
      <c r="AZ537" s="17">
        <v>0.140641055598724</v>
      </c>
      <c r="BA537" s="17">
        <v>0</v>
      </c>
      <c r="BB537" s="17"/>
      <c r="BC537" s="17">
        <v>9.4139558118311803E-2</v>
      </c>
      <c r="BD537" s="17">
        <v>7.1587465932495195E-2</v>
      </c>
      <c r="BE537" s="17">
        <v>0</v>
      </c>
      <c r="BF537" s="17">
        <v>0.10700634977597499</v>
      </c>
      <c r="BG537" s="17">
        <v>0.101281410051502</v>
      </c>
      <c r="BH537" s="17">
        <v>0.17861161983162299</v>
      </c>
      <c r="BI537" s="17"/>
      <c r="BJ537" s="17">
        <v>6.8885712654586595E-2</v>
      </c>
      <c r="BK537" s="17">
        <v>8.60569640782127E-2</v>
      </c>
      <c r="BL537" s="17">
        <v>0.153292405487157</v>
      </c>
      <c r="BM537" s="17">
        <v>8.44778529217875E-2</v>
      </c>
      <c r="BN537" s="17">
        <v>6.9281017180988405E-2</v>
      </c>
      <c r="BO537" s="17">
        <v>0.150511153126166</v>
      </c>
      <c r="BP537" s="17"/>
      <c r="BQ537" s="17">
        <v>0.104510043999512</v>
      </c>
      <c r="BR537" s="17">
        <v>7.3428243515718902E-2</v>
      </c>
      <c r="BS537" s="17"/>
      <c r="BT537" s="17">
        <v>0.103210716554444</v>
      </c>
      <c r="BU537" s="17">
        <v>8.7844744567348101E-2</v>
      </c>
      <c r="BV537" s="17"/>
      <c r="BW537" s="17">
        <v>0.110408447013372</v>
      </c>
      <c r="BX537" s="17">
        <v>5.58276504521341E-2</v>
      </c>
    </row>
    <row r="538" spans="2:76" x14ac:dyDescent="0.35">
      <c r="B538" t="s">
        <v>337</v>
      </c>
      <c r="C538" s="17">
        <v>0.15570488297704499</v>
      </c>
      <c r="D538" s="17">
        <v>0.153298697808983</v>
      </c>
      <c r="E538" s="17">
        <v>0.15823296986994401</v>
      </c>
      <c r="F538" s="17"/>
      <c r="G538" s="17">
        <v>0.19050549835191799</v>
      </c>
      <c r="H538" s="17">
        <v>0.15257044384011101</v>
      </c>
      <c r="I538" s="17">
        <v>0.152472593159794</v>
      </c>
      <c r="J538" s="17"/>
      <c r="K538" s="17">
        <v>0.15016422961724901</v>
      </c>
      <c r="L538" s="17">
        <v>0.203494662614018</v>
      </c>
      <c r="M538" s="17">
        <v>0.17476558746656401</v>
      </c>
      <c r="N538" s="17">
        <v>0.20608816084154999</v>
      </c>
      <c r="O538" s="17">
        <v>0.14387411943519399</v>
      </c>
      <c r="P538" s="17">
        <v>7.9667640905502796E-2</v>
      </c>
      <c r="Q538" s="17">
        <v>8.75185257982279E-2</v>
      </c>
      <c r="R538" s="17">
        <v>0.17315754864794</v>
      </c>
      <c r="S538" s="17">
        <v>0.28820941376361298</v>
      </c>
      <c r="T538" s="17">
        <v>0.153538676551214</v>
      </c>
      <c r="U538" s="17">
        <v>8.1400479512650906E-2</v>
      </c>
      <c r="V538" s="17">
        <v>6.91527772858513E-2</v>
      </c>
      <c r="W538" s="17">
        <v>9.7624945212413994E-2</v>
      </c>
      <c r="X538" s="17">
        <v>8.8289556712185996E-2</v>
      </c>
      <c r="Y538" s="17">
        <v>0.29697767019649501</v>
      </c>
      <c r="Z538" s="17">
        <v>0</v>
      </c>
      <c r="AA538" s="17"/>
      <c r="AB538" s="17">
        <v>0.119811565869791</v>
      </c>
      <c r="AC538" s="17">
        <v>0.20696606570853099</v>
      </c>
      <c r="AD538" s="17">
        <v>0.100602989538963</v>
      </c>
      <c r="AE538" s="17">
        <v>0.21818830639929901</v>
      </c>
      <c r="AF538" s="17"/>
      <c r="AG538" s="17">
        <v>0.14655095575515201</v>
      </c>
      <c r="AH538" s="17">
        <v>0.16539876694974601</v>
      </c>
      <c r="AI538" s="17">
        <v>0.16339225250667699</v>
      </c>
      <c r="AJ538" s="17">
        <v>0.405999239227333</v>
      </c>
      <c r="AK538" s="17"/>
      <c r="AL538" s="17">
        <v>0.15203858674985299</v>
      </c>
      <c r="AM538" s="17">
        <v>0.245091912596862</v>
      </c>
      <c r="AN538" s="17">
        <v>0.122581804407255</v>
      </c>
      <c r="AO538" s="17">
        <v>2.5583924313373502E-2</v>
      </c>
      <c r="AP538" s="17">
        <v>4.38307346624012E-2</v>
      </c>
      <c r="AQ538" s="17">
        <v>0.13296820480885199</v>
      </c>
      <c r="AR538" s="17"/>
      <c r="AS538" s="17">
        <v>0.16338546734067699</v>
      </c>
      <c r="AT538" s="17">
        <v>0.10839233601913099</v>
      </c>
      <c r="AU538" s="17">
        <v>0.10839233601913099</v>
      </c>
      <c r="AV538" s="17" t="s">
        <v>136</v>
      </c>
      <c r="AW538" s="17" t="s">
        <v>136</v>
      </c>
      <c r="AX538" s="17" t="s">
        <v>136</v>
      </c>
      <c r="AY538" s="17">
        <v>0.26963687717677098</v>
      </c>
      <c r="AZ538" s="17">
        <v>0.12410201427395399</v>
      </c>
      <c r="BA538" s="17">
        <v>0</v>
      </c>
      <c r="BB538" s="17"/>
      <c r="BC538" s="17">
        <v>0.15908733302039699</v>
      </c>
      <c r="BD538" s="17">
        <v>0.22675815033018701</v>
      </c>
      <c r="BE538" s="17">
        <v>0.1389476574861</v>
      </c>
      <c r="BF538" s="17">
        <v>0.152096723294669</v>
      </c>
      <c r="BG538" s="17">
        <v>0.139725633998215</v>
      </c>
      <c r="BH538" s="17">
        <v>0.18177336812064299</v>
      </c>
      <c r="BI538" s="17"/>
      <c r="BJ538" s="17">
        <v>8.7172799589092506E-2</v>
      </c>
      <c r="BK538" s="17">
        <v>0.153837420920035</v>
      </c>
      <c r="BL538" s="17">
        <v>0.14825421897932201</v>
      </c>
      <c r="BM538" s="17">
        <v>0.17416028253996901</v>
      </c>
      <c r="BN538" s="17">
        <v>0.154573714807723</v>
      </c>
      <c r="BO538" s="17">
        <v>0.199212965099034</v>
      </c>
      <c r="BP538" s="17"/>
      <c r="BQ538" s="17">
        <v>0.14790624101868399</v>
      </c>
      <c r="BR538" s="17">
        <v>0.17607271306202599</v>
      </c>
      <c r="BS538" s="17"/>
      <c r="BT538" s="17">
        <v>0.160201078053886</v>
      </c>
      <c r="BU538" s="17">
        <v>0.153211153956476</v>
      </c>
      <c r="BV538" s="17"/>
      <c r="BW538" s="17">
        <v>0.18192109498384701</v>
      </c>
      <c r="BX538" s="17">
        <v>0.10917397314598699</v>
      </c>
    </row>
    <row r="539" spans="2:76" x14ac:dyDescent="0.35">
      <c r="B539" t="s">
        <v>338</v>
      </c>
      <c r="C539" s="17">
        <v>0.16843420143488799</v>
      </c>
      <c r="D539" s="17">
        <v>0.160422470867217</v>
      </c>
      <c r="E539" s="17">
        <v>0.175814098924511</v>
      </c>
      <c r="F539" s="17"/>
      <c r="G539" s="17">
        <v>0.14893058741293</v>
      </c>
      <c r="H539" s="17">
        <v>0.159187773030533</v>
      </c>
      <c r="I539" s="17">
        <v>0.17428151191449401</v>
      </c>
      <c r="J539" s="17"/>
      <c r="K539" s="17">
        <v>0.16674029534969001</v>
      </c>
      <c r="L539" s="17">
        <v>0.13840219692466299</v>
      </c>
      <c r="M539" s="17">
        <v>0.113813539737389</v>
      </c>
      <c r="N539" s="17">
        <v>0.165547950278117</v>
      </c>
      <c r="O539" s="17">
        <v>0.28677746914309099</v>
      </c>
      <c r="P539" s="17">
        <v>0.24440359550663801</v>
      </c>
      <c r="Q539" s="17">
        <v>0.18366718581829</v>
      </c>
      <c r="R539" s="17">
        <v>0.21996738109765299</v>
      </c>
      <c r="S539" s="17">
        <v>0.169452562210129</v>
      </c>
      <c r="T539" s="17">
        <v>0.150913754435853</v>
      </c>
      <c r="U539" s="17">
        <v>0.23009361142759299</v>
      </c>
      <c r="V539" s="17">
        <v>0.15377156932387601</v>
      </c>
      <c r="W539" s="17">
        <v>0.32468471160447399</v>
      </c>
      <c r="X539" s="17">
        <v>9.1196441038688805E-2</v>
      </c>
      <c r="Y539" s="17">
        <v>4.9000840589620599E-2</v>
      </c>
      <c r="Z539" s="17">
        <v>7.0786440141572302E-2</v>
      </c>
      <c r="AA539" s="17"/>
      <c r="AB539" s="17">
        <v>0.190931574818619</v>
      </c>
      <c r="AC539" s="17">
        <v>0.155937683903348</v>
      </c>
      <c r="AD539" s="17">
        <v>0.19780877286672199</v>
      </c>
      <c r="AE539" s="17">
        <v>8.2278604878705502E-2</v>
      </c>
      <c r="AF539" s="17"/>
      <c r="AG539" s="17">
        <v>0.15828010442670901</v>
      </c>
      <c r="AH539" s="17">
        <v>0.371720977718134</v>
      </c>
      <c r="AI539" s="17">
        <v>0.15164567739432</v>
      </c>
      <c r="AJ539" s="17">
        <v>0</v>
      </c>
      <c r="AK539" s="17"/>
      <c r="AL539" s="17">
        <v>0.151183861961383</v>
      </c>
      <c r="AM539" s="17">
        <v>0.150246495137699</v>
      </c>
      <c r="AN539" s="17">
        <v>0.25274218999342501</v>
      </c>
      <c r="AO539" s="17">
        <v>0.21303153327691099</v>
      </c>
      <c r="AP539" s="17">
        <v>0.253865848154397</v>
      </c>
      <c r="AQ539" s="17">
        <v>0.116783995732301</v>
      </c>
      <c r="AR539" s="17"/>
      <c r="AS539" s="17">
        <v>0.15808500254635399</v>
      </c>
      <c r="AT539" s="17">
        <v>0.231457938863534</v>
      </c>
      <c r="AU539" s="17">
        <v>0.231457938863534</v>
      </c>
      <c r="AV539" s="17" t="s">
        <v>136</v>
      </c>
      <c r="AW539" s="17" t="s">
        <v>136</v>
      </c>
      <c r="AX539" s="17" t="s">
        <v>136</v>
      </c>
      <c r="AY539" s="17">
        <v>0.16609180766470699</v>
      </c>
      <c r="AZ539" s="17">
        <v>0.19496086394953099</v>
      </c>
      <c r="BA539" s="17">
        <v>0.37516009036544401</v>
      </c>
      <c r="BB539" s="17"/>
      <c r="BC539" s="17">
        <v>0.160748953766298</v>
      </c>
      <c r="BD539" s="17">
        <v>0.13488180767159</v>
      </c>
      <c r="BE539" s="17">
        <v>0.182043157185588</v>
      </c>
      <c r="BF539" s="17">
        <v>0.244726018976818</v>
      </c>
      <c r="BG539" s="17">
        <v>0.150004969659042</v>
      </c>
      <c r="BH539" s="17">
        <v>0.114738546065639</v>
      </c>
      <c r="BI539" s="17"/>
      <c r="BJ539" s="17">
        <v>0.26975368470073402</v>
      </c>
      <c r="BK539" s="17">
        <v>0.116877294941827</v>
      </c>
      <c r="BL539" s="17">
        <v>0.18215375962814401</v>
      </c>
      <c r="BM539" s="17">
        <v>0.13718028048513101</v>
      </c>
      <c r="BN539" s="17">
        <v>0.22540648218297901</v>
      </c>
      <c r="BO539" s="17">
        <v>0.14173967937610499</v>
      </c>
      <c r="BP539" s="17"/>
      <c r="BQ539" s="17">
        <v>0.15738069525814699</v>
      </c>
      <c r="BR539" s="17">
        <v>0.196651823288509</v>
      </c>
      <c r="BS539" s="17"/>
      <c r="BT539" s="17">
        <v>0.154619291817223</v>
      </c>
      <c r="BU539" s="17">
        <v>0.181205542074724</v>
      </c>
      <c r="BV539" s="17"/>
      <c r="BW539" s="17">
        <v>0.18382291358479</v>
      </c>
      <c r="BX539" s="17">
        <v>0.14435748218011099</v>
      </c>
    </row>
    <row r="540" spans="2:76" x14ac:dyDescent="0.35">
      <c r="B540" t="s">
        <v>339</v>
      </c>
      <c r="C540" s="17">
        <v>0.176020195689473</v>
      </c>
      <c r="D540" s="17">
        <v>0.177787680775255</v>
      </c>
      <c r="E540" s="17">
        <v>0.17502414611808401</v>
      </c>
      <c r="F540" s="17"/>
      <c r="G540" s="17">
        <v>0.18115114182690001</v>
      </c>
      <c r="H540" s="17">
        <v>0.15254791837409001</v>
      </c>
      <c r="I540" s="17">
        <v>0.18398349386403401</v>
      </c>
      <c r="J540" s="17"/>
      <c r="K540" s="17">
        <v>0.173036146518908</v>
      </c>
      <c r="L540" s="17">
        <v>0.148994423175769</v>
      </c>
      <c r="M540" s="17">
        <v>0.20654969562419101</v>
      </c>
      <c r="N540" s="17">
        <v>0.172310325590073</v>
      </c>
      <c r="O540" s="17">
        <v>0</v>
      </c>
      <c r="P540" s="17">
        <v>0.25651224010950802</v>
      </c>
      <c r="Q540" s="17">
        <v>0.141494355897437</v>
      </c>
      <c r="R540" s="17">
        <v>0.193433630876786</v>
      </c>
      <c r="S540" s="17">
        <v>0.182156907378103</v>
      </c>
      <c r="T540" s="17">
        <v>0.18660733368215801</v>
      </c>
      <c r="U540" s="17">
        <v>0.155352147130705</v>
      </c>
      <c r="V540" s="17">
        <v>0.138370263578146</v>
      </c>
      <c r="W540" s="17">
        <v>0.15677406304553301</v>
      </c>
      <c r="X540" s="17">
        <v>0.44701393576033999</v>
      </c>
      <c r="Y540" s="17">
        <v>0.104998404925538</v>
      </c>
      <c r="Z540" s="17">
        <v>0.253527430488314</v>
      </c>
      <c r="AA540" s="17"/>
      <c r="AB540" s="17">
        <v>0.18874872285240399</v>
      </c>
      <c r="AC540" s="17">
        <v>0.17262489712364401</v>
      </c>
      <c r="AD540" s="17">
        <v>0.186054134541002</v>
      </c>
      <c r="AE540" s="17">
        <v>0.19750464262355399</v>
      </c>
      <c r="AF540" s="17"/>
      <c r="AG540" s="17">
        <v>0.18187915883863101</v>
      </c>
      <c r="AH540" s="17">
        <v>0.15272043771119401</v>
      </c>
      <c r="AI540" s="17">
        <v>0.201231480183096</v>
      </c>
      <c r="AJ540" s="17">
        <v>9.8368904378109204E-2</v>
      </c>
      <c r="AK540" s="17"/>
      <c r="AL540" s="17">
        <v>0.163737457593472</v>
      </c>
      <c r="AM540" s="17">
        <v>0.21770585476200299</v>
      </c>
      <c r="AN540" s="17">
        <v>0.16573730654113</v>
      </c>
      <c r="AO540" s="17">
        <v>0.17968667893599999</v>
      </c>
      <c r="AP540" s="17">
        <v>0.10991194726807001</v>
      </c>
      <c r="AQ540" s="17">
        <v>0.17064285197786899</v>
      </c>
      <c r="AR540" s="17"/>
      <c r="AS540" s="17">
        <v>0.163612727485655</v>
      </c>
      <c r="AT540" s="17">
        <v>0.170976355367777</v>
      </c>
      <c r="AU540" s="17">
        <v>0.170976355367777</v>
      </c>
      <c r="AV540" s="17" t="s">
        <v>136</v>
      </c>
      <c r="AW540" s="17" t="s">
        <v>136</v>
      </c>
      <c r="AX540" s="17" t="s">
        <v>136</v>
      </c>
      <c r="AY540" s="17">
        <v>0.33291427010682501</v>
      </c>
      <c r="AZ540" s="17">
        <v>0.288884827356711</v>
      </c>
      <c r="BA540" s="17">
        <v>0</v>
      </c>
      <c r="BB540" s="17"/>
      <c r="BC540" s="17">
        <v>0.216786294556883</v>
      </c>
      <c r="BD540" s="17">
        <v>0.16443852791459901</v>
      </c>
      <c r="BE540" s="17">
        <v>0.325543015218966</v>
      </c>
      <c r="BF540" s="17">
        <v>0.13775125845872199</v>
      </c>
      <c r="BG540" s="17">
        <v>0.15075382851267499</v>
      </c>
      <c r="BH540" s="17">
        <v>0</v>
      </c>
      <c r="BI540" s="17"/>
      <c r="BJ540" s="17">
        <v>0.12068153819876801</v>
      </c>
      <c r="BK540" s="17">
        <v>0.2388408715576</v>
      </c>
      <c r="BL540" s="17">
        <v>0.160522123188856</v>
      </c>
      <c r="BM540" s="17">
        <v>0.16019132443429801</v>
      </c>
      <c r="BN540" s="17">
        <v>0.174190659281793</v>
      </c>
      <c r="BO540" s="17">
        <v>0.17409743305095199</v>
      </c>
      <c r="BP540" s="17"/>
      <c r="BQ540" s="17">
        <v>0.18168463994709799</v>
      </c>
      <c r="BR540" s="17">
        <v>0.16482795348816201</v>
      </c>
      <c r="BS540" s="17"/>
      <c r="BT540" s="17">
        <v>0.143361638077043</v>
      </c>
      <c r="BU540" s="17">
        <v>0.204816253327776</v>
      </c>
      <c r="BV540" s="17"/>
      <c r="BW540" s="17">
        <v>0.155203177196683</v>
      </c>
      <c r="BX540" s="17">
        <v>0.22872540320795201</v>
      </c>
    </row>
    <row r="541" spans="2:76" x14ac:dyDescent="0.35">
      <c r="B541" t="s">
        <v>340</v>
      </c>
      <c r="C541" s="17">
        <v>0.387391224156168</v>
      </c>
      <c r="D541" s="17">
        <v>0.39881302554656201</v>
      </c>
      <c r="E541" s="17">
        <v>0.37576582547235599</v>
      </c>
      <c r="F541" s="17"/>
      <c r="G541" s="17">
        <v>0.39207967679066602</v>
      </c>
      <c r="H541" s="17">
        <v>0.34175750840508601</v>
      </c>
      <c r="I541" s="17">
        <v>0.40353880675147702</v>
      </c>
      <c r="J541" s="17"/>
      <c r="K541" s="17">
        <v>0.41642149448521099</v>
      </c>
      <c r="L541" s="17">
        <v>0.40729286378713098</v>
      </c>
      <c r="M541" s="17">
        <v>0.45120238348214697</v>
      </c>
      <c r="N541" s="17">
        <v>0.45605356329025998</v>
      </c>
      <c r="O541" s="17">
        <v>0.42841382226505598</v>
      </c>
      <c r="P541" s="17">
        <v>0.33883304695670302</v>
      </c>
      <c r="Q541" s="17">
        <v>0.41261406289331998</v>
      </c>
      <c r="R541" s="17">
        <v>0.32192926291588603</v>
      </c>
      <c r="S541" s="17">
        <v>0.248027468862725</v>
      </c>
      <c r="T541" s="17">
        <v>0.38213879255651001</v>
      </c>
      <c r="U541" s="17">
        <v>0.49540675931852102</v>
      </c>
      <c r="V541" s="17">
        <v>0.42441660828717798</v>
      </c>
      <c r="W541" s="17">
        <v>0.26417493051845198</v>
      </c>
      <c r="X541" s="17">
        <v>0.28529304859446503</v>
      </c>
      <c r="Y541" s="17">
        <v>0.45168493354239903</v>
      </c>
      <c r="Z541" s="17">
        <v>0.30346998505523798</v>
      </c>
      <c r="AA541" s="17"/>
      <c r="AB541" s="17">
        <v>0.377381497662857</v>
      </c>
      <c r="AC541" s="17">
        <v>0.34271221635879601</v>
      </c>
      <c r="AD541" s="17">
        <v>0.402348182525334</v>
      </c>
      <c r="AE541" s="17">
        <v>0.43929235361013003</v>
      </c>
      <c r="AF541" s="17"/>
      <c r="AG541" s="17">
        <v>0.40552833121319998</v>
      </c>
      <c r="AH541" s="17">
        <v>0.20687966620375001</v>
      </c>
      <c r="AI541" s="17">
        <v>0.36415648541359302</v>
      </c>
      <c r="AJ541" s="17">
        <v>0.49563185639455798</v>
      </c>
      <c r="AK541" s="17"/>
      <c r="AL541" s="17">
        <v>0.44340780947500802</v>
      </c>
      <c r="AM541" s="17">
        <v>0.29660739082909998</v>
      </c>
      <c r="AN541" s="17">
        <v>0.34226779765377902</v>
      </c>
      <c r="AO541" s="17">
        <v>0.44890313736230297</v>
      </c>
      <c r="AP541" s="17">
        <v>0.455183004222384</v>
      </c>
      <c r="AQ541" s="17">
        <v>0.38766244051132598</v>
      </c>
      <c r="AR541" s="17"/>
      <c r="AS541" s="17">
        <v>0.392063261572833</v>
      </c>
      <c r="AT541" s="17">
        <v>0.40228617138676498</v>
      </c>
      <c r="AU541" s="17">
        <v>0.40228617138676498</v>
      </c>
      <c r="AV541" s="17" t="s">
        <v>136</v>
      </c>
      <c r="AW541" s="17" t="s">
        <v>136</v>
      </c>
      <c r="AX541" s="17" t="s">
        <v>136</v>
      </c>
      <c r="AY541" s="17">
        <v>0.18024079474553101</v>
      </c>
      <c r="AZ541" s="17">
        <v>0.215237005566076</v>
      </c>
      <c r="BA541" s="17">
        <v>0.62483990963455605</v>
      </c>
      <c r="BB541" s="17"/>
      <c r="BC541" s="17">
        <v>0.35964152384921</v>
      </c>
      <c r="BD541" s="17">
        <v>0.37994114553516001</v>
      </c>
      <c r="BE541" s="17">
        <v>0.353466170109346</v>
      </c>
      <c r="BF541" s="17">
        <v>0.34128298529338702</v>
      </c>
      <c r="BG541" s="17">
        <v>0.43125639491905399</v>
      </c>
      <c r="BH541" s="17">
        <v>0.52487646598209503</v>
      </c>
      <c r="BI541" s="17"/>
      <c r="BJ541" s="17">
        <v>0.41782446521695499</v>
      </c>
      <c r="BK541" s="17">
        <v>0.39871257331829402</v>
      </c>
      <c r="BL541" s="17">
        <v>0.30408244995334499</v>
      </c>
      <c r="BM541" s="17">
        <v>0.43108730693920599</v>
      </c>
      <c r="BN541" s="17">
        <v>0.36614662656352098</v>
      </c>
      <c r="BO541" s="17">
        <v>0.32175111702738401</v>
      </c>
      <c r="BP541" s="17"/>
      <c r="BQ541" s="17">
        <v>0.39019781800508202</v>
      </c>
      <c r="BR541" s="17">
        <v>0.373127633893443</v>
      </c>
      <c r="BS541" s="17"/>
      <c r="BT541" s="17">
        <v>0.41884776057685602</v>
      </c>
      <c r="BU541" s="17">
        <v>0.35738883445991199</v>
      </c>
      <c r="BV541" s="17"/>
      <c r="BW541" s="17">
        <v>0.34936540479112499</v>
      </c>
      <c r="BX541" s="17">
        <v>0.44669115104235402</v>
      </c>
    </row>
    <row r="542" spans="2:76" x14ac:dyDescent="0.35">
      <c r="B542" t="s">
        <v>97</v>
      </c>
      <c r="C542" s="17">
        <v>1.7533359981848601E-2</v>
      </c>
      <c r="D542" s="17">
        <v>1.31113985797589E-2</v>
      </c>
      <c r="E542" s="17">
        <v>2.13829461358419E-2</v>
      </c>
      <c r="F542" s="17"/>
      <c r="G542" s="17">
        <v>3.3535865342876003E-2</v>
      </c>
      <c r="H542" s="17">
        <v>3.2953016969637802E-2</v>
      </c>
      <c r="I542" s="17">
        <v>9.8626253169201792E-3</v>
      </c>
      <c r="J542" s="17"/>
      <c r="K542" s="17">
        <v>1.53535521089865E-2</v>
      </c>
      <c r="L542" s="17">
        <v>1.84254564432015E-2</v>
      </c>
      <c r="M542" s="17">
        <v>2.6681038186501301E-2</v>
      </c>
      <c r="N542" s="17">
        <v>0</v>
      </c>
      <c r="O542" s="17">
        <v>0.14093458915665899</v>
      </c>
      <c r="P542" s="17">
        <v>0</v>
      </c>
      <c r="Q542" s="17">
        <v>1.98382395696476E-2</v>
      </c>
      <c r="R542" s="17">
        <v>2.9269450851498801E-2</v>
      </c>
      <c r="S542" s="17">
        <v>0</v>
      </c>
      <c r="T542" s="17">
        <v>1.7285968886818801E-2</v>
      </c>
      <c r="U542" s="17">
        <v>0</v>
      </c>
      <c r="V542" s="17">
        <v>0</v>
      </c>
      <c r="W542" s="17">
        <v>2.9762154839568698E-2</v>
      </c>
      <c r="X542" s="17">
        <v>0</v>
      </c>
      <c r="Y542" s="17">
        <v>0</v>
      </c>
      <c r="Z542" s="17">
        <v>0</v>
      </c>
      <c r="AA542" s="17"/>
      <c r="AB542" s="17">
        <v>2.80547371403678E-2</v>
      </c>
      <c r="AC542" s="17">
        <v>1.7116052753691699E-2</v>
      </c>
      <c r="AD542" s="17">
        <v>8.3029641426532394E-3</v>
      </c>
      <c r="AE542" s="17">
        <v>0</v>
      </c>
      <c r="AF542" s="17"/>
      <c r="AG542" s="17">
        <v>1.6085282082256899E-2</v>
      </c>
      <c r="AH542" s="17">
        <v>0</v>
      </c>
      <c r="AI542" s="17">
        <v>7.9149093145758492E-3</v>
      </c>
      <c r="AJ542" s="17">
        <v>0</v>
      </c>
      <c r="AK542" s="17"/>
      <c r="AL542" s="17">
        <v>2.2872036432767001E-2</v>
      </c>
      <c r="AM542" s="17">
        <v>9.4699562913623404E-3</v>
      </c>
      <c r="AN542" s="17">
        <v>1.7686200887572799E-2</v>
      </c>
      <c r="AO542" s="17">
        <v>0</v>
      </c>
      <c r="AP542" s="17">
        <v>4.5567157991513299E-2</v>
      </c>
      <c r="AQ542" s="17">
        <v>0</v>
      </c>
      <c r="AR542" s="17"/>
      <c r="AS542" s="17">
        <v>1.91813562357828E-2</v>
      </c>
      <c r="AT542" s="17">
        <v>0</v>
      </c>
      <c r="AU542" s="17">
        <v>0</v>
      </c>
      <c r="AV542" s="17" t="s">
        <v>136</v>
      </c>
      <c r="AW542" s="17" t="s">
        <v>136</v>
      </c>
      <c r="AX542" s="17" t="s">
        <v>136</v>
      </c>
      <c r="AY542" s="17">
        <v>5.11162503061659E-2</v>
      </c>
      <c r="AZ542" s="17">
        <v>3.6174233255003803E-2</v>
      </c>
      <c r="BA542" s="17">
        <v>0</v>
      </c>
      <c r="BB542" s="17"/>
      <c r="BC542" s="17">
        <v>9.5963366889002498E-3</v>
      </c>
      <c r="BD542" s="17">
        <v>2.23929026159688E-2</v>
      </c>
      <c r="BE542" s="17">
        <v>0</v>
      </c>
      <c r="BF542" s="17">
        <v>1.7136664200428801E-2</v>
      </c>
      <c r="BG542" s="17">
        <v>2.69777628595123E-2</v>
      </c>
      <c r="BH542" s="17">
        <v>0</v>
      </c>
      <c r="BI542" s="17"/>
      <c r="BJ542" s="17">
        <v>3.5681799639863801E-2</v>
      </c>
      <c r="BK542" s="17">
        <v>5.6748751840303103E-3</v>
      </c>
      <c r="BL542" s="17">
        <v>5.1695042763176297E-2</v>
      </c>
      <c r="BM542" s="17">
        <v>1.2902952679607799E-2</v>
      </c>
      <c r="BN542" s="17">
        <v>1.0401499982996E-2</v>
      </c>
      <c r="BO542" s="17">
        <v>1.2687652320359399E-2</v>
      </c>
      <c r="BP542" s="17"/>
      <c r="BQ542" s="17">
        <v>1.8320561771476701E-2</v>
      </c>
      <c r="BR542" s="17">
        <v>1.58916327521413E-2</v>
      </c>
      <c r="BS542" s="17"/>
      <c r="BT542" s="17">
        <v>1.97595149205478E-2</v>
      </c>
      <c r="BU542" s="17">
        <v>1.5533471613763899E-2</v>
      </c>
      <c r="BV542" s="17"/>
      <c r="BW542" s="17">
        <v>1.92789624301824E-2</v>
      </c>
      <c r="BX542" s="17">
        <v>1.52243399714624E-2</v>
      </c>
    </row>
    <row r="543" spans="2:76" x14ac:dyDescent="0.35">
      <c r="B543" t="s">
        <v>341</v>
      </c>
      <c r="C543" s="17">
        <v>0.25062101873762299</v>
      </c>
      <c r="D543" s="17">
        <v>0.249865424231207</v>
      </c>
      <c r="E543" s="17">
        <v>0.25201298334920702</v>
      </c>
      <c r="F543" s="17"/>
      <c r="G543" s="17">
        <v>0.244302728626628</v>
      </c>
      <c r="H543" s="17">
        <v>0.31355378322065303</v>
      </c>
      <c r="I543" s="17">
        <v>0.22833356215307499</v>
      </c>
      <c r="J543" s="17"/>
      <c r="K543" s="17">
        <v>0.228448511537204</v>
      </c>
      <c r="L543" s="17">
        <v>0.286885059669235</v>
      </c>
      <c r="M543" s="17">
        <v>0.20175334296977199</v>
      </c>
      <c r="N543" s="17">
        <v>0.20608816084154999</v>
      </c>
      <c r="O543" s="17">
        <v>0.14387411943519399</v>
      </c>
      <c r="P543" s="17">
        <v>0.16025111742715101</v>
      </c>
      <c r="Q543" s="17">
        <v>0.24238615582130499</v>
      </c>
      <c r="R543" s="17">
        <v>0.235400274258176</v>
      </c>
      <c r="S543" s="17">
        <v>0.400363061549043</v>
      </c>
      <c r="T543" s="17">
        <v>0.26305415043865998</v>
      </c>
      <c r="U543" s="17">
        <v>0.11914748212318101</v>
      </c>
      <c r="V543" s="17">
        <v>0.28344155881080002</v>
      </c>
      <c r="W543" s="17">
        <v>0.22460413999197201</v>
      </c>
      <c r="X543" s="17">
        <v>0.176496574606507</v>
      </c>
      <c r="Y543" s="17">
        <v>0.394315820942442</v>
      </c>
      <c r="Z543" s="17">
        <v>0.37221614431487499</v>
      </c>
      <c r="AA543" s="17"/>
      <c r="AB543" s="17">
        <v>0.21488346752575199</v>
      </c>
      <c r="AC543" s="17">
        <v>0.31160914986052002</v>
      </c>
      <c r="AD543" s="17">
        <v>0.20548594592428901</v>
      </c>
      <c r="AE543" s="17">
        <v>0.280924398887611</v>
      </c>
      <c r="AF543" s="17"/>
      <c r="AG543" s="17">
        <v>0.23822712343920299</v>
      </c>
      <c r="AH543" s="17">
        <v>0.26867891836692198</v>
      </c>
      <c r="AI543" s="17">
        <v>0.27505144769441398</v>
      </c>
      <c r="AJ543" s="17">
        <v>0.405999239227333</v>
      </c>
      <c r="AK543" s="17"/>
      <c r="AL543" s="17">
        <v>0.21879883453737001</v>
      </c>
      <c r="AM543" s="17">
        <v>0.32597030297983598</v>
      </c>
      <c r="AN543" s="17">
        <v>0.22156650492409299</v>
      </c>
      <c r="AO543" s="17">
        <v>0.15837865042478599</v>
      </c>
      <c r="AP543" s="17">
        <v>0.135472042363636</v>
      </c>
      <c r="AQ543" s="17">
        <v>0.324910711778503</v>
      </c>
      <c r="AR543" s="17"/>
      <c r="AS543" s="17">
        <v>0.26705765215937499</v>
      </c>
      <c r="AT543" s="17">
        <v>0.195279534381925</v>
      </c>
      <c r="AU543" s="17">
        <v>0.195279534381925</v>
      </c>
      <c r="AV543" s="17" t="s">
        <v>136</v>
      </c>
      <c r="AW543" s="17" t="s">
        <v>136</v>
      </c>
      <c r="AX543" s="17" t="s">
        <v>136</v>
      </c>
      <c r="AY543" s="17">
        <v>0.26963687717677098</v>
      </c>
      <c r="AZ543" s="17">
        <v>0.26474306987267798</v>
      </c>
      <c r="BA543" s="17">
        <v>0</v>
      </c>
      <c r="BB543" s="17"/>
      <c r="BC543" s="17">
        <v>0.253226891138709</v>
      </c>
      <c r="BD543" s="17">
        <v>0.29834561626268202</v>
      </c>
      <c r="BE543" s="17">
        <v>0.1389476574861</v>
      </c>
      <c r="BF543" s="17">
        <v>0.25910307307064401</v>
      </c>
      <c r="BG543" s="17">
        <v>0.24100704404971701</v>
      </c>
      <c r="BH543" s="17">
        <v>0.36038498795226598</v>
      </c>
      <c r="BI543" s="17"/>
      <c r="BJ543" s="17">
        <v>0.156058512243679</v>
      </c>
      <c r="BK543" s="17">
        <v>0.239894384998248</v>
      </c>
      <c r="BL543" s="17">
        <v>0.30154662446647901</v>
      </c>
      <c r="BM543" s="17">
        <v>0.25863813546175601</v>
      </c>
      <c r="BN543" s="17">
        <v>0.223854731988711</v>
      </c>
      <c r="BO543" s="17">
        <v>0.349724118225199</v>
      </c>
      <c r="BP543" s="17"/>
      <c r="BQ543" s="17">
        <v>0.25241628501819702</v>
      </c>
      <c r="BR543" s="17">
        <v>0.24950095657774499</v>
      </c>
      <c r="BS543" s="17"/>
      <c r="BT543" s="17">
        <v>0.26341179460833097</v>
      </c>
      <c r="BU543" s="17">
        <v>0.241055898523824</v>
      </c>
      <c r="BV543" s="17"/>
      <c r="BW543" s="17">
        <v>0.292329541997219</v>
      </c>
      <c r="BX543" s="17">
        <v>0.16500162359812101</v>
      </c>
    </row>
    <row r="544" spans="2:76" x14ac:dyDescent="0.35">
      <c r="B544" t="s">
        <v>342</v>
      </c>
      <c r="C544" s="17">
        <v>0.56341141984564003</v>
      </c>
      <c r="D544" s="17">
        <v>0.57660070632181704</v>
      </c>
      <c r="E544" s="17">
        <v>0.55078997159043996</v>
      </c>
      <c r="F544" s="17"/>
      <c r="G544" s="17">
        <v>0.57323081861756597</v>
      </c>
      <c r="H544" s="17">
        <v>0.49430542677917599</v>
      </c>
      <c r="I544" s="17">
        <v>0.58752230061551103</v>
      </c>
      <c r="J544" s="17"/>
      <c r="K544" s="17">
        <v>0.58945764100411902</v>
      </c>
      <c r="L544" s="17">
        <v>0.55628728696289997</v>
      </c>
      <c r="M544" s="17">
        <v>0.65775207910633804</v>
      </c>
      <c r="N544" s="17">
        <v>0.62836388888033301</v>
      </c>
      <c r="O544" s="17">
        <v>0.42841382226505598</v>
      </c>
      <c r="P544" s="17">
        <v>0.59534528706621004</v>
      </c>
      <c r="Q544" s="17">
        <v>0.55410841879075701</v>
      </c>
      <c r="R544" s="17">
        <v>0.51536289379267197</v>
      </c>
      <c r="S544" s="17">
        <v>0.430184376240828</v>
      </c>
      <c r="T544" s="17">
        <v>0.56874612623866805</v>
      </c>
      <c r="U544" s="17">
        <v>0.65075890644922596</v>
      </c>
      <c r="V544" s="17">
        <v>0.56278687186532395</v>
      </c>
      <c r="W544" s="17">
        <v>0.42094899356398502</v>
      </c>
      <c r="X544" s="17">
        <v>0.73230698435480401</v>
      </c>
      <c r="Y544" s="17">
        <v>0.55668333846793705</v>
      </c>
      <c r="Z544" s="17">
        <v>0.55699741554355198</v>
      </c>
      <c r="AA544" s="17"/>
      <c r="AB544" s="17">
        <v>0.56613022051526096</v>
      </c>
      <c r="AC544" s="17">
        <v>0.51533711348244005</v>
      </c>
      <c r="AD544" s="17">
        <v>0.58840231706633594</v>
      </c>
      <c r="AE544" s="17">
        <v>0.63679699623368402</v>
      </c>
      <c r="AF544" s="17"/>
      <c r="AG544" s="17">
        <v>0.58740749005183202</v>
      </c>
      <c r="AH544" s="17">
        <v>0.35960010391494401</v>
      </c>
      <c r="AI544" s="17">
        <v>0.56538796559669002</v>
      </c>
      <c r="AJ544" s="17">
        <v>0.59400076077266695</v>
      </c>
      <c r="AK544" s="17"/>
      <c r="AL544" s="17">
        <v>0.60714526706848004</v>
      </c>
      <c r="AM544" s="17">
        <v>0.51431324559110303</v>
      </c>
      <c r="AN544" s="17">
        <v>0.50800510419490896</v>
      </c>
      <c r="AO544" s="17">
        <v>0.62858981629830302</v>
      </c>
      <c r="AP544" s="17">
        <v>0.56509495149045397</v>
      </c>
      <c r="AQ544" s="17">
        <v>0.55830529248919503</v>
      </c>
      <c r="AR544" s="17"/>
      <c r="AS544" s="17">
        <v>0.55567598905848703</v>
      </c>
      <c r="AT544" s="17">
        <v>0.57326252675454203</v>
      </c>
      <c r="AU544" s="17">
        <v>0.57326252675454203</v>
      </c>
      <c r="AV544" s="17" t="s">
        <v>136</v>
      </c>
      <c r="AW544" s="17" t="s">
        <v>136</v>
      </c>
      <c r="AX544" s="17" t="s">
        <v>136</v>
      </c>
      <c r="AY544" s="17">
        <v>0.51315506485235596</v>
      </c>
      <c r="AZ544" s="17">
        <v>0.504121832922788</v>
      </c>
      <c r="BA544" s="17">
        <v>0.62483990963455605</v>
      </c>
      <c r="BB544" s="17"/>
      <c r="BC544" s="17">
        <v>0.57642781840609303</v>
      </c>
      <c r="BD544" s="17">
        <v>0.54437967344976002</v>
      </c>
      <c r="BE544" s="17">
        <v>0.679009185328312</v>
      </c>
      <c r="BF544" s="17">
        <v>0.47903424375210901</v>
      </c>
      <c r="BG544" s="17">
        <v>0.58201022343172903</v>
      </c>
      <c r="BH544" s="17">
        <v>0.52487646598209503</v>
      </c>
      <c r="BI544" s="17"/>
      <c r="BJ544" s="17">
        <v>0.53850600341572297</v>
      </c>
      <c r="BK544" s="17">
        <v>0.63755344487589505</v>
      </c>
      <c r="BL544" s="17">
        <v>0.46460457314220099</v>
      </c>
      <c r="BM544" s="17">
        <v>0.591278631373505</v>
      </c>
      <c r="BN544" s="17">
        <v>0.54033728584531404</v>
      </c>
      <c r="BO544" s="17">
        <v>0.495848550078336</v>
      </c>
      <c r="BP544" s="17"/>
      <c r="BQ544" s="17">
        <v>0.57188245795217996</v>
      </c>
      <c r="BR544" s="17">
        <v>0.53795558738160398</v>
      </c>
      <c r="BS544" s="17"/>
      <c r="BT544" s="17">
        <v>0.56220939865389896</v>
      </c>
      <c r="BU544" s="17">
        <v>0.56220508778768896</v>
      </c>
      <c r="BV544" s="17"/>
      <c r="BW544" s="17">
        <v>0.50456858198780796</v>
      </c>
      <c r="BX544" s="17">
        <v>0.675416554250306</v>
      </c>
    </row>
    <row r="545" spans="2:76" x14ac:dyDescent="0.35">
      <c r="B545" t="s">
        <v>109</v>
      </c>
      <c r="C545" s="17">
        <v>-0.31279040110801798</v>
      </c>
      <c r="D545" s="17">
        <v>-0.32673528209060998</v>
      </c>
      <c r="E545" s="17">
        <v>-0.298776988241232</v>
      </c>
      <c r="F545" s="17"/>
      <c r="G545" s="17">
        <v>-0.32892808999093698</v>
      </c>
      <c r="H545" s="17">
        <v>-0.180751643558523</v>
      </c>
      <c r="I545" s="17">
        <v>-0.35918873846243599</v>
      </c>
      <c r="J545" s="17"/>
      <c r="K545" s="17">
        <v>-0.36100912946691499</v>
      </c>
      <c r="L545" s="17">
        <v>-0.26940222729366498</v>
      </c>
      <c r="M545" s="17">
        <v>-0.455998736136566</v>
      </c>
      <c r="N545" s="17">
        <v>-0.42227572803878399</v>
      </c>
      <c r="O545" s="17">
        <v>-0.28453970282986302</v>
      </c>
      <c r="P545" s="17">
        <v>-0.435094169639059</v>
      </c>
      <c r="Q545" s="17">
        <v>-0.31172226296945199</v>
      </c>
      <c r="R545" s="17">
        <v>-0.27996261953449703</v>
      </c>
      <c r="S545" s="17">
        <v>-2.9821314691784701E-2</v>
      </c>
      <c r="T545" s="17">
        <v>-0.30569197580000701</v>
      </c>
      <c r="U545" s="17">
        <v>-0.53161142432604402</v>
      </c>
      <c r="V545" s="17">
        <v>-0.27934531305452498</v>
      </c>
      <c r="W545" s="17">
        <v>-0.19634485357201301</v>
      </c>
      <c r="X545" s="17">
        <v>-0.55581040974829798</v>
      </c>
      <c r="Y545" s="17">
        <v>-0.162367517525495</v>
      </c>
      <c r="Z545" s="17">
        <v>-0.18478127122867699</v>
      </c>
      <c r="AA545" s="17"/>
      <c r="AB545" s="17">
        <v>-0.35124675298950903</v>
      </c>
      <c r="AC545" s="17">
        <v>-0.20372796362192</v>
      </c>
      <c r="AD545" s="17">
        <v>-0.38291637114204702</v>
      </c>
      <c r="AE545" s="17">
        <v>-0.35587259734607302</v>
      </c>
      <c r="AF545" s="17"/>
      <c r="AG545" s="17">
        <v>-0.34918036661262902</v>
      </c>
      <c r="AH545" s="17">
        <v>-9.0921185548021505E-2</v>
      </c>
      <c r="AI545" s="17">
        <v>-0.29033651790227499</v>
      </c>
      <c r="AJ545" s="17">
        <v>-0.188001521545335</v>
      </c>
      <c r="AK545" s="17"/>
      <c r="AL545" s="17">
        <v>-0.38834643253110901</v>
      </c>
      <c r="AM545" s="17">
        <v>-0.18834294261126699</v>
      </c>
      <c r="AN545" s="17">
        <v>-0.286438599270816</v>
      </c>
      <c r="AO545" s="17">
        <v>-0.47021116587351702</v>
      </c>
      <c r="AP545" s="17">
        <v>-0.429622909126819</v>
      </c>
      <c r="AQ545" s="17">
        <v>-0.233394580710692</v>
      </c>
      <c r="AR545" s="17"/>
      <c r="AS545" s="17">
        <v>-0.28861833689911198</v>
      </c>
      <c r="AT545" s="17">
        <v>-0.37798299237261701</v>
      </c>
      <c r="AU545" s="17">
        <v>-0.37798299237261701</v>
      </c>
      <c r="AV545" s="17" t="s">
        <v>136</v>
      </c>
      <c r="AW545" s="17" t="s">
        <v>136</v>
      </c>
      <c r="AX545" s="17" t="s">
        <v>136</v>
      </c>
      <c r="AY545" s="17">
        <v>-0.243518187675585</v>
      </c>
      <c r="AZ545" s="17">
        <v>-0.23937876305010999</v>
      </c>
      <c r="BA545" s="17">
        <v>-0.62483990963455605</v>
      </c>
      <c r="BB545" s="17"/>
      <c r="BC545" s="17">
        <v>-0.32320092726738398</v>
      </c>
      <c r="BD545" s="17">
        <v>-0.24603405718707799</v>
      </c>
      <c r="BE545" s="17">
        <v>-0.54006152784221295</v>
      </c>
      <c r="BF545" s="17">
        <v>-0.219931170681465</v>
      </c>
      <c r="BG545" s="17">
        <v>-0.34100317938201202</v>
      </c>
      <c r="BH545" s="17">
        <v>-0.164491478029829</v>
      </c>
      <c r="BI545" s="17"/>
      <c r="BJ545" s="17">
        <v>-0.38244749117204402</v>
      </c>
      <c r="BK545" s="17">
        <v>-0.39765905987764699</v>
      </c>
      <c r="BL545" s="17">
        <v>-0.16305794867572099</v>
      </c>
      <c r="BM545" s="17">
        <v>-0.33264049591174799</v>
      </c>
      <c r="BN545" s="17">
        <v>-0.31648255385660301</v>
      </c>
      <c r="BO545" s="17">
        <v>-0.146124431853137</v>
      </c>
      <c r="BP545" s="17"/>
      <c r="BQ545" s="17">
        <v>-0.31946617293398299</v>
      </c>
      <c r="BR545" s="17">
        <v>-0.28845463080385902</v>
      </c>
      <c r="BS545" s="17"/>
      <c r="BT545" s="17">
        <v>-0.29879760404556799</v>
      </c>
      <c r="BU545" s="17">
        <v>-0.32114918926386499</v>
      </c>
      <c r="BV545" s="17"/>
      <c r="BW545" s="17">
        <v>-0.21223903999058899</v>
      </c>
      <c r="BX545" s="17">
        <v>-0.51041493065218502</v>
      </c>
    </row>
    <row r="546" spans="2:76" x14ac:dyDescent="0.35">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row>
    <row r="547" spans="2:76" x14ac:dyDescent="0.35">
      <c r="B547" s="6" t="s">
        <v>351</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row>
    <row r="548" spans="2:76" x14ac:dyDescent="0.35">
      <c r="B548" s="24" t="s">
        <v>503</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row>
    <row r="549" spans="2:76" x14ac:dyDescent="0.35">
      <c r="B549" t="s">
        <v>336</v>
      </c>
      <c r="C549" s="17">
        <v>0.15647162636894399</v>
      </c>
      <c r="D549" s="17">
        <v>0.166721491182139</v>
      </c>
      <c r="E549" s="17">
        <v>0.14813290861154299</v>
      </c>
      <c r="F549" s="17"/>
      <c r="G549" s="17">
        <v>0.20591814833027999</v>
      </c>
      <c r="H549" s="17">
        <v>0.12832848002889999</v>
      </c>
      <c r="I549" s="17">
        <v>0.16056809076343601</v>
      </c>
      <c r="J549" s="17"/>
      <c r="K549" s="17">
        <v>0.11249879170070599</v>
      </c>
      <c r="L549" s="17">
        <v>0.185455594820993</v>
      </c>
      <c r="M549" s="17">
        <v>8.6850750743692404E-2</v>
      </c>
      <c r="N549" s="17">
        <v>0.123798998119013</v>
      </c>
      <c r="O549" s="17">
        <v>0.14093458915665899</v>
      </c>
      <c r="P549" s="17">
        <v>9.6261122682356107E-2</v>
      </c>
      <c r="Q549" s="17">
        <v>0.19221796567468399</v>
      </c>
      <c r="R549" s="17">
        <v>0.109485441482222</v>
      </c>
      <c r="S549" s="17">
        <v>5.6076823892714997E-2</v>
      </c>
      <c r="T549" s="17">
        <v>0.197912542460738</v>
      </c>
      <c r="U549" s="17">
        <v>0.155767469618139</v>
      </c>
      <c r="V549" s="17">
        <v>0.140317784253849</v>
      </c>
      <c r="W549" s="17">
        <v>6.8774040443644296E-2</v>
      </c>
      <c r="X549" s="17">
        <v>8.8207017894320797E-2</v>
      </c>
      <c r="Y549" s="17">
        <v>0.345542126950802</v>
      </c>
      <c r="Z549" s="17">
        <v>0.26226802038089497</v>
      </c>
      <c r="AA549" s="17"/>
      <c r="AB549" s="17">
        <v>0.15664148963563301</v>
      </c>
      <c r="AC549" s="17">
        <v>0.11748425898085001</v>
      </c>
      <c r="AD549" s="17">
        <v>0.212712347731178</v>
      </c>
      <c r="AE549" s="17">
        <v>0.180303413248807</v>
      </c>
      <c r="AF549" s="17"/>
      <c r="AG549" s="17">
        <v>0.136426910651997</v>
      </c>
      <c r="AH549" s="17">
        <v>5.3178871844721899E-2</v>
      </c>
      <c r="AI549" s="17">
        <v>0.23941832990904999</v>
      </c>
      <c r="AJ549" s="17">
        <v>0.31927285079120399</v>
      </c>
      <c r="AK549" s="17"/>
      <c r="AL549" s="17">
        <v>0.15764086902594601</v>
      </c>
      <c r="AM549" s="17">
        <v>9.8647594860268306E-2</v>
      </c>
      <c r="AN549" s="17">
        <v>0.23911004425782501</v>
      </c>
      <c r="AO549" s="17">
        <v>0.17593501476972301</v>
      </c>
      <c r="AP549" s="17">
        <v>0.22499269471515801</v>
      </c>
      <c r="AQ549" s="17">
        <v>0.10232611897093601</v>
      </c>
      <c r="AR549" s="17"/>
      <c r="AS549" s="17">
        <v>0.15073307507555</v>
      </c>
      <c r="AT549" s="17">
        <v>0.166336134615233</v>
      </c>
      <c r="AU549" s="17">
        <v>0.166336134615233</v>
      </c>
      <c r="AV549" s="17" t="s">
        <v>136</v>
      </c>
      <c r="AW549" s="17" t="s">
        <v>136</v>
      </c>
      <c r="AX549" s="17" t="s">
        <v>136</v>
      </c>
      <c r="AY549" s="17">
        <v>0.18400466307406399</v>
      </c>
      <c r="AZ549" s="17">
        <v>7.6387312970313703E-2</v>
      </c>
      <c r="BA549" s="17">
        <v>0.37516009036544401</v>
      </c>
      <c r="BB549" s="17"/>
      <c r="BC549" s="17">
        <v>0.16900168479088201</v>
      </c>
      <c r="BD549" s="17">
        <v>0.14418523743167899</v>
      </c>
      <c r="BE549" s="17">
        <v>9.5161677053639496E-2</v>
      </c>
      <c r="BF549" s="17">
        <v>0.176933814559705</v>
      </c>
      <c r="BG549" s="17">
        <v>0.138523214447794</v>
      </c>
      <c r="BH549" s="17">
        <v>0.28613057580095602</v>
      </c>
      <c r="BI549" s="17"/>
      <c r="BJ549" s="17">
        <v>0.15672483792473499</v>
      </c>
      <c r="BK549" s="17">
        <v>0.177412897742631</v>
      </c>
      <c r="BL549" s="17">
        <v>9.0148900784258704E-2</v>
      </c>
      <c r="BM549" s="17">
        <v>0.169489770355402</v>
      </c>
      <c r="BN549" s="17">
        <v>0.17197650950792301</v>
      </c>
      <c r="BO549" s="17">
        <v>0.11968111704781299</v>
      </c>
      <c r="BP549" s="17"/>
      <c r="BQ549" s="17">
        <v>0.141824723980153</v>
      </c>
      <c r="BR549" s="17">
        <v>0.19303138637068401</v>
      </c>
      <c r="BS549" s="17"/>
      <c r="BT549" s="17">
        <v>0.12951055110067899</v>
      </c>
      <c r="BU549" s="17">
        <v>0.18543082207113501</v>
      </c>
      <c r="BV549" s="17"/>
      <c r="BW549" s="17">
        <v>0.14302913532266201</v>
      </c>
      <c r="BX549" s="17">
        <v>0.18005286127187201</v>
      </c>
    </row>
    <row r="550" spans="2:76" x14ac:dyDescent="0.35">
      <c r="B550" t="s">
        <v>337</v>
      </c>
      <c r="C550" s="17">
        <v>0.16371412083341599</v>
      </c>
      <c r="D550" s="17">
        <v>0.17232449685832399</v>
      </c>
      <c r="E550" s="17">
        <v>0.156804877091727</v>
      </c>
      <c r="F550" s="17"/>
      <c r="G550" s="17">
        <v>1.7891005190289699E-2</v>
      </c>
      <c r="H550" s="17">
        <v>0.15694823717983</v>
      </c>
      <c r="I550" s="17">
        <v>0.18455728768512999</v>
      </c>
      <c r="J550" s="17"/>
      <c r="K550" s="17">
        <v>0.18869502273399</v>
      </c>
      <c r="L550" s="17">
        <v>0.13696308214720701</v>
      </c>
      <c r="M550" s="17">
        <v>8.2817803520090799E-2</v>
      </c>
      <c r="N550" s="17">
        <v>0.16608517632418601</v>
      </c>
      <c r="O550" s="17">
        <v>0.28747923310839701</v>
      </c>
      <c r="P550" s="17">
        <v>0.16382011898498999</v>
      </c>
      <c r="Q550" s="17">
        <v>0.12428963544627</v>
      </c>
      <c r="R550" s="17">
        <v>0.15888372441276299</v>
      </c>
      <c r="S550" s="17">
        <v>0.30706669037197898</v>
      </c>
      <c r="T550" s="17">
        <v>0.15898442393263601</v>
      </c>
      <c r="U550" s="17">
        <v>0.235998959851285</v>
      </c>
      <c r="V550" s="17">
        <v>0.14195872193012099</v>
      </c>
      <c r="W550" s="17">
        <v>0.28412844967111001</v>
      </c>
      <c r="X550" s="17">
        <v>9.1196441038688805E-2</v>
      </c>
      <c r="Y550" s="17">
        <v>9.7383959917579005E-2</v>
      </c>
      <c r="Z550" s="17">
        <v>0.19314677255618401</v>
      </c>
      <c r="AA550" s="17"/>
      <c r="AB550" s="17">
        <v>0.15404633951487801</v>
      </c>
      <c r="AC550" s="17">
        <v>0.16584747604894101</v>
      </c>
      <c r="AD550" s="17">
        <v>0.18072063730535201</v>
      </c>
      <c r="AE550" s="17">
        <v>0.17903292738798701</v>
      </c>
      <c r="AF550" s="17"/>
      <c r="AG550" s="17">
        <v>0.15050519266354301</v>
      </c>
      <c r="AH550" s="17">
        <v>0.34151240322204002</v>
      </c>
      <c r="AI550" s="17">
        <v>0.18279680238316701</v>
      </c>
      <c r="AJ550" s="17">
        <v>7.5504168657132401E-2</v>
      </c>
      <c r="AK550" s="17"/>
      <c r="AL550" s="17">
        <v>0.14456278467536399</v>
      </c>
      <c r="AM550" s="17">
        <v>0.22623298214545401</v>
      </c>
      <c r="AN550" s="17">
        <v>0.159255200889374</v>
      </c>
      <c r="AO550" s="17">
        <v>0.183729755978639</v>
      </c>
      <c r="AP550" s="17">
        <v>0.18738197435815501</v>
      </c>
      <c r="AQ550" s="17">
        <v>0.120118059405557</v>
      </c>
      <c r="AR550" s="17"/>
      <c r="AS550" s="17">
        <v>0.172839916830099</v>
      </c>
      <c r="AT550" s="17">
        <v>0.168367708303578</v>
      </c>
      <c r="AU550" s="17">
        <v>0.168367708303578</v>
      </c>
      <c r="AV550" s="17" t="s">
        <v>136</v>
      </c>
      <c r="AW550" s="17" t="s">
        <v>136</v>
      </c>
      <c r="AX550" s="17" t="s">
        <v>136</v>
      </c>
      <c r="AY550" s="17">
        <v>0.24008103986500301</v>
      </c>
      <c r="AZ550" s="17">
        <v>0</v>
      </c>
      <c r="BA550" s="17">
        <v>0</v>
      </c>
      <c r="BB550" s="17"/>
      <c r="BC550" s="17">
        <v>0.19651143228298801</v>
      </c>
      <c r="BD550" s="17">
        <v>0.159267103700623</v>
      </c>
      <c r="BE550" s="17">
        <v>0.14835430947634401</v>
      </c>
      <c r="BF550" s="17">
        <v>0.14287969822028301</v>
      </c>
      <c r="BG550" s="17">
        <v>0.14600723983217601</v>
      </c>
      <c r="BH550" s="17">
        <v>0.13706111644677499</v>
      </c>
      <c r="BI550" s="17"/>
      <c r="BJ550" s="17">
        <v>0.150512658956893</v>
      </c>
      <c r="BK550" s="17">
        <v>0.171840052524669</v>
      </c>
      <c r="BL550" s="17">
        <v>0.151412336336888</v>
      </c>
      <c r="BM550" s="17">
        <v>0.15163464741613999</v>
      </c>
      <c r="BN550" s="17">
        <v>0.17761359099874499</v>
      </c>
      <c r="BO550" s="17">
        <v>0.183388622445985</v>
      </c>
      <c r="BP550" s="17"/>
      <c r="BQ550" s="17">
        <v>0.16300563716789301</v>
      </c>
      <c r="BR550" s="17">
        <v>0.16116334936172699</v>
      </c>
      <c r="BS550" s="17"/>
      <c r="BT550" s="17">
        <v>0.176407044208715</v>
      </c>
      <c r="BU550" s="17">
        <v>0.14992894948694799</v>
      </c>
      <c r="BV550" s="17"/>
      <c r="BW550" s="17">
        <v>0.157777132705891</v>
      </c>
      <c r="BX550" s="17">
        <v>0.186164297970906</v>
      </c>
    </row>
    <row r="551" spans="2:76" x14ac:dyDescent="0.35">
      <c r="B551" t="s">
        <v>338</v>
      </c>
      <c r="C551" s="17">
        <v>0.17169279178667701</v>
      </c>
      <c r="D551" s="17">
        <v>0.173348281680344</v>
      </c>
      <c r="E551" s="17">
        <v>0.17078009408832401</v>
      </c>
      <c r="F551" s="17"/>
      <c r="G551" s="17">
        <v>0.13320687979227799</v>
      </c>
      <c r="H551" s="17">
        <v>0.127907077754499</v>
      </c>
      <c r="I551" s="17">
        <v>0.19259890708840499</v>
      </c>
      <c r="J551" s="17"/>
      <c r="K551" s="17">
        <v>0.18010064118453101</v>
      </c>
      <c r="L551" s="17">
        <v>0.16730073443489399</v>
      </c>
      <c r="M551" s="17">
        <v>0.32734959830982902</v>
      </c>
      <c r="N551" s="17">
        <v>0.21519040947806001</v>
      </c>
      <c r="O551" s="17">
        <v>0.14571100188123101</v>
      </c>
      <c r="P551" s="17">
        <v>9.6261122682356107E-2</v>
      </c>
      <c r="Q551" s="17">
        <v>0.25795338102725002</v>
      </c>
      <c r="R551" s="17">
        <v>0.157424435737925</v>
      </c>
      <c r="S551" s="17">
        <v>0.114054146852391</v>
      </c>
      <c r="T551" s="17">
        <v>9.5471669176258794E-2</v>
      </c>
      <c r="U551" s="17">
        <v>4.3653476902120299E-2</v>
      </c>
      <c r="V551" s="17">
        <v>0.14058237112750099</v>
      </c>
      <c r="W551" s="17">
        <v>0.18747964525955199</v>
      </c>
      <c r="X551" s="17">
        <v>0.55413736036507399</v>
      </c>
      <c r="Y551" s="17">
        <v>0.16218560261314899</v>
      </c>
      <c r="Z551" s="17">
        <v>0.18274099034674199</v>
      </c>
      <c r="AA551" s="17"/>
      <c r="AB551" s="17">
        <v>0.18836889027951401</v>
      </c>
      <c r="AC551" s="17">
        <v>0.16210499662779801</v>
      </c>
      <c r="AD551" s="17">
        <v>0.137903408161829</v>
      </c>
      <c r="AE551" s="17">
        <v>0.203866704278336</v>
      </c>
      <c r="AF551" s="17"/>
      <c r="AG551" s="17">
        <v>0.16550175656444999</v>
      </c>
      <c r="AH551" s="17">
        <v>0.239580615799867</v>
      </c>
      <c r="AI551" s="17">
        <v>0.16483123930987301</v>
      </c>
      <c r="AJ551" s="17">
        <v>0.33550477788705402</v>
      </c>
      <c r="AK551" s="17"/>
      <c r="AL551" s="17">
        <v>0.13498396945560301</v>
      </c>
      <c r="AM551" s="17">
        <v>0.160902595769922</v>
      </c>
      <c r="AN551" s="17">
        <v>0.162015878318782</v>
      </c>
      <c r="AO551" s="17">
        <v>0.20876750700968499</v>
      </c>
      <c r="AP551" s="17">
        <v>0.17490414374469601</v>
      </c>
      <c r="AQ551" s="17">
        <v>0.295634043958237</v>
      </c>
      <c r="AR551" s="17"/>
      <c r="AS551" s="17">
        <v>0.172839753949904</v>
      </c>
      <c r="AT551" s="17">
        <v>0.142653205081125</v>
      </c>
      <c r="AU551" s="17">
        <v>0.142653205081125</v>
      </c>
      <c r="AV551" s="17" t="s">
        <v>136</v>
      </c>
      <c r="AW551" s="17" t="s">
        <v>136</v>
      </c>
      <c r="AX551" s="17" t="s">
        <v>136</v>
      </c>
      <c r="AY551" s="17">
        <v>0.176774280988377</v>
      </c>
      <c r="AZ551" s="17">
        <v>0.16962829345406399</v>
      </c>
      <c r="BA551" s="17">
        <v>0</v>
      </c>
      <c r="BB551" s="17"/>
      <c r="BC551" s="17">
        <v>0.20995787739247601</v>
      </c>
      <c r="BD551" s="17">
        <v>7.4272250273647103E-2</v>
      </c>
      <c r="BE551" s="17">
        <v>0.14145992875344701</v>
      </c>
      <c r="BF551" s="17">
        <v>0.17213470669084099</v>
      </c>
      <c r="BG551" s="17">
        <v>0.15899464543373301</v>
      </c>
      <c r="BH551" s="17">
        <v>0.185044163524891</v>
      </c>
      <c r="BI551" s="17"/>
      <c r="BJ551" s="17">
        <v>0.22686683061681001</v>
      </c>
      <c r="BK551" s="17">
        <v>0.101255929864216</v>
      </c>
      <c r="BL551" s="17">
        <v>0.231272650102224</v>
      </c>
      <c r="BM551" s="17">
        <v>0.16170304810178199</v>
      </c>
      <c r="BN551" s="17">
        <v>0.18981730725654899</v>
      </c>
      <c r="BO551" s="17">
        <v>0.193853345023102</v>
      </c>
      <c r="BP551" s="17"/>
      <c r="BQ551" s="17">
        <v>0.17906752727802699</v>
      </c>
      <c r="BR551" s="17">
        <v>0.15640523763968101</v>
      </c>
      <c r="BS551" s="17"/>
      <c r="BT551" s="17">
        <v>0.16807156849776</v>
      </c>
      <c r="BU551" s="17">
        <v>0.17751822435196499</v>
      </c>
      <c r="BV551" s="17"/>
      <c r="BW551" s="17">
        <v>0.17121984263416801</v>
      </c>
      <c r="BX551" s="17">
        <v>0.15709062224172901</v>
      </c>
    </row>
    <row r="552" spans="2:76" x14ac:dyDescent="0.35">
      <c r="B552" t="s">
        <v>339</v>
      </c>
      <c r="C552" s="17">
        <v>0.139931873501696</v>
      </c>
      <c r="D552" s="17">
        <v>0.12908565830670901</v>
      </c>
      <c r="E552" s="17">
        <v>0.14966153489922401</v>
      </c>
      <c r="F552" s="17"/>
      <c r="G552" s="17">
        <v>0.180551800953062</v>
      </c>
      <c r="H552" s="17">
        <v>0.15972186693945001</v>
      </c>
      <c r="I552" s="17">
        <v>0.12755841211827099</v>
      </c>
      <c r="J552" s="17"/>
      <c r="K552" s="17">
        <v>0.19974720270705401</v>
      </c>
      <c r="L552" s="17">
        <v>0.11759105709799</v>
      </c>
      <c r="M552" s="17">
        <v>0.123395839615472</v>
      </c>
      <c r="N552" s="17">
        <v>0.123126816772663</v>
      </c>
      <c r="O552" s="17">
        <v>0.28494058669705402</v>
      </c>
      <c r="P552" s="17">
        <v>0</v>
      </c>
      <c r="Q552" s="17">
        <v>9.3075640333808607E-2</v>
      </c>
      <c r="R552" s="17">
        <v>0.24001275910136499</v>
      </c>
      <c r="S552" s="17">
        <v>0.11332222062232</v>
      </c>
      <c r="T552" s="17">
        <v>0.14135755965209101</v>
      </c>
      <c r="U552" s="17">
        <v>0.14968032597213701</v>
      </c>
      <c r="V552" s="17">
        <v>6.9217486292294697E-2</v>
      </c>
      <c r="W552" s="17">
        <v>0.15547129765109199</v>
      </c>
      <c r="X552" s="17">
        <v>0</v>
      </c>
      <c r="Y552" s="17">
        <v>4.8955031417989403E-2</v>
      </c>
      <c r="Z552" s="17">
        <v>6.0925039893903098E-2</v>
      </c>
      <c r="AA552" s="17"/>
      <c r="AB552" s="17">
        <v>0.15002044548663099</v>
      </c>
      <c r="AC552" s="17">
        <v>0.152873026201364</v>
      </c>
      <c r="AD552" s="17">
        <v>0.13944347200857601</v>
      </c>
      <c r="AE552" s="17">
        <v>9.7535577316072999E-2</v>
      </c>
      <c r="AF552" s="17"/>
      <c r="AG552" s="17">
        <v>0.15210669171062199</v>
      </c>
      <c r="AH552" s="17">
        <v>0.13829775325569801</v>
      </c>
      <c r="AI552" s="17">
        <v>0.103485453655477</v>
      </c>
      <c r="AJ552" s="17">
        <v>0</v>
      </c>
      <c r="AK552" s="17"/>
      <c r="AL552" s="17">
        <v>0.14875396893558601</v>
      </c>
      <c r="AM552" s="17">
        <v>0.158680847912922</v>
      </c>
      <c r="AN552" s="17">
        <v>8.2569254770084199E-2</v>
      </c>
      <c r="AO552" s="17">
        <v>5.33416894105102E-2</v>
      </c>
      <c r="AP552" s="17">
        <v>0.155209462710727</v>
      </c>
      <c r="AQ552" s="17">
        <v>0.141623243201599</v>
      </c>
      <c r="AR552" s="17"/>
      <c r="AS552" s="17">
        <v>0.149258322789426</v>
      </c>
      <c r="AT552" s="17">
        <v>8.6015573991319497E-2</v>
      </c>
      <c r="AU552" s="17">
        <v>8.6015573991319497E-2</v>
      </c>
      <c r="AV552" s="17" t="s">
        <v>136</v>
      </c>
      <c r="AW552" s="17" t="s">
        <v>136</v>
      </c>
      <c r="AX552" s="17" t="s">
        <v>136</v>
      </c>
      <c r="AY552" s="17">
        <v>0.29360703663547399</v>
      </c>
      <c r="AZ552" s="17">
        <v>0.111875129186106</v>
      </c>
      <c r="BA552" s="17">
        <v>0</v>
      </c>
      <c r="BB552" s="17"/>
      <c r="BC552" s="17">
        <v>0.12964619774518499</v>
      </c>
      <c r="BD552" s="17">
        <v>0.187854408501065</v>
      </c>
      <c r="BE552" s="17">
        <v>0.324702396768702</v>
      </c>
      <c r="BF552" s="17">
        <v>9.1958805547856501E-2</v>
      </c>
      <c r="BG552" s="17">
        <v>0.14097550937224901</v>
      </c>
      <c r="BH552" s="17">
        <v>9.3585020246844897E-2</v>
      </c>
      <c r="BI552" s="17"/>
      <c r="BJ552" s="17">
        <v>5.5912652683805499E-2</v>
      </c>
      <c r="BK552" s="17">
        <v>0.17201774401066899</v>
      </c>
      <c r="BL552" s="17">
        <v>0.11812536601114</v>
      </c>
      <c r="BM552" s="17">
        <v>0.150615700403051</v>
      </c>
      <c r="BN552" s="17">
        <v>0.14475916798463501</v>
      </c>
      <c r="BO552" s="17">
        <v>0.16094584749860999</v>
      </c>
      <c r="BP552" s="17"/>
      <c r="BQ552" s="17">
        <v>0.14181590436084099</v>
      </c>
      <c r="BR552" s="17">
        <v>0.137223140518379</v>
      </c>
      <c r="BS552" s="17"/>
      <c r="BT552" s="17">
        <v>0.122183712600588</v>
      </c>
      <c r="BU552" s="17">
        <v>0.14982351028773799</v>
      </c>
      <c r="BV552" s="17"/>
      <c r="BW552" s="17">
        <v>0.13635349833031099</v>
      </c>
      <c r="BX552" s="17">
        <v>0.14547468604810501</v>
      </c>
    </row>
    <row r="553" spans="2:76" x14ac:dyDescent="0.35">
      <c r="B553" t="s">
        <v>340</v>
      </c>
      <c r="C553" s="17">
        <v>0.35735633794482302</v>
      </c>
      <c r="D553" s="17">
        <v>0.348333604384511</v>
      </c>
      <c r="E553" s="17">
        <v>0.36319975713125602</v>
      </c>
      <c r="F553" s="17"/>
      <c r="G553" s="17">
        <v>0.42889630039121501</v>
      </c>
      <c r="H553" s="17">
        <v>0.40167243705641098</v>
      </c>
      <c r="I553" s="17">
        <v>0.33209363748132198</v>
      </c>
      <c r="J553" s="17"/>
      <c r="K553" s="17">
        <v>0.30360478956473202</v>
      </c>
      <c r="L553" s="17">
        <v>0.36509269067164501</v>
      </c>
      <c r="M553" s="17">
        <v>0.325917214121205</v>
      </c>
      <c r="N553" s="17">
        <v>0.371798599306079</v>
      </c>
      <c r="O553" s="17">
        <v>0.14093458915665899</v>
      </c>
      <c r="P553" s="17">
        <v>0.64365763565029799</v>
      </c>
      <c r="Q553" s="17">
        <v>0.33246337751798899</v>
      </c>
      <c r="R553" s="17">
        <v>0.33419363926572498</v>
      </c>
      <c r="S553" s="17">
        <v>0.40948011826059599</v>
      </c>
      <c r="T553" s="17">
        <v>0.39763082033486702</v>
      </c>
      <c r="U553" s="17">
        <v>0.41489976765631897</v>
      </c>
      <c r="V553" s="17">
        <v>0.50792363639623395</v>
      </c>
      <c r="W553" s="17">
        <v>0.30414656697460202</v>
      </c>
      <c r="X553" s="17">
        <v>0.26645918070191699</v>
      </c>
      <c r="Y553" s="17">
        <v>0.34593327910048099</v>
      </c>
      <c r="Z553" s="17">
        <v>0.30091917682227598</v>
      </c>
      <c r="AA553" s="17"/>
      <c r="AB553" s="17">
        <v>0.32814520443071299</v>
      </c>
      <c r="AC553" s="17">
        <v>0.39841535640335402</v>
      </c>
      <c r="AD553" s="17">
        <v>0.31954466836958201</v>
      </c>
      <c r="AE553" s="17">
        <v>0.339261377768797</v>
      </c>
      <c r="AF553" s="17"/>
      <c r="AG553" s="17">
        <v>0.38237901148152198</v>
      </c>
      <c r="AH553" s="17">
        <v>0.22743035587767299</v>
      </c>
      <c r="AI553" s="17">
        <v>0.30946817474243299</v>
      </c>
      <c r="AJ553" s="17">
        <v>0.26971820266461</v>
      </c>
      <c r="AK553" s="17"/>
      <c r="AL553" s="17">
        <v>0.40801846903665501</v>
      </c>
      <c r="AM553" s="17">
        <v>0.35553597931143399</v>
      </c>
      <c r="AN553" s="17">
        <v>0.35704962176393501</v>
      </c>
      <c r="AO553" s="17">
        <v>0.37822603283144302</v>
      </c>
      <c r="AP553" s="17">
        <v>0.21194456647975099</v>
      </c>
      <c r="AQ553" s="17">
        <v>0.34029853446367297</v>
      </c>
      <c r="AR553" s="17"/>
      <c r="AS553" s="17">
        <v>0.34477826112024501</v>
      </c>
      <c r="AT553" s="17">
        <v>0.42499668298765297</v>
      </c>
      <c r="AU553" s="17">
        <v>0.42499668298765297</v>
      </c>
      <c r="AV553" s="17" t="s">
        <v>136</v>
      </c>
      <c r="AW553" s="17" t="s">
        <v>136</v>
      </c>
      <c r="AX553" s="17" t="s">
        <v>136</v>
      </c>
      <c r="AY553" s="17">
        <v>5.4416729130915199E-2</v>
      </c>
      <c r="AZ553" s="17">
        <v>0.61300690869056496</v>
      </c>
      <c r="BA553" s="17">
        <v>0.62483990963455605</v>
      </c>
      <c r="BB553" s="17"/>
      <c r="BC553" s="17">
        <v>0.29033864976753598</v>
      </c>
      <c r="BD553" s="17">
        <v>0.41827107407683001</v>
      </c>
      <c r="BE553" s="17">
        <v>0.290321687947867</v>
      </c>
      <c r="BF553" s="17">
        <v>0.40848802352046798</v>
      </c>
      <c r="BG553" s="17">
        <v>0.39661565802891002</v>
      </c>
      <c r="BH553" s="17">
        <v>0.29817912398053298</v>
      </c>
      <c r="BI553" s="17"/>
      <c r="BJ553" s="17">
        <v>0.40998301981775598</v>
      </c>
      <c r="BK553" s="17">
        <v>0.35809935753939398</v>
      </c>
      <c r="BL553" s="17">
        <v>0.39186956493911801</v>
      </c>
      <c r="BM553" s="17">
        <v>0.354353978679398</v>
      </c>
      <c r="BN553" s="17">
        <v>0.30519161194987998</v>
      </c>
      <c r="BO553" s="17">
        <v>0.342131067984491</v>
      </c>
      <c r="BP553" s="17"/>
      <c r="BQ553" s="17">
        <v>0.36803419615887201</v>
      </c>
      <c r="BR553" s="17">
        <v>0.33038325465479101</v>
      </c>
      <c r="BS553" s="17"/>
      <c r="BT553" s="17">
        <v>0.39753855241355102</v>
      </c>
      <c r="BU553" s="17">
        <v>0.32178343537516002</v>
      </c>
      <c r="BV553" s="17"/>
      <c r="BW553" s="17">
        <v>0.38051449624789102</v>
      </c>
      <c r="BX553" s="17">
        <v>0.32021589424948499</v>
      </c>
    </row>
    <row r="554" spans="2:76" x14ac:dyDescent="0.35">
      <c r="B554" t="s">
        <v>97</v>
      </c>
      <c r="C554" s="17">
        <v>1.08332495644437E-2</v>
      </c>
      <c r="D554" s="17">
        <v>1.0186467587972901E-2</v>
      </c>
      <c r="E554" s="17">
        <v>1.14208281779261E-2</v>
      </c>
      <c r="F554" s="17"/>
      <c r="G554" s="17">
        <v>3.3535865342876003E-2</v>
      </c>
      <c r="H554" s="17">
        <v>2.5421901040910098E-2</v>
      </c>
      <c r="I554" s="17">
        <v>2.6236648634358401E-3</v>
      </c>
      <c r="J554" s="17"/>
      <c r="K554" s="17">
        <v>1.53535521089865E-2</v>
      </c>
      <c r="L554" s="17">
        <v>2.7596840827270801E-2</v>
      </c>
      <c r="M554" s="17">
        <v>5.36687936897099E-2</v>
      </c>
      <c r="N554" s="17">
        <v>0</v>
      </c>
      <c r="O554" s="17">
        <v>0</v>
      </c>
      <c r="P554" s="17">
        <v>0</v>
      </c>
      <c r="Q554" s="17">
        <v>0</v>
      </c>
      <c r="R554" s="17">
        <v>0</v>
      </c>
      <c r="S554" s="17">
        <v>0</v>
      </c>
      <c r="T554" s="17">
        <v>8.6429844434094006E-3</v>
      </c>
      <c r="U554" s="17">
        <v>0</v>
      </c>
      <c r="V554" s="17">
        <v>0</v>
      </c>
      <c r="W554" s="17">
        <v>0</v>
      </c>
      <c r="X554" s="17">
        <v>0</v>
      </c>
      <c r="Y554" s="17">
        <v>0</v>
      </c>
      <c r="Z554" s="17">
        <v>0</v>
      </c>
      <c r="AA554" s="17"/>
      <c r="AB554" s="17">
        <v>2.2777630652632101E-2</v>
      </c>
      <c r="AC554" s="17">
        <v>3.27488573769247E-3</v>
      </c>
      <c r="AD554" s="17">
        <v>9.6754664234840592E-3</v>
      </c>
      <c r="AE554" s="17">
        <v>0</v>
      </c>
      <c r="AF554" s="17"/>
      <c r="AG554" s="17">
        <v>1.30804369278665E-2</v>
      </c>
      <c r="AH554" s="17">
        <v>0</v>
      </c>
      <c r="AI554" s="17">
        <v>0</v>
      </c>
      <c r="AJ554" s="17">
        <v>0</v>
      </c>
      <c r="AK554" s="17"/>
      <c r="AL554" s="17">
        <v>6.0399388708465701E-3</v>
      </c>
      <c r="AM554" s="17">
        <v>0</v>
      </c>
      <c r="AN554" s="17">
        <v>0</v>
      </c>
      <c r="AO554" s="17">
        <v>0</v>
      </c>
      <c r="AP554" s="17">
        <v>4.5567157991513299E-2</v>
      </c>
      <c r="AQ554" s="17">
        <v>0</v>
      </c>
      <c r="AR554" s="17"/>
      <c r="AS554" s="17">
        <v>9.5506702347764802E-3</v>
      </c>
      <c r="AT554" s="17">
        <v>1.1630695021091601E-2</v>
      </c>
      <c r="AU554" s="17">
        <v>1.1630695021091601E-2</v>
      </c>
      <c r="AV554" s="17" t="s">
        <v>136</v>
      </c>
      <c r="AW554" s="17" t="s">
        <v>136</v>
      </c>
      <c r="AX554" s="17" t="s">
        <v>136</v>
      </c>
      <c r="AY554" s="17">
        <v>5.11162503061659E-2</v>
      </c>
      <c r="AZ554" s="17">
        <v>2.91023556989514E-2</v>
      </c>
      <c r="BA554" s="17">
        <v>0</v>
      </c>
      <c r="BB554" s="17"/>
      <c r="BC554" s="17">
        <v>4.5441580209333596E-3</v>
      </c>
      <c r="BD554" s="17">
        <v>1.6149926016155301E-2</v>
      </c>
      <c r="BE554" s="17">
        <v>0</v>
      </c>
      <c r="BF554" s="17">
        <v>7.6049514608470198E-3</v>
      </c>
      <c r="BG554" s="17">
        <v>1.8883732885138501E-2</v>
      </c>
      <c r="BH554" s="17">
        <v>0</v>
      </c>
      <c r="BI554" s="17"/>
      <c r="BJ554" s="17">
        <v>0</v>
      </c>
      <c r="BK554" s="17">
        <v>1.9374018318420901E-2</v>
      </c>
      <c r="BL554" s="17">
        <v>1.7171181826372499E-2</v>
      </c>
      <c r="BM554" s="17">
        <v>1.22028550442272E-2</v>
      </c>
      <c r="BN554" s="17">
        <v>1.06418123022672E-2</v>
      </c>
      <c r="BO554" s="17">
        <v>0</v>
      </c>
      <c r="BP554" s="17"/>
      <c r="BQ554" s="17">
        <v>6.2520110542144403E-3</v>
      </c>
      <c r="BR554" s="17">
        <v>2.17936314547378E-2</v>
      </c>
      <c r="BS554" s="17"/>
      <c r="BT554" s="17">
        <v>6.2885711787072102E-3</v>
      </c>
      <c r="BU554" s="17">
        <v>1.55150584270543E-2</v>
      </c>
      <c r="BV554" s="17"/>
      <c r="BW554" s="17">
        <v>1.1105894759075899E-2</v>
      </c>
      <c r="BX554" s="17">
        <v>1.10016382179026E-2</v>
      </c>
    </row>
    <row r="555" spans="2:76" x14ac:dyDescent="0.35">
      <c r="B555" t="s">
        <v>341</v>
      </c>
      <c r="C555" s="17">
        <v>0.32018574720235998</v>
      </c>
      <c r="D555" s="17">
        <v>0.33904598804046299</v>
      </c>
      <c r="E555" s="17">
        <v>0.30493778570327001</v>
      </c>
      <c r="F555" s="17"/>
      <c r="G555" s="17">
        <v>0.22380915352056899</v>
      </c>
      <c r="H555" s="17">
        <v>0.28527671720872999</v>
      </c>
      <c r="I555" s="17">
        <v>0.345125378448566</v>
      </c>
      <c r="J555" s="17"/>
      <c r="K555" s="17">
        <v>0.30119381443469601</v>
      </c>
      <c r="L555" s="17">
        <v>0.32241867696819998</v>
      </c>
      <c r="M555" s="17">
        <v>0.16966855426378299</v>
      </c>
      <c r="N555" s="17">
        <v>0.28988417444319903</v>
      </c>
      <c r="O555" s="17">
        <v>0.42841382226505598</v>
      </c>
      <c r="P555" s="17">
        <v>0.26008124166734597</v>
      </c>
      <c r="Q555" s="17">
        <v>0.316507601120953</v>
      </c>
      <c r="R555" s="17">
        <v>0.268369165894985</v>
      </c>
      <c r="S555" s="17">
        <v>0.36314351426469399</v>
      </c>
      <c r="T555" s="17">
        <v>0.35689696639337398</v>
      </c>
      <c r="U555" s="17">
        <v>0.39176642946942303</v>
      </c>
      <c r="V555" s="17">
        <v>0.28227650618396999</v>
      </c>
      <c r="W555" s="17">
        <v>0.352902490114754</v>
      </c>
      <c r="X555" s="17">
        <v>0.17940345893300999</v>
      </c>
      <c r="Y555" s="17">
        <v>0.44292608686838097</v>
      </c>
      <c r="Z555" s="17">
        <v>0.45541479293707898</v>
      </c>
      <c r="AA555" s="17"/>
      <c r="AB555" s="17">
        <v>0.31068782915051002</v>
      </c>
      <c r="AC555" s="17">
        <v>0.28333173502979198</v>
      </c>
      <c r="AD555" s="17">
        <v>0.39343298503652901</v>
      </c>
      <c r="AE555" s="17">
        <v>0.35933634063679398</v>
      </c>
      <c r="AF555" s="17"/>
      <c r="AG555" s="17">
        <v>0.28693210331553998</v>
      </c>
      <c r="AH555" s="17">
        <v>0.39469127506676199</v>
      </c>
      <c r="AI555" s="17">
        <v>0.42221513229221702</v>
      </c>
      <c r="AJ555" s="17">
        <v>0.39477701944833599</v>
      </c>
      <c r="AK555" s="17"/>
      <c r="AL555" s="17">
        <v>0.30220365370131003</v>
      </c>
      <c r="AM555" s="17">
        <v>0.32488057700572198</v>
      </c>
      <c r="AN555" s="17">
        <v>0.39836524514719901</v>
      </c>
      <c r="AO555" s="17">
        <v>0.35966477074836201</v>
      </c>
      <c r="AP555" s="17">
        <v>0.41237466907331199</v>
      </c>
      <c r="AQ555" s="17">
        <v>0.222444178376492</v>
      </c>
      <c r="AR555" s="17"/>
      <c r="AS555" s="17">
        <v>0.32357299190564898</v>
      </c>
      <c r="AT555" s="17">
        <v>0.334703842918811</v>
      </c>
      <c r="AU555" s="17">
        <v>0.334703842918811</v>
      </c>
      <c r="AV555" s="17" t="s">
        <v>136</v>
      </c>
      <c r="AW555" s="17" t="s">
        <v>136</v>
      </c>
      <c r="AX555" s="17" t="s">
        <v>136</v>
      </c>
      <c r="AY555" s="17">
        <v>0.424085702939067</v>
      </c>
      <c r="AZ555" s="17">
        <v>7.6387312970313703E-2</v>
      </c>
      <c r="BA555" s="17">
        <v>0.37516009036544401</v>
      </c>
      <c r="BB555" s="17"/>
      <c r="BC555" s="17">
        <v>0.36551311707386902</v>
      </c>
      <c r="BD555" s="17">
        <v>0.30345234113230302</v>
      </c>
      <c r="BE555" s="17">
        <v>0.24351598652998399</v>
      </c>
      <c r="BF555" s="17">
        <v>0.31981351277998799</v>
      </c>
      <c r="BG555" s="17">
        <v>0.28453045427996998</v>
      </c>
      <c r="BH555" s="17">
        <v>0.42319169224773101</v>
      </c>
      <c r="BI555" s="17"/>
      <c r="BJ555" s="17">
        <v>0.30723749688162799</v>
      </c>
      <c r="BK555" s="17">
        <v>0.34925295026730002</v>
      </c>
      <c r="BL555" s="17">
        <v>0.24156123712114599</v>
      </c>
      <c r="BM555" s="17">
        <v>0.32112441777154199</v>
      </c>
      <c r="BN555" s="17">
        <v>0.349590100506668</v>
      </c>
      <c r="BO555" s="17">
        <v>0.30306973949379801</v>
      </c>
      <c r="BP555" s="17"/>
      <c r="BQ555" s="17">
        <v>0.30483036114804601</v>
      </c>
      <c r="BR555" s="17">
        <v>0.354194735732411</v>
      </c>
      <c r="BS555" s="17"/>
      <c r="BT555" s="17">
        <v>0.305917595309394</v>
      </c>
      <c r="BU555" s="17">
        <v>0.335359771558083</v>
      </c>
      <c r="BV555" s="17"/>
      <c r="BW555" s="17">
        <v>0.30080626802855398</v>
      </c>
      <c r="BX555" s="17">
        <v>0.36621715924277798</v>
      </c>
    </row>
    <row r="556" spans="2:76" x14ac:dyDescent="0.35">
      <c r="B556" t="s">
        <v>342</v>
      </c>
      <c r="C556" s="17">
        <v>0.49728821144651902</v>
      </c>
      <c r="D556" s="17">
        <v>0.47741926269121998</v>
      </c>
      <c r="E556" s="17">
        <v>0.51286129203048003</v>
      </c>
      <c r="F556" s="17"/>
      <c r="G556" s="17">
        <v>0.60944810134427696</v>
      </c>
      <c r="H556" s="17">
        <v>0.56139430399586099</v>
      </c>
      <c r="I556" s="17">
        <v>0.45965204959959299</v>
      </c>
      <c r="J556" s="17"/>
      <c r="K556" s="17">
        <v>0.50335199227178595</v>
      </c>
      <c r="L556" s="17">
        <v>0.48268374776963502</v>
      </c>
      <c r="M556" s="17">
        <v>0.44931305373667701</v>
      </c>
      <c r="N556" s="17">
        <v>0.49492541607874102</v>
      </c>
      <c r="O556" s="17">
        <v>0.42587517585371298</v>
      </c>
      <c r="P556" s="17">
        <v>0.64365763565029799</v>
      </c>
      <c r="Q556" s="17">
        <v>0.42553901785179699</v>
      </c>
      <c r="R556" s="17">
        <v>0.57420639836708998</v>
      </c>
      <c r="S556" s="17">
        <v>0.52280233888291605</v>
      </c>
      <c r="T556" s="17">
        <v>0.53898837998695803</v>
      </c>
      <c r="U556" s="17">
        <v>0.56458009362845596</v>
      </c>
      <c r="V556" s="17">
        <v>0.57714112268852902</v>
      </c>
      <c r="W556" s="17">
        <v>0.45961786462569398</v>
      </c>
      <c r="X556" s="17">
        <v>0.26645918070191699</v>
      </c>
      <c r="Y556" s="17">
        <v>0.39488831051847101</v>
      </c>
      <c r="Z556" s="17">
        <v>0.361844216716179</v>
      </c>
      <c r="AA556" s="17"/>
      <c r="AB556" s="17">
        <v>0.478165649917344</v>
      </c>
      <c r="AC556" s="17">
        <v>0.55128838260471802</v>
      </c>
      <c r="AD556" s="17">
        <v>0.45898814037815799</v>
      </c>
      <c r="AE556" s="17">
        <v>0.43679695508486999</v>
      </c>
      <c r="AF556" s="17"/>
      <c r="AG556" s="17">
        <v>0.53448570319214395</v>
      </c>
      <c r="AH556" s="17">
        <v>0.365728109133371</v>
      </c>
      <c r="AI556" s="17">
        <v>0.41295362839791</v>
      </c>
      <c r="AJ556" s="17">
        <v>0.26971820266461</v>
      </c>
      <c r="AK556" s="17"/>
      <c r="AL556" s="17">
        <v>0.55677243797223996</v>
      </c>
      <c r="AM556" s="17">
        <v>0.51421682722435602</v>
      </c>
      <c r="AN556" s="17">
        <v>0.43961887653401899</v>
      </c>
      <c r="AO556" s="17">
        <v>0.431567722241953</v>
      </c>
      <c r="AP556" s="17">
        <v>0.36715402919047901</v>
      </c>
      <c r="AQ556" s="17">
        <v>0.481921777665271</v>
      </c>
      <c r="AR556" s="17"/>
      <c r="AS556" s="17">
        <v>0.49403658390966998</v>
      </c>
      <c r="AT556" s="17">
        <v>0.51101225697897201</v>
      </c>
      <c r="AU556" s="17">
        <v>0.51101225697897201</v>
      </c>
      <c r="AV556" s="17" t="s">
        <v>136</v>
      </c>
      <c r="AW556" s="17" t="s">
        <v>136</v>
      </c>
      <c r="AX556" s="17" t="s">
        <v>136</v>
      </c>
      <c r="AY556" s="17">
        <v>0.34802376576638999</v>
      </c>
      <c r="AZ556" s="17">
        <v>0.72488203787667105</v>
      </c>
      <c r="BA556" s="17">
        <v>0.62483990963455605</v>
      </c>
      <c r="BB556" s="17"/>
      <c r="BC556" s="17">
        <v>0.41998484751272103</v>
      </c>
      <c r="BD556" s="17">
        <v>0.606125482577895</v>
      </c>
      <c r="BE556" s="17">
        <v>0.61502408471657</v>
      </c>
      <c r="BF556" s="17">
        <v>0.50044682906832405</v>
      </c>
      <c r="BG556" s="17">
        <v>0.53759116740115898</v>
      </c>
      <c r="BH556" s="17">
        <v>0.39176414422737799</v>
      </c>
      <c r="BI556" s="17"/>
      <c r="BJ556" s="17">
        <v>0.465895672501562</v>
      </c>
      <c r="BK556" s="17">
        <v>0.53011710155006297</v>
      </c>
      <c r="BL556" s="17">
        <v>0.50999493095025705</v>
      </c>
      <c r="BM556" s="17">
        <v>0.50496967908244905</v>
      </c>
      <c r="BN556" s="17">
        <v>0.44995077993451499</v>
      </c>
      <c r="BO556" s="17">
        <v>0.50307691548309996</v>
      </c>
      <c r="BP556" s="17"/>
      <c r="BQ556" s="17">
        <v>0.50985010051971302</v>
      </c>
      <c r="BR556" s="17">
        <v>0.46760639517316999</v>
      </c>
      <c r="BS556" s="17"/>
      <c r="BT556" s="17">
        <v>0.51972226501413898</v>
      </c>
      <c r="BU556" s="17">
        <v>0.47160694566289801</v>
      </c>
      <c r="BV556" s="17"/>
      <c r="BW556" s="17">
        <v>0.51686799457820198</v>
      </c>
      <c r="BX556" s="17">
        <v>0.46569058029759097</v>
      </c>
    </row>
    <row r="557" spans="2:76" x14ac:dyDescent="0.35">
      <c r="B557" t="s">
        <v>109</v>
      </c>
      <c r="C557" s="17">
        <v>-0.17710246424415901</v>
      </c>
      <c r="D557" s="17">
        <v>-0.13837327465075799</v>
      </c>
      <c r="E557" s="17">
        <v>-0.20792350632721099</v>
      </c>
      <c r="F557" s="17"/>
      <c r="G557" s="17">
        <v>-0.385638947823708</v>
      </c>
      <c r="H557" s="17">
        <v>-0.276117586787131</v>
      </c>
      <c r="I557" s="17">
        <v>-0.11452667115102599</v>
      </c>
      <c r="J557" s="17"/>
      <c r="K557" s="17">
        <v>-0.202158177837091</v>
      </c>
      <c r="L557" s="17">
        <v>-0.16026507080143501</v>
      </c>
      <c r="M557" s="17">
        <v>-0.27964449947289399</v>
      </c>
      <c r="N557" s="17">
        <v>-0.20504124163554299</v>
      </c>
      <c r="O557" s="17">
        <v>2.5386464113430502E-3</v>
      </c>
      <c r="P557" s="17">
        <v>-0.38357639398295201</v>
      </c>
      <c r="Q557" s="17">
        <v>-0.109031416730844</v>
      </c>
      <c r="R557" s="17">
        <v>-0.30583723247210498</v>
      </c>
      <c r="S557" s="17">
        <v>-0.15965882461822201</v>
      </c>
      <c r="T557" s="17">
        <v>-0.182091413593584</v>
      </c>
      <c r="U557" s="17">
        <v>-0.17281366415903299</v>
      </c>
      <c r="V557" s="17">
        <v>-0.29486461650455797</v>
      </c>
      <c r="W557" s="17">
        <v>-0.10671537451094</v>
      </c>
      <c r="X557" s="17">
        <v>-8.7055721768907204E-2</v>
      </c>
      <c r="Y557" s="17">
        <v>4.8037776349910202E-2</v>
      </c>
      <c r="Z557" s="17">
        <v>9.3570576220900398E-2</v>
      </c>
      <c r="AA557" s="17"/>
      <c r="AB557" s="17">
        <v>-0.16747782076683301</v>
      </c>
      <c r="AC557" s="17">
        <v>-0.26795664757492699</v>
      </c>
      <c r="AD557" s="17">
        <v>-6.5555155341628202E-2</v>
      </c>
      <c r="AE557" s="17">
        <v>-7.7460614448075393E-2</v>
      </c>
      <c r="AF557" s="17"/>
      <c r="AG557" s="17">
        <v>-0.247553599876605</v>
      </c>
      <c r="AH557" s="17">
        <v>2.89631659333906E-2</v>
      </c>
      <c r="AI557" s="17">
        <v>9.2615038943069106E-3</v>
      </c>
      <c r="AJ557" s="17">
        <v>0.12505881678372699</v>
      </c>
      <c r="AK557" s="17"/>
      <c r="AL557" s="17">
        <v>-0.25456878427092999</v>
      </c>
      <c r="AM557" s="17">
        <v>-0.18933625021863401</v>
      </c>
      <c r="AN557" s="17">
        <v>-4.1253631386819901E-2</v>
      </c>
      <c r="AO557" s="17">
        <v>-7.1902951493590703E-2</v>
      </c>
      <c r="AP557" s="17">
        <v>4.5220639882833501E-2</v>
      </c>
      <c r="AQ557" s="17">
        <v>-0.259477599288779</v>
      </c>
      <c r="AR557" s="17"/>
      <c r="AS557" s="17">
        <v>-0.170463592004021</v>
      </c>
      <c r="AT557" s="17">
        <v>-0.17630841406016101</v>
      </c>
      <c r="AU557" s="17">
        <v>-0.17630841406016101</v>
      </c>
      <c r="AV557" s="17" t="s">
        <v>136</v>
      </c>
      <c r="AW557" s="17" t="s">
        <v>136</v>
      </c>
      <c r="AX557" s="17" t="s">
        <v>136</v>
      </c>
      <c r="AY557" s="17">
        <v>7.6061937172677202E-2</v>
      </c>
      <c r="AZ557" s="17">
        <v>-0.64849472490635696</v>
      </c>
      <c r="BA557" s="17">
        <v>-0.24967981926911201</v>
      </c>
      <c r="BB557" s="17"/>
      <c r="BC557" s="17">
        <v>-5.4471730438851597E-2</v>
      </c>
      <c r="BD557" s="17">
        <v>-0.30267314144559199</v>
      </c>
      <c r="BE557" s="17">
        <v>-0.37150809818658598</v>
      </c>
      <c r="BF557" s="17">
        <v>-0.18063331628833701</v>
      </c>
      <c r="BG557" s="17">
        <v>-0.253060713121189</v>
      </c>
      <c r="BH557" s="17">
        <v>3.1427548020353101E-2</v>
      </c>
      <c r="BI557" s="17"/>
      <c r="BJ557" s="17">
        <v>-0.15865817561993301</v>
      </c>
      <c r="BK557" s="17">
        <v>-0.18086415128276401</v>
      </c>
      <c r="BL557" s="17">
        <v>-0.26843369382911098</v>
      </c>
      <c r="BM557" s="17">
        <v>-0.183845261310908</v>
      </c>
      <c r="BN557" s="17">
        <v>-0.100360679427847</v>
      </c>
      <c r="BO557" s="17">
        <v>-0.20000717598930201</v>
      </c>
      <c r="BP557" s="17"/>
      <c r="BQ557" s="17">
        <v>-0.20501973937166701</v>
      </c>
      <c r="BR557" s="17">
        <v>-0.113411659440758</v>
      </c>
      <c r="BS557" s="17"/>
      <c r="BT557" s="17">
        <v>-0.21380466970474399</v>
      </c>
      <c r="BU557" s="17">
        <v>-0.13624717410481499</v>
      </c>
      <c r="BV557" s="17"/>
      <c r="BW557" s="17">
        <v>-0.216061726549649</v>
      </c>
      <c r="BX557" s="17">
        <v>-9.9473421054812897E-2</v>
      </c>
    </row>
    <row r="558" spans="2:76" x14ac:dyDescent="0.35">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row>
    <row r="559" spans="2:76" x14ac:dyDescent="0.35">
      <c r="B559" s="6" t="s">
        <v>352</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row>
    <row r="560" spans="2:76" x14ac:dyDescent="0.35">
      <c r="B560" s="24" t="s">
        <v>503</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row>
    <row r="561" spans="2:76" x14ac:dyDescent="0.35">
      <c r="B561" t="s">
        <v>336</v>
      </c>
      <c r="C561" s="17">
        <v>9.7246372404923495E-2</v>
      </c>
      <c r="D561" s="17">
        <v>0.102782195000736</v>
      </c>
      <c r="E561" s="17">
        <v>9.2780502666221495E-2</v>
      </c>
      <c r="F561" s="17"/>
      <c r="G561" s="17">
        <v>0.102825848798256</v>
      </c>
      <c r="H561" s="17">
        <v>0.105710691921067</v>
      </c>
      <c r="I561" s="17">
        <v>9.3439207486598994E-2</v>
      </c>
      <c r="J561" s="17"/>
      <c r="K561" s="17">
        <v>0.149993424530214</v>
      </c>
      <c r="L561" s="17">
        <v>8.9329005893600294E-2</v>
      </c>
      <c r="M561" s="17">
        <v>0.114728181484063</v>
      </c>
      <c r="N561" s="17">
        <v>8.3162970087067203E-2</v>
      </c>
      <c r="O561" s="17">
        <v>0</v>
      </c>
      <c r="P561" s="17">
        <v>0</v>
      </c>
      <c r="Q561" s="17">
        <v>0.18041623240565</v>
      </c>
      <c r="R561" s="17">
        <v>5.8916275394106099E-2</v>
      </c>
      <c r="S561" s="17">
        <v>0.112206121101774</v>
      </c>
      <c r="T561" s="17">
        <v>7.6075113141885004E-2</v>
      </c>
      <c r="U561" s="17">
        <v>0.11045463714802101</v>
      </c>
      <c r="V561" s="17">
        <v>0.142859187683299</v>
      </c>
      <c r="W561" s="17">
        <v>2.9386962993550099E-2</v>
      </c>
      <c r="X561" s="17">
        <v>0.17948599775087501</v>
      </c>
      <c r="Y561" s="17">
        <v>4.7394590989485903E-2</v>
      </c>
      <c r="Z561" s="17">
        <v>7.0720264375063194E-2</v>
      </c>
      <c r="AA561" s="17"/>
      <c r="AB561" s="17">
        <v>8.2958614708026193E-2</v>
      </c>
      <c r="AC561" s="17">
        <v>0.118949099793212</v>
      </c>
      <c r="AD561" s="17">
        <v>0.107371883295758</v>
      </c>
      <c r="AE561" s="17">
        <v>3.0171060075322501E-2</v>
      </c>
      <c r="AF561" s="17"/>
      <c r="AG561" s="17">
        <v>8.8862217567059601E-2</v>
      </c>
      <c r="AH561" s="17">
        <v>6.0335907213687402E-2</v>
      </c>
      <c r="AI561" s="17">
        <v>0.13296067156070601</v>
      </c>
      <c r="AJ561" s="17">
        <v>7.7990101225244898E-2</v>
      </c>
      <c r="AK561" s="17"/>
      <c r="AL561" s="17">
        <v>6.7550299510629602E-2</v>
      </c>
      <c r="AM561" s="17">
        <v>0.13522614668566499</v>
      </c>
      <c r="AN561" s="17">
        <v>0.11999300370890199</v>
      </c>
      <c r="AO561" s="17">
        <v>7.6959676443638797E-2</v>
      </c>
      <c r="AP561" s="17">
        <v>0</v>
      </c>
      <c r="AQ561" s="17">
        <v>0.11393172292077999</v>
      </c>
      <c r="AR561" s="17"/>
      <c r="AS561" s="17">
        <v>9.9975590406019499E-2</v>
      </c>
      <c r="AT561" s="17">
        <v>4.6769944356717601E-2</v>
      </c>
      <c r="AU561" s="17">
        <v>4.6769944356717601E-2</v>
      </c>
      <c r="AV561" s="17" t="s">
        <v>136</v>
      </c>
      <c r="AW561" s="17" t="s">
        <v>136</v>
      </c>
      <c r="AX561" s="17" t="s">
        <v>136</v>
      </c>
      <c r="AY561" s="17">
        <v>0.15171731735615501</v>
      </c>
      <c r="AZ561" s="17">
        <v>6.2551872686533394E-2</v>
      </c>
      <c r="BA561" s="17">
        <v>0.31078057299475398</v>
      </c>
      <c r="BB561" s="17"/>
      <c r="BC561" s="17">
        <v>8.7126176819726397E-2</v>
      </c>
      <c r="BD561" s="17">
        <v>5.8205004334011198E-2</v>
      </c>
      <c r="BE561" s="17">
        <v>0.13672903861652999</v>
      </c>
      <c r="BF561" s="17">
        <v>0.100063587281598</v>
      </c>
      <c r="BG561" s="17">
        <v>0.10813361296674399</v>
      </c>
      <c r="BH561" s="17">
        <v>0.15994184301403799</v>
      </c>
      <c r="BI561" s="17"/>
      <c r="BJ561" s="17">
        <v>9.9475796596899493E-2</v>
      </c>
      <c r="BK561" s="17">
        <v>8.5998697974629099E-2</v>
      </c>
      <c r="BL561" s="17">
        <v>8.9697743280098594E-2</v>
      </c>
      <c r="BM561" s="17">
        <v>0.130261228915866</v>
      </c>
      <c r="BN561" s="17">
        <v>7.7941063415578701E-2</v>
      </c>
      <c r="BO561" s="17">
        <v>6.8901539849032994E-2</v>
      </c>
      <c r="BP561" s="17"/>
      <c r="BQ561" s="17">
        <v>0.100861431352428</v>
      </c>
      <c r="BR561" s="17">
        <v>8.9915476703781597E-2</v>
      </c>
      <c r="BS561" s="17"/>
      <c r="BT561" s="17">
        <v>9.7948018284077995E-2</v>
      </c>
      <c r="BU561" s="17">
        <v>9.7794427478986895E-2</v>
      </c>
      <c r="BV561" s="17"/>
      <c r="BW561" s="17">
        <v>0.10644324589206899</v>
      </c>
      <c r="BX561" s="17">
        <v>7.5967884850185297E-2</v>
      </c>
    </row>
    <row r="562" spans="2:76" x14ac:dyDescent="0.35">
      <c r="B562" t="s">
        <v>337</v>
      </c>
      <c r="C562" s="17">
        <v>0.113247946712385</v>
      </c>
      <c r="D562" s="17">
        <v>0.124344832123969</v>
      </c>
      <c r="E562" s="17">
        <v>0.104053651324991</v>
      </c>
      <c r="F562" s="17"/>
      <c r="G562" s="17">
        <v>8.5877928839330001E-2</v>
      </c>
      <c r="H562" s="17">
        <v>0.130830585628056</v>
      </c>
      <c r="I562" s="17">
        <v>0.110245164954432</v>
      </c>
      <c r="J562" s="17"/>
      <c r="K562" s="17">
        <v>0.182906177583334</v>
      </c>
      <c r="L562" s="17">
        <v>5.6736716400602398E-2</v>
      </c>
      <c r="M562" s="17">
        <v>0.12464736530871599</v>
      </c>
      <c r="N562" s="17">
        <v>0.124988519766784</v>
      </c>
      <c r="O562" s="17">
        <v>0.14387411943519399</v>
      </c>
      <c r="P562" s="17">
        <v>0.16116695304329701</v>
      </c>
      <c r="Q562" s="17">
        <v>0.14072370153559499</v>
      </c>
      <c r="R562" s="17">
        <v>6.4568590599223596E-2</v>
      </c>
      <c r="S562" s="17">
        <v>0.28636311566762002</v>
      </c>
      <c r="T562" s="17">
        <v>6.39155852201755E-2</v>
      </c>
      <c r="U562" s="17">
        <v>0.118020467007608</v>
      </c>
      <c r="V562" s="17">
        <v>0.14292602719762601</v>
      </c>
      <c r="W562" s="17">
        <v>0.27599295770260401</v>
      </c>
      <c r="X562" s="17">
        <v>8.9962606095410097E-2</v>
      </c>
      <c r="Y562" s="17">
        <v>9.7338728231945101E-2</v>
      </c>
      <c r="Z562" s="17">
        <v>0.131711480035475</v>
      </c>
      <c r="AA562" s="17"/>
      <c r="AB562" s="17">
        <v>0.101852752705737</v>
      </c>
      <c r="AC562" s="17">
        <v>0.13630110926094399</v>
      </c>
      <c r="AD562" s="17">
        <v>0.128607281334706</v>
      </c>
      <c r="AE562" s="17">
        <v>4.7220368959015699E-2</v>
      </c>
      <c r="AF562" s="17"/>
      <c r="AG562" s="17">
        <v>0.105072792925145</v>
      </c>
      <c r="AH562" s="17">
        <v>0.203287126430091</v>
      </c>
      <c r="AI562" s="17">
        <v>0.112087852087963</v>
      </c>
      <c r="AJ562" s="17">
        <v>0.26851710879568802</v>
      </c>
      <c r="AK562" s="17"/>
      <c r="AL562" s="17">
        <v>8.2254148034449401E-2</v>
      </c>
      <c r="AM562" s="17">
        <v>7.4794344318045797E-2</v>
      </c>
      <c r="AN562" s="17">
        <v>0.15563261913703599</v>
      </c>
      <c r="AO562" s="17">
        <v>0.13774553288593799</v>
      </c>
      <c r="AP562" s="17">
        <v>0.27947268798262498</v>
      </c>
      <c r="AQ562" s="17">
        <v>0.183918520581594</v>
      </c>
      <c r="AR562" s="17"/>
      <c r="AS562" s="17">
        <v>0.11733074573782799</v>
      </c>
      <c r="AT562" s="17">
        <v>0.10649479727049301</v>
      </c>
      <c r="AU562" s="17">
        <v>0.10649479727049301</v>
      </c>
      <c r="AV562" s="17" t="s">
        <v>136</v>
      </c>
      <c r="AW562" s="17" t="s">
        <v>136</v>
      </c>
      <c r="AX562" s="17" t="s">
        <v>136</v>
      </c>
      <c r="AY562" s="17">
        <v>6.4267916510255096E-2</v>
      </c>
      <c r="AZ562" s="17">
        <v>0.144530127914475</v>
      </c>
      <c r="BA562" s="17">
        <v>0</v>
      </c>
      <c r="BB562" s="17"/>
      <c r="BC562" s="17">
        <v>0.12281125447079</v>
      </c>
      <c r="BD562" s="17">
        <v>0.113062786072144</v>
      </c>
      <c r="BE562" s="17">
        <v>0.135190035838058</v>
      </c>
      <c r="BF562" s="17">
        <v>0.12632365070316401</v>
      </c>
      <c r="BG562" s="17">
        <v>9.6304288317577397E-2</v>
      </c>
      <c r="BH562" s="17">
        <v>0.114738546065639</v>
      </c>
      <c r="BI562" s="17"/>
      <c r="BJ562" s="17">
        <v>8.7955491148361806E-2</v>
      </c>
      <c r="BK562" s="17">
        <v>0.13179524737907899</v>
      </c>
      <c r="BL562" s="17">
        <v>6.1605779161163401E-2</v>
      </c>
      <c r="BM562" s="17">
        <v>9.6453015796346103E-2</v>
      </c>
      <c r="BN562" s="17">
        <v>0.136673456385624</v>
      </c>
      <c r="BO562" s="17">
        <v>0.15570783935053001</v>
      </c>
      <c r="BP562" s="17"/>
      <c r="BQ562" s="17">
        <v>0.105601846620291</v>
      </c>
      <c r="BR562" s="17">
        <v>0.12646201346587899</v>
      </c>
      <c r="BS562" s="17"/>
      <c r="BT562" s="17">
        <v>9.8948248878017897E-2</v>
      </c>
      <c r="BU562" s="17">
        <v>0.12899615762116601</v>
      </c>
      <c r="BV562" s="17"/>
      <c r="BW562" s="17">
        <v>0.10722392945777801</v>
      </c>
      <c r="BX562" s="17">
        <v>0.132572134115124</v>
      </c>
    </row>
    <row r="563" spans="2:76" x14ac:dyDescent="0.35">
      <c r="B563" t="s">
        <v>338</v>
      </c>
      <c r="C563" s="17">
        <v>0.14364859603413899</v>
      </c>
      <c r="D563" s="17">
        <v>0.17145109838803699</v>
      </c>
      <c r="E563" s="17">
        <v>0.120197568378124</v>
      </c>
      <c r="F563" s="17"/>
      <c r="G563" s="17">
        <v>0.13603713220276001</v>
      </c>
      <c r="H563" s="17">
        <v>0.15651484063054699</v>
      </c>
      <c r="I563" s="17">
        <v>0.13988780956521901</v>
      </c>
      <c r="J563" s="17"/>
      <c r="K563" s="17">
        <v>0.18335294016457299</v>
      </c>
      <c r="L563" s="17">
        <v>0.145942728396451</v>
      </c>
      <c r="M563" s="17">
        <v>8.7054496657628794E-2</v>
      </c>
      <c r="N563" s="17">
        <v>0.16372370697284</v>
      </c>
      <c r="O563" s="17">
        <v>0.14571100188123101</v>
      </c>
      <c r="P563" s="17">
        <v>8.0583476521648698E-2</v>
      </c>
      <c r="Q563" s="17">
        <v>0.158775569349664</v>
      </c>
      <c r="R563" s="17">
        <v>0.17998411666363801</v>
      </c>
      <c r="S563" s="17">
        <v>0.228493511374006</v>
      </c>
      <c r="T563" s="17">
        <v>0.124909564401603</v>
      </c>
      <c r="U563" s="17">
        <v>0.112107339925009</v>
      </c>
      <c r="V563" s="17">
        <v>0.208048757565756</v>
      </c>
      <c r="W563" s="17">
        <v>0.19147192050607001</v>
      </c>
      <c r="X563" s="17">
        <v>0</v>
      </c>
      <c r="Y563" s="17">
        <v>4.8383119327958503E-2</v>
      </c>
      <c r="Z563" s="17">
        <v>6.0925039893903098E-2</v>
      </c>
      <c r="AA563" s="17"/>
      <c r="AB563" s="17">
        <v>0.18393773647376399</v>
      </c>
      <c r="AC563" s="17">
        <v>0.124443887332676</v>
      </c>
      <c r="AD563" s="17">
        <v>0.123916734857727</v>
      </c>
      <c r="AE563" s="17">
        <v>0.130183527723579</v>
      </c>
      <c r="AF563" s="17"/>
      <c r="AG563" s="17">
        <v>0.13893312260105001</v>
      </c>
      <c r="AH563" s="17">
        <v>0.249208058674247</v>
      </c>
      <c r="AI563" s="17">
        <v>0.14108025483270201</v>
      </c>
      <c r="AJ563" s="17">
        <v>8.1155671058455003E-2</v>
      </c>
      <c r="AK563" s="17"/>
      <c r="AL563" s="17">
        <v>0.102615335781504</v>
      </c>
      <c r="AM563" s="17">
        <v>0.12504955019912201</v>
      </c>
      <c r="AN563" s="17">
        <v>0.17113021212884999</v>
      </c>
      <c r="AO563" s="17">
        <v>0.26344195147997501</v>
      </c>
      <c r="AP563" s="17">
        <v>0.15730140747829799</v>
      </c>
      <c r="AQ563" s="17">
        <v>0.206025592800892</v>
      </c>
      <c r="AR563" s="17"/>
      <c r="AS563" s="17">
        <v>0.14776566659429899</v>
      </c>
      <c r="AT563" s="17">
        <v>0.19554622872233199</v>
      </c>
      <c r="AU563" s="17">
        <v>0.19554622872233199</v>
      </c>
      <c r="AV563" s="17" t="s">
        <v>136</v>
      </c>
      <c r="AW563" s="17" t="s">
        <v>136</v>
      </c>
      <c r="AX563" s="17" t="s">
        <v>136</v>
      </c>
      <c r="AY563" s="17">
        <v>0.119186725467934</v>
      </c>
      <c r="AZ563" s="17">
        <v>0.103537670814069</v>
      </c>
      <c r="BA563" s="17">
        <v>0</v>
      </c>
      <c r="BB563" s="17"/>
      <c r="BC563" s="17">
        <v>0.131750793192417</v>
      </c>
      <c r="BD563" s="17">
        <v>4.2966637513877803E-2</v>
      </c>
      <c r="BE563" s="17">
        <v>0.183373709663467</v>
      </c>
      <c r="BF563" s="17">
        <v>0.15797641173417201</v>
      </c>
      <c r="BG563" s="17">
        <v>0.16517071010406401</v>
      </c>
      <c r="BH563" s="17">
        <v>0.19649435024617001</v>
      </c>
      <c r="BI563" s="17"/>
      <c r="BJ563" s="17">
        <v>0.20447922672239299</v>
      </c>
      <c r="BK563" s="17">
        <v>0.108489225330709</v>
      </c>
      <c r="BL563" s="17">
        <v>0.20334086416927799</v>
      </c>
      <c r="BM563" s="17">
        <v>0.138645788559699</v>
      </c>
      <c r="BN563" s="17">
        <v>0.145888121819089</v>
      </c>
      <c r="BO563" s="17">
        <v>0.104497547690028</v>
      </c>
      <c r="BP563" s="17"/>
      <c r="BQ563" s="17">
        <v>0.12821439514590499</v>
      </c>
      <c r="BR563" s="17">
        <v>0.181908991185081</v>
      </c>
      <c r="BS563" s="17"/>
      <c r="BT563" s="17">
        <v>0.11971262184304</v>
      </c>
      <c r="BU563" s="17">
        <v>0.16324435741280999</v>
      </c>
      <c r="BV563" s="17"/>
      <c r="BW563" s="17">
        <v>0.16197342411473101</v>
      </c>
      <c r="BX563" s="17">
        <v>9.7011223020670403E-2</v>
      </c>
    </row>
    <row r="564" spans="2:76" x14ac:dyDescent="0.35">
      <c r="B564" t="s">
        <v>339</v>
      </c>
      <c r="C564" s="17">
        <v>0.17675111748362901</v>
      </c>
      <c r="D564" s="17">
        <v>0.18329236223704601</v>
      </c>
      <c r="E564" s="17">
        <v>0.16869264631903499</v>
      </c>
      <c r="F564" s="17"/>
      <c r="G564" s="17">
        <v>0.22580596412406501</v>
      </c>
      <c r="H564" s="17">
        <v>0.15361041872654399</v>
      </c>
      <c r="I564" s="17">
        <v>0.17906205850118101</v>
      </c>
      <c r="J564" s="17"/>
      <c r="K564" s="17">
        <v>0.14666810135208799</v>
      </c>
      <c r="L564" s="17">
        <v>0.21753422151895899</v>
      </c>
      <c r="M564" s="17">
        <v>0.23409078686833201</v>
      </c>
      <c r="N564" s="17">
        <v>0.20681705396386499</v>
      </c>
      <c r="O564" s="17">
        <v>0.14106646726186001</v>
      </c>
      <c r="P564" s="17">
        <v>0</v>
      </c>
      <c r="Q564" s="17">
        <v>0.121268392291336</v>
      </c>
      <c r="R564" s="17">
        <v>0.212610469791159</v>
      </c>
      <c r="S564" s="17">
        <v>5.79231219887082E-2</v>
      </c>
      <c r="T564" s="17">
        <v>0.17957486794644101</v>
      </c>
      <c r="U564" s="17">
        <v>0.23070633129338899</v>
      </c>
      <c r="V564" s="17">
        <v>0.22298905561617099</v>
      </c>
      <c r="W564" s="17">
        <v>0.16180629757745699</v>
      </c>
      <c r="X564" s="17">
        <v>0.27059989997169798</v>
      </c>
      <c r="Y564" s="17">
        <v>0.10538897958922</v>
      </c>
      <c r="Z564" s="17">
        <v>6.1151555235071403E-2</v>
      </c>
      <c r="AA564" s="17"/>
      <c r="AB564" s="17">
        <v>0.19847439331897099</v>
      </c>
      <c r="AC564" s="17">
        <v>0.15785382800333</v>
      </c>
      <c r="AD564" s="17">
        <v>0.14825061951538099</v>
      </c>
      <c r="AE564" s="17">
        <v>0.26711770244958599</v>
      </c>
      <c r="AF564" s="17"/>
      <c r="AG564" s="17">
        <v>0.173606288826471</v>
      </c>
      <c r="AH564" s="17">
        <v>0.19170716594117401</v>
      </c>
      <c r="AI564" s="17">
        <v>0.208342541860635</v>
      </c>
      <c r="AJ564" s="17">
        <v>7.7006931484760496E-2</v>
      </c>
      <c r="AK564" s="17"/>
      <c r="AL564" s="17">
        <v>0.22463071833062601</v>
      </c>
      <c r="AM564" s="17">
        <v>0.23411842391284299</v>
      </c>
      <c r="AN564" s="17">
        <v>0.118670653015113</v>
      </c>
      <c r="AO564" s="17">
        <v>0.18117282828973399</v>
      </c>
      <c r="AP564" s="17">
        <v>0</v>
      </c>
      <c r="AQ564" s="17">
        <v>0.11024948798649099</v>
      </c>
      <c r="AR564" s="17"/>
      <c r="AS564" s="17">
        <v>0.17707898238471001</v>
      </c>
      <c r="AT564" s="17">
        <v>0.13604355647584801</v>
      </c>
      <c r="AU564" s="17">
        <v>0.13604355647584801</v>
      </c>
      <c r="AV564" s="17" t="s">
        <v>136</v>
      </c>
      <c r="AW564" s="17" t="s">
        <v>136</v>
      </c>
      <c r="AX564" s="17" t="s">
        <v>136</v>
      </c>
      <c r="AY564" s="17">
        <v>0.37207877220325702</v>
      </c>
      <c r="AZ564" s="17">
        <v>0.32151020200799901</v>
      </c>
      <c r="BA564" s="17">
        <v>0</v>
      </c>
      <c r="BB564" s="17"/>
      <c r="BC564" s="17">
        <v>0.223260767217866</v>
      </c>
      <c r="BD564" s="17">
        <v>0.18108557371990699</v>
      </c>
      <c r="BE564" s="17">
        <v>0.227749704379897</v>
      </c>
      <c r="BF564" s="17">
        <v>0.18108104458219901</v>
      </c>
      <c r="BG564" s="17">
        <v>0.132483472777155</v>
      </c>
      <c r="BH564" s="17">
        <v>0</v>
      </c>
      <c r="BI564" s="17"/>
      <c r="BJ564" s="17">
        <v>0.21276594066496099</v>
      </c>
      <c r="BK564" s="17">
        <v>0.20159254080977601</v>
      </c>
      <c r="BL564" s="17">
        <v>0.118388393019353</v>
      </c>
      <c r="BM564" s="17">
        <v>0.15797936464394099</v>
      </c>
      <c r="BN564" s="17">
        <v>0.18184779781911201</v>
      </c>
      <c r="BO564" s="17">
        <v>0.17215637265757699</v>
      </c>
      <c r="BP564" s="17"/>
      <c r="BQ564" s="17">
        <v>0.16543607873654001</v>
      </c>
      <c r="BR564" s="17">
        <v>0.199497145668734</v>
      </c>
      <c r="BS564" s="17"/>
      <c r="BT564" s="17">
        <v>0.15352972224942699</v>
      </c>
      <c r="BU564" s="17">
        <v>0.19909730253685301</v>
      </c>
      <c r="BV564" s="17"/>
      <c r="BW564" s="17">
        <v>0.181653855175852</v>
      </c>
      <c r="BX564" s="17">
        <v>0.17324788745429601</v>
      </c>
    </row>
    <row r="565" spans="2:76" x14ac:dyDescent="0.35">
      <c r="B565" t="s">
        <v>340</v>
      </c>
      <c r="C565" s="17">
        <v>0.43350513397434698</v>
      </c>
      <c r="D565" s="17">
        <v>0.38451526492439198</v>
      </c>
      <c r="E565" s="17">
        <v>0.47686315654183797</v>
      </c>
      <c r="F565" s="17"/>
      <c r="G565" s="17">
        <v>0.36368832571515203</v>
      </c>
      <c r="H565" s="17">
        <v>0.41006597203075201</v>
      </c>
      <c r="I565" s="17">
        <v>0.45089343454897601</v>
      </c>
      <c r="J565" s="17"/>
      <c r="K565" s="17">
        <v>0.32172580426080399</v>
      </c>
      <c r="L565" s="17">
        <v>0.453397941916307</v>
      </c>
      <c r="M565" s="17">
        <v>0.32683593752268503</v>
      </c>
      <c r="N565" s="17">
        <v>0.379482199529727</v>
      </c>
      <c r="O565" s="17">
        <v>0.42841382226505598</v>
      </c>
      <c r="P565" s="17">
        <v>0.75824957043505403</v>
      </c>
      <c r="Q565" s="17">
        <v>0.32536225146675501</v>
      </c>
      <c r="R565" s="17">
        <v>0.43667564011892301</v>
      </c>
      <c r="S565" s="17">
        <v>0.31501412986789201</v>
      </c>
      <c r="T565" s="17">
        <v>0.53353084556784802</v>
      </c>
      <c r="U565" s="17">
        <v>0.428711224625972</v>
      </c>
      <c r="V565" s="17">
        <v>0.28317697193714803</v>
      </c>
      <c r="W565" s="17">
        <v>0.272535643473024</v>
      </c>
      <c r="X565" s="17">
        <v>0.45995149618201697</v>
      </c>
      <c r="Y565" s="17">
        <v>0.70149458186139002</v>
      </c>
      <c r="Z565" s="17">
        <v>0.67549166046048703</v>
      </c>
      <c r="AA565" s="17"/>
      <c r="AB565" s="17">
        <v>0.38982825911931501</v>
      </c>
      <c r="AC565" s="17">
        <v>0.42559705255557501</v>
      </c>
      <c r="AD565" s="17">
        <v>0.474488140321211</v>
      </c>
      <c r="AE565" s="17">
        <v>0.49281726338134602</v>
      </c>
      <c r="AF565" s="17"/>
      <c r="AG565" s="17">
        <v>0.457354137970574</v>
      </c>
      <c r="AH565" s="17">
        <v>0.29546174174080098</v>
      </c>
      <c r="AI565" s="17">
        <v>0.37105908065951498</v>
      </c>
      <c r="AJ565" s="17">
        <v>0.414174516377396</v>
      </c>
      <c r="AK565" s="17"/>
      <c r="AL565" s="17">
        <v>0.490367424495399</v>
      </c>
      <c r="AM565" s="17">
        <v>0.41299813894007797</v>
      </c>
      <c r="AN565" s="17">
        <v>0.394333109138502</v>
      </c>
      <c r="AO565" s="17">
        <v>0.34068001090071498</v>
      </c>
      <c r="AP565" s="17">
        <v>0.56322590453907795</v>
      </c>
      <c r="AQ565" s="17">
        <v>0.35912561998736597</v>
      </c>
      <c r="AR565" s="17"/>
      <c r="AS565" s="17">
        <v>0.42520857909542098</v>
      </c>
      <c r="AT565" s="17">
        <v>0.48337420155150801</v>
      </c>
      <c r="AU565" s="17">
        <v>0.48337420155150801</v>
      </c>
      <c r="AV565" s="17" t="s">
        <v>136</v>
      </c>
      <c r="AW565" s="17" t="s">
        <v>136</v>
      </c>
      <c r="AX565" s="17" t="s">
        <v>136</v>
      </c>
      <c r="AY565" s="17">
        <v>0.241633018156233</v>
      </c>
      <c r="AZ565" s="17">
        <v>0.30259353762296898</v>
      </c>
      <c r="BA565" s="17">
        <v>0.68921942700524597</v>
      </c>
      <c r="BB565" s="17"/>
      <c r="BC565" s="17">
        <v>0.37590945562693401</v>
      </c>
      <c r="BD565" s="17">
        <v>0.58853007234390498</v>
      </c>
      <c r="BE565" s="17">
        <v>0.31695751150204798</v>
      </c>
      <c r="BF565" s="17">
        <v>0.39117471886265198</v>
      </c>
      <c r="BG565" s="17">
        <v>0.479190652960652</v>
      </c>
      <c r="BH565" s="17">
        <v>0.52882526067415303</v>
      </c>
      <c r="BI565" s="17"/>
      <c r="BJ565" s="17">
        <v>0.37320449690205298</v>
      </c>
      <c r="BK565" s="17">
        <v>0.43207935771192302</v>
      </c>
      <c r="BL565" s="17">
        <v>0.49267404564977602</v>
      </c>
      <c r="BM565" s="17">
        <v>0.43142979984806201</v>
      </c>
      <c r="BN565" s="17">
        <v>0.44700774825832901</v>
      </c>
      <c r="BO565" s="17">
        <v>0.44728552083233297</v>
      </c>
      <c r="BP565" s="17"/>
      <c r="BQ565" s="17">
        <v>0.45567697435688498</v>
      </c>
      <c r="BR565" s="17">
        <v>0.38651370635253601</v>
      </c>
      <c r="BS565" s="17"/>
      <c r="BT565" s="17">
        <v>0.488943573270196</v>
      </c>
      <c r="BU565" s="17">
        <v>0.380124118196835</v>
      </c>
      <c r="BV565" s="17"/>
      <c r="BW565" s="17">
        <v>0.41723343369276999</v>
      </c>
      <c r="BX565" s="17">
        <v>0.47693537147970799</v>
      </c>
    </row>
    <row r="566" spans="2:76" x14ac:dyDescent="0.35">
      <c r="B566" t="s">
        <v>97</v>
      </c>
      <c r="C566" s="17">
        <v>3.5600833390575203E-2</v>
      </c>
      <c r="D566" s="17">
        <v>3.36142473258201E-2</v>
      </c>
      <c r="E566" s="17">
        <v>3.74124747697906E-2</v>
      </c>
      <c r="F566" s="17"/>
      <c r="G566" s="17">
        <v>8.5764800320437304E-2</v>
      </c>
      <c r="H566" s="17">
        <v>4.3267491063033403E-2</v>
      </c>
      <c r="I566" s="17">
        <v>2.64723249435928E-2</v>
      </c>
      <c r="J566" s="17"/>
      <c r="K566" s="17">
        <v>1.53535521089865E-2</v>
      </c>
      <c r="L566" s="17">
        <v>3.7059385874080197E-2</v>
      </c>
      <c r="M566" s="17">
        <v>0.112643232158576</v>
      </c>
      <c r="N566" s="17">
        <v>4.1825549679717001E-2</v>
      </c>
      <c r="O566" s="17">
        <v>0.14093458915665899</v>
      </c>
      <c r="P566" s="17">
        <v>0</v>
      </c>
      <c r="Q566" s="17">
        <v>7.3453852951000098E-2</v>
      </c>
      <c r="R566" s="17">
        <v>4.7244907432950102E-2</v>
      </c>
      <c r="S566" s="17">
        <v>0</v>
      </c>
      <c r="T566" s="17">
        <v>2.1994023722047201E-2</v>
      </c>
      <c r="U566" s="17">
        <v>0</v>
      </c>
      <c r="V566" s="17">
        <v>0</v>
      </c>
      <c r="W566" s="17">
        <v>6.88062177472962E-2</v>
      </c>
      <c r="X566" s="17">
        <v>0</v>
      </c>
      <c r="Y566" s="17">
        <v>0</v>
      </c>
      <c r="Z566" s="17">
        <v>0</v>
      </c>
      <c r="AA566" s="17"/>
      <c r="AB566" s="17">
        <v>4.2948243674186003E-2</v>
      </c>
      <c r="AC566" s="17">
        <v>3.6855023054262602E-2</v>
      </c>
      <c r="AD566" s="17">
        <v>1.7365340675216501E-2</v>
      </c>
      <c r="AE566" s="17">
        <v>3.24900774111513E-2</v>
      </c>
      <c r="AF566" s="17"/>
      <c r="AG566" s="17">
        <v>3.6171440109701102E-2</v>
      </c>
      <c r="AH566" s="17">
        <v>0</v>
      </c>
      <c r="AI566" s="17">
        <v>3.44695989984799E-2</v>
      </c>
      <c r="AJ566" s="17">
        <v>8.1155671058455003E-2</v>
      </c>
      <c r="AK566" s="17"/>
      <c r="AL566" s="17">
        <v>3.2582073847391202E-2</v>
      </c>
      <c r="AM566" s="17">
        <v>1.78133959442454E-2</v>
      </c>
      <c r="AN566" s="17">
        <v>4.0240402871597199E-2</v>
      </c>
      <c r="AO566" s="17">
        <v>0</v>
      </c>
      <c r="AP566" s="17">
        <v>0</v>
      </c>
      <c r="AQ566" s="17">
        <v>2.67490557228783E-2</v>
      </c>
      <c r="AR566" s="17"/>
      <c r="AS566" s="17">
        <v>3.2640435781721502E-2</v>
      </c>
      <c r="AT566" s="17">
        <v>3.1771271623100499E-2</v>
      </c>
      <c r="AU566" s="17">
        <v>3.1771271623100499E-2</v>
      </c>
      <c r="AV566" s="17" t="s">
        <v>136</v>
      </c>
      <c r="AW566" s="17" t="s">
        <v>136</v>
      </c>
      <c r="AX566" s="17" t="s">
        <v>136</v>
      </c>
      <c r="AY566" s="17">
        <v>5.11162503061659E-2</v>
      </c>
      <c r="AZ566" s="17">
        <v>6.5276588953955203E-2</v>
      </c>
      <c r="BA566" s="17">
        <v>0</v>
      </c>
      <c r="BB566" s="17"/>
      <c r="BC566" s="17">
        <v>5.9141552672266701E-2</v>
      </c>
      <c r="BD566" s="17">
        <v>1.6149926016155301E-2</v>
      </c>
      <c r="BE566" s="17">
        <v>0</v>
      </c>
      <c r="BF566" s="17">
        <v>4.3380586836215498E-2</v>
      </c>
      <c r="BG566" s="17">
        <v>1.8717262873808101E-2</v>
      </c>
      <c r="BH566" s="17">
        <v>0</v>
      </c>
      <c r="BI566" s="17"/>
      <c r="BJ566" s="17">
        <v>2.2119047965331401E-2</v>
      </c>
      <c r="BK566" s="17">
        <v>4.0044930793883798E-2</v>
      </c>
      <c r="BL566" s="17">
        <v>3.4293174720330603E-2</v>
      </c>
      <c r="BM566" s="17">
        <v>4.5230802236085298E-2</v>
      </c>
      <c r="BN566" s="17">
        <v>1.06418123022672E-2</v>
      </c>
      <c r="BO566" s="17">
        <v>5.1451179620498201E-2</v>
      </c>
      <c r="BP566" s="17"/>
      <c r="BQ566" s="17">
        <v>4.4209273787951003E-2</v>
      </c>
      <c r="BR566" s="17">
        <v>1.5702666623988299E-2</v>
      </c>
      <c r="BS566" s="17"/>
      <c r="BT566" s="17">
        <v>4.0917815475242002E-2</v>
      </c>
      <c r="BU566" s="17">
        <v>3.0743636753348499E-2</v>
      </c>
      <c r="BV566" s="17"/>
      <c r="BW566" s="17">
        <v>2.54721116667995E-2</v>
      </c>
      <c r="BX566" s="17">
        <v>4.4265499080016701E-2</v>
      </c>
    </row>
    <row r="567" spans="2:76" x14ac:dyDescent="0.35">
      <c r="B567" t="s">
        <v>341</v>
      </c>
      <c r="C567" s="17">
        <v>0.21049431911730901</v>
      </c>
      <c r="D567" s="17">
        <v>0.227127027124706</v>
      </c>
      <c r="E567" s="17">
        <v>0.19683415399121301</v>
      </c>
      <c r="F567" s="17"/>
      <c r="G567" s="17">
        <v>0.188703777637586</v>
      </c>
      <c r="H567" s="17">
        <v>0.23654127754912299</v>
      </c>
      <c r="I567" s="17">
        <v>0.20368437244103099</v>
      </c>
      <c r="J567" s="17"/>
      <c r="K567" s="17">
        <v>0.33289960211354802</v>
      </c>
      <c r="L567" s="17">
        <v>0.146065722294203</v>
      </c>
      <c r="M567" s="17">
        <v>0.239375546792779</v>
      </c>
      <c r="N567" s="17">
        <v>0.20815148985385101</v>
      </c>
      <c r="O567" s="17">
        <v>0.14387411943519399</v>
      </c>
      <c r="P567" s="17">
        <v>0.16116695304329701</v>
      </c>
      <c r="Q567" s="17">
        <v>0.32113993394124501</v>
      </c>
      <c r="R567" s="17">
        <v>0.12348486599333</v>
      </c>
      <c r="S567" s="17">
        <v>0.39856923676939399</v>
      </c>
      <c r="T567" s="17">
        <v>0.13999069836205999</v>
      </c>
      <c r="U567" s="17">
        <v>0.22847510415562999</v>
      </c>
      <c r="V567" s="17">
        <v>0.28578521488092501</v>
      </c>
      <c r="W567" s="17">
        <v>0.30537992069615399</v>
      </c>
      <c r="X567" s="17">
        <v>0.269448603846285</v>
      </c>
      <c r="Y567" s="17">
        <v>0.14473331922143101</v>
      </c>
      <c r="Z567" s="17">
        <v>0.20243174441053899</v>
      </c>
      <c r="AA567" s="17"/>
      <c r="AB567" s="17">
        <v>0.184811367413764</v>
      </c>
      <c r="AC567" s="17">
        <v>0.25525020905415602</v>
      </c>
      <c r="AD567" s="17">
        <v>0.23597916463046401</v>
      </c>
      <c r="AE567" s="17">
        <v>7.7391429034338197E-2</v>
      </c>
      <c r="AF567" s="17"/>
      <c r="AG567" s="17">
        <v>0.19393501049220399</v>
      </c>
      <c r="AH567" s="17">
        <v>0.26362303364377798</v>
      </c>
      <c r="AI567" s="17">
        <v>0.245048523648669</v>
      </c>
      <c r="AJ567" s="17">
        <v>0.34650721002093299</v>
      </c>
      <c r="AK567" s="17"/>
      <c r="AL567" s="17">
        <v>0.14980444754507899</v>
      </c>
      <c r="AM567" s="17">
        <v>0.21002049100371101</v>
      </c>
      <c r="AN567" s="17">
        <v>0.275625622845938</v>
      </c>
      <c r="AO567" s="17">
        <v>0.21470520932957701</v>
      </c>
      <c r="AP567" s="17">
        <v>0.27947268798262498</v>
      </c>
      <c r="AQ567" s="17">
        <v>0.29785024350237399</v>
      </c>
      <c r="AR567" s="17"/>
      <c r="AS567" s="17">
        <v>0.21730633614384701</v>
      </c>
      <c r="AT567" s="17">
        <v>0.15326474162720999</v>
      </c>
      <c r="AU567" s="17">
        <v>0.15326474162720999</v>
      </c>
      <c r="AV567" s="17" t="s">
        <v>136</v>
      </c>
      <c r="AW567" s="17" t="s">
        <v>136</v>
      </c>
      <c r="AX567" s="17" t="s">
        <v>136</v>
      </c>
      <c r="AY567" s="17">
        <v>0.21598523386641</v>
      </c>
      <c r="AZ567" s="17">
        <v>0.20708200060100801</v>
      </c>
      <c r="BA567" s="17">
        <v>0.31078057299475398</v>
      </c>
      <c r="BB567" s="17"/>
      <c r="BC567" s="17">
        <v>0.20993743129051601</v>
      </c>
      <c r="BD567" s="17">
        <v>0.171267790406155</v>
      </c>
      <c r="BE567" s="17">
        <v>0.27191907445458802</v>
      </c>
      <c r="BF567" s="17">
        <v>0.22638723798476201</v>
      </c>
      <c r="BG567" s="17">
        <v>0.20443790128432199</v>
      </c>
      <c r="BH567" s="17">
        <v>0.27468038907967701</v>
      </c>
      <c r="BI567" s="17"/>
      <c r="BJ567" s="17">
        <v>0.18743128774526099</v>
      </c>
      <c r="BK567" s="17">
        <v>0.217793945353708</v>
      </c>
      <c r="BL567" s="17">
        <v>0.151303522441262</v>
      </c>
      <c r="BM567" s="17">
        <v>0.22671424471221199</v>
      </c>
      <c r="BN567" s="17">
        <v>0.214614519801203</v>
      </c>
      <c r="BO567" s="17">
        <v>0.224609379199563</v>
      </c>
      <c r="BP567" s="17"/>
      <c r="BQ567" s="17">
        <v>0.20646327797271999</v>
      </c>
      <c r="BR567" s="17">
        <v>0.21637749016966101</v>
      </c>
      <c r="BS567" s="17"/>
      <c r="BT567" s="17">
        <v>0.19689626716209599</v>
      </c>
      <c r="BU567" s="17">
        <v>0.22679058510015301</v>
      </c>
      <c r="BV567" s="17"/>
      <c r="BW567" s="17">
        <v>0.213667175349847</v>
      </c>
      <c r="BX567" s="17">
        <v>0.20854001896530899</v>
      </c>
    </row>
    <row r="568" spans="2:76" x14ac:dyDescent="0.35">
      <c r="B568" t="s">
        <v>342</v>
      </c>
      <c r="C568" s="17">
        <v>0.61025625145797702</v>
      </c>
      <c r="D568" s="17">
        <v>0.56780762716143696</v>
      </c>
      <c r="E568" s="17">
        <v>0.645555802860873</v>
      </c>
      <c r="F568" s="17"/>
      <c r="G568" s="17">
        <v>0.58949428983921603</v>
      </c>
      <c r="H568" s="17">
        <v>0.56367639075729603</v>
      </c>
      <c r="I568" s="17">
        <v>0.62995549305015797</v>
      </c>
      <c r="J568" s="17"/>
      <c r="K568" s="17">
        <v>0.46839390561289301</v>
      </c>
      <c r="L568" s="17">
        <v>0.67093216343526596</v>
      </c>
      <c r="M568" s="17">
        <v>0.56092672439101599</v>
      </c>
      <c r="N568" s="17">
        <v>0.58629925349359202</v>
      </c>
      <c r="O568" s="17">
        <v>0.56948028952691598</v>
      </c>
      <c r="P568" s="17">
        <v>0.75824957043505403</v>
      </c>
      <c r="Q568" s="17">
        <v>0.44663064375809097</v>
      </c>
      <c r="R568" s="17">
        <v>0.64928610991008195</v>
      </c>
      <c r="S568" s="17">
        <v>0.37293725185659998</v>
      </c>
      <c r="T568" s="17">
        <v>0.71310571351428897</v>
      </c>
      <c r="U568" s="17">
        <v>0.65941755591936102</v>
      </c>
      <c r="V568" s="17">
        <v>0.50616602755331896</v>
      </c>
      <c r="W568" s="17">
        <v>0.43434194105048102</v>
      </c>
      <c r="X568" s="17">
        <v>0.730551396153715</v>
      </c>
      <c r="Y568" s="17">
        <v>0.80688356145061102</v>
      </c>
      <c r="Z568" s="17">
        <v>0.73664321569555802</v>
      </c>
      <c r="AA568" s="17"/>
      <c r="AB568" s="17">
        <v>0.58830265243828594</v>
      </c>
      <c r="AC568" s="17">
        <v>0.58345088055890504</v>
      </c>
      <c r="AD568" s="17">
        <v>0.62273875983659199</v>
      </c>
      <c r="AE568" s="17">
        <v>0.75993496583093201</v>
      </c>
      <c r="AF568" s="17"/>
      <c r="AG568" s="17">
        <v>0.63096042679704401</v>
      </c>
      <c r="AH568" s="17">
        <v>0.48716890768197502</v>
      </c>
      <c r="AI568" s="17">
        <v>0.57940162252015004</v>
      </c>
      <c r="AJ568" s="17">
        <v>0.49118144786215701</v>
      </c>
      <c r="AK568" s="17"/>
      <c r="AL568" s="17">
        <v>0.71499814282602603</v>
      </c>
      <c r="AM568" s="17">
        <v>0.64711656285292196</v>
      </c>
      <c r="AN568" s="17">
        <v>0.51300376215361498</v>
      </c>
      <c r="AO568" s="17">
        <v>0.521852839190448</v>
      </c>
      <c r="AP568" s="17">
        <v>0.56322590453907795</v>
      </c>
      <c r="AQ568" s="17">
        <v>0.46937510797385601</v>
      </c>
      <c r="AR568" s="17"/>
      <c r="AS568" s="17">
        <v>0.60228756148013196</v>
      </c>
      <c r="AT568" s="17">
        <v>0.61941775802735599</v>
      </c>
      <c r="AU568" s="17">
        <v>0.61941775802735599</v>
      </c>
      <c r="AV568" s="17" t="s">
        <v>136</v>
      </c>
      <c r="AW568" s="17" t="s">
        <v>136</v>
      </c>
      <c r="AX568" s="17" t="s">
        <v>136</v>
      </c>
      <c r="AY568" s="17">
        <v>0.61371179035948997</v>
      </c>
      <c r="AZ568" s="17">
        <v>0.62410373963096799</v>
      </c>
      <c r="BA568" s="17">
        <v>0.68921942700524597</v>
      </c>
      <c r="BB568" s="17"/>
      <c r="BC568" s="17">
        <v>0.59917022284480004</v>
      </c>
      <c r="BD568" s="17">
        <v>0.76961564606381205</v>
      </c>
      <c r="BE568" s="17">
        <v>0.54470721588194604</v>
      </c>
      <c r="BF568" s="17">
        <v>0.57225576344485096</v>
      </c>
      <c r="BG568" s="17">
        <v>0.611674125737807</v>
      </c>
      <c r="BH568" s="17">
        <v>0.52882526067415303</v>
      </c>
      <c r="BI568" s="17"/>
      <c r="BJ568" s="17">
        <v>0.58597043756701395</v>
      </c>
      <c r="BK568" s="17">
        <v>0.63367189852169903</v>
      </c>
      <c r="BL568" s="17">
        <v>0.61106243866912902</v>
      </c>
      <c r="BM568" s="17">
        <v>0.58940916449200298</v>
      </c>
      <c r="BN568" s="17">
        <v>0.62885554607744099</v>
      </c>
      <c r="BO568" s="17">
        <v>0.61944189348991097</v>
      </c>
      <c r="BP568" s="17"/>
      <c r="BQ568" s="17">
        <v>0.62111305309342502</v>
      </c>
      <c r="BR568" s="17">
        <v>0.58601085202127001</v>
      </c>
      <c r="BS568" s="17"/>
      <c r="BT568" s="17">
        <v>0.64247329551962196</v>
      </c>
      <c r="BU568" s="17">
        <v>0.57922142073368799</v>
      </c>
      <c r="BV568" s="17"/>
      <c r="BW568" s="17">
        <v>0.59888728886862197</v>
      </c>
      <c r="BX568" s="17">
        <v>0.65018325893400397</v>
      </c>
    </row>
    <row r="569" spans="2:76" x14ac:dyDescent="0.35">
      <c r="B569" t="s">
        <v>109</v>
      </c>
      <c r="C569" s="17">
        <v>-0.39976193234066798</v>
      </c>
      <c r="D569" s="17">
        <v>-0.34068060003673201</v>
      </c>
      <c r="E569" s="17">
        <v>-0.44872164886965998</v>
      </c>
      <c r="F569" s="17"/>
      <c r="G569" s="17">
        <v>-0.40079051220162998</v>
      </c>
      <c r="H569" s="17">
        <v>-0.32713511320817301</v>
      </c>
      <c r="I569" s="17">
        <v>-0.42627112060912697</v>
      </c>
      <c r="J569" s="17"/>
      <c r="K569" s="17">
        <v>-0.13549430349934499</v>
      </c>
      <c r="L569" s="17">
        <v>-0.52486644114106296</v>
      </c>
      <c r="M569" s="17">
        <v>-0.32155117759823698</v>
      </c>
      <c r="N569" s="17">
        <v>-0.37814776363974001</v>
      </c>
      <c r="O569" s="17">
        <v>-0.42560617009172302</v>
      </c>
      <c r="P569" s="17">
        <v>-0.59708261739175705</v>
      </c>
      <c r="Q569" s="17">
        <v>-0.12549070981684499</v>
      </c>
      <c r="R569" s="17">
        <v>-0.52580124391675198</v>
      </c>
      <c r="S569" s="17">
        <v>2.5631984912794298E-2</v>
      </c>
      <c r="T569" s="17">
        <v>-0.57311501515222896</v>
      </c>
      <c r="U569" s="17">
        <v>-0.43094245176373103</v>
      </c>
      <c r="V569" s="17">
        <v>-0.22038081267239401</v>
      </c>
      <c r="W569" s="17">
        <v>-0.12896202035432699</v>
      </c>
      <c r="X569" s="17">
        <v>-0.46110279230743001</v>
      </c>
      <c r="Y569" s="17">
        <v>-0.66215024222917995</v>
      </c>
      <c r="Z569" s="17">
        <v>-0.53421147128502</v>
      </c>
      <c r="AA569" s="17"/>
      <c r="AB569" s="17">
        <v>-0.40349128502452197</v>
      </c>
      <c r="AC569" s="17">
        <v>-0.32820067150474902</v>
      </c>
      <c r="AD569" s="17">
        <v>-0.38675959520612901</v>
      </c>
      <c r="AE569" s="17">
        <v>-0.68254353679659396</v>
      </c>
      <c r="AF569" s="17"/>
      <c r="AG569" s="17">
        <v>-0.43702541630483999</v>
      </c>
      <c r="AH569" s="17">
        <v>-0.22354587403819701</v>
      </c>
      <c r="AI569" s="17">
        <v>-0.33435309887148101</v>
      </c>
      <c r="AJ569" s="17">
        <v>-0.14467423784122399</v>
      </c>
      <c r="AK569" s="17"/>
      <c r="AL569" s="17">
        <v>-0.56519369528094698</v>
      </c>
      <c r="AM569" s="17">
        <v>-0.43709607184921101</v>
      </c>
      <c r="AN569" s="17">
        <v>-0.23737813930767701</v>
      </c>
      <c r="AO569" s="17">
        <v>-0.30714762986087202</v>
      </c>
      <c r="AP569" s="17">
        <v>-0.28375321655645303</v>
      </c>
      <c r="AQ569" s="17">
        <v>-0.17152486447148199</v>
      </c>
      <c r="AR569" s="17"/>
      <c r="AS569" s="17">
        <v>-0.38498122533628398</v>
      </c>
      <c r="AT569" s="17">
        <v>-0.466153016400146</v>
      </c>
      <c r="AU569" s="17">
        <v>-0.466153016400146</v>
      </c>
      <c r="AV569" s="17" t="s">
        <v>136</v>
      </c>
      <c r="AW569" s="17" t="s">
        <v>136</v>
      </c>
      <c r="AX569" s="17" t="s">
        <v>136</v>
      </c>
      <c r="AY569" s="17">
        <v>-0.39772655649308097</v>
      </c>
      <c r="AZ569" s="17">
        <v>-0.41702173902995998</v>
      </c>
      <c r="BA569" s="17">
        <v>-0.37843885401049099</v>
      </c>
      <c r="BB569" s="17"/>
      <c r="BC569" s="17">
        <v>-0.38923279155428397</v>
      </c>
      <c r="BD569" s="17">
        <v>-0.59834785565765602</v>
      </c>
      <c r="BE569" s="17">
        <v>-0.27278814142735802</v>
      </c>
      <c r="BF569" s="17">
        <v>-0.34586852546009</v>
      </c>
      <c r="BG569" s="17">
        <v>-0.40723622445348501</v>
      </c>
      <c r="BH569" s="17">
        <v>-0.25414487159447602</v>
      </c>
      <c r="BI569" s="17"/>
      <c r="BJ569" s="17">
        <v>-0.39853914982175298</v>
      </c>
      <c r="BK569" s="17">
        <v>-0.41587795316799098</v>
      </c>
      <c r="BL569" s="17">
        <v>-0.45975891622786702</v>
      </c>
      <c r="BM569" s="17">
        <v>-0.36269491977979101</v>
      </c>
      <c r="BN569" s="17">
        <v>-0.41424102627623799</v>
      </c>
      <c r="BO569" s="17">
        <v>-0.39483251429034799</v>
      </c>
      <c r="BP569" s="17"/>
      <c r="BQ569" s="17">
        <v>-0.414649775120705</v>
      </c>
      <c r="BR569" s="17">
        <v>-0.369633361851609</v>
      </c>
      <c r="BS569" s="17"/>
      <c r="BT569" s="17">
        <v>-0.44557702835752699</v>
      </c>
      <c r="BU569" s="17">
        <v>-0.352430835633535</v>
      </c>
      <c r="BV569" s="17"/>
      <c r="BW569" s="17">
        <v>-0.385220113518775</v>
      </c>
      <c r="BX569" s="17">
        <v>-0.44164323996869498</v>
      </c>
    </row>
    <row r="570" spans="2:76" x14ac:dyDescent="0.3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row>
    <row r="571" spans="2:76" x14ac:dyDescent="0.35">
      <c r="B571" s="6" t="s">
        <v>355</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row>
    <row r="572" spans="2:76" x14ac:dyDescent="0.35">
      <c r="B572" s="24" t="s">
        <v>503</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row>
    <row r="573" spans="2:76" x14ac:dyDescent="0.35">
      <c r="B573" t="s">
        <v>353</v>
      </c>
      <c r="C573" s="17">
        <v>3.7897844208078998E-2</v>
      </c>
      <c r="D573" s="17">
        <v>3.21129454229011E-2</v>
      </c>
      <c r="E573" s="17">
        <v>4.2978305539435303E-2</v>
      </c>
      <c r="F573" s="17"/>
      <c r="G573" s="17">
        <v>5.0676224977635902E-2</v>
      </c>
      <c r="H573" s="17">
        <v>7.3384058568733396E-2</v>
      </c>
      <c r="I573" s="17">
        <v>2.32728912380059E-2</v>
      </c>
      <c r="J573" s="17"/>
      <c r="K573" s="17">
        <v>3.6698383226883798E-2</v>
      </c>
      <c r="L573" s="17">
        <v>2.90932464731169E-2</v>
      </c>
      <c r="M573" s="17">
        <v>2.7773053864453098E-2</v>
      </c>
      <c r="N573" s="17">
        <v>0</v>
      </c>
      <c r="O573" s="17">
        <v>0.14093458915665899</v>
      </c>
      <c r="P573" s="17">
        <v>8.0583476521648698E-2</v>
      </c>
      <c r="Q573" s="17">
        <v>3.3776862163179801E-2</v>
      </c>
      <c r="R573" s="17">
        <v>0</v>
      </c>
      <c r="S573" s="17">
        <v>5.6076823892714997E-2</v>
      </c>
      <c r="T573" s="17">
        <v>2.9227260975219198E-2</v>
      </c>
      <c r="U573" s="17">
        <v>8.1441327808684696E-2</v>
      </c>
      <c r="V573" s="17">
        <v>0</v>
      </c>
      <c r="W573" s="17">
        <v>6.3232684407820705E-2</v>
      </c>
      <c r="X573" s="17">
        <v>8.8207017894320797E-2</v>
      </c>
      <c r="Y573" s="17">
        <v>0.14567603838827201</v>
      </c>
      <c r="Z573" s="17">
        <v>7.0720264375063194E-2</v>
      </c>
      <c r="AA573" s="17"/>
      <c r="AB573" s="17">
        <v>4.1531294309168E-2</v>
      </c>
      <c r="AC573" s="17">
        <v>3.3454386888707603E-2</v>
      </c>
      <c r="AD573" s="17">
        <v>4.9939392737061702E-2</v>
      </c>
      <c r="AE573" s="17">
        <v>3.2656448805955599E-2</v>
      </c>
      <c r="AF573" s="17"/>
      <c r="AG573" s="17">
        <v>3.4404615919012803E-2</v>
      </c>
      <c r="AH573" s="17">
        <v>2.3387837114981099E-2</v>
      </c>
      <c r="AI573" s="17">
        <v>6.7838750324328304E-2</v>
      </c>
      <c r="AJ573" s="17">
        <v>7.7006931484760496E-2</v>
      </c>
      <c r="AK573" s="17"/>
      <c r="AL573" s="17">
        <v>2.6784282044570101E-2</v>
      </c>
      <c r="AM573" s="17">
        <v>2.81342320250768E-2</v>
      </c>
      <c r="AN573" s="17">
        <v>3.8049353332392698E-2</v>
      </c>
      <c r="AO573" s="17">
        <v>9.5288360648626003E-2</v>
      </c>
      <c r="AP573" s="17">
        <v>0.13184421709954</v>
      </c>
      <c r="AQ573" s="17">
        <v>7.0986983944862095E-2</v>
      </c>
      <c r="AR573" s="17"/>
      <c r="AS573" s="17">
        <v>2.8406221337910601E-2</v>
      </c>
      <c r="AT573" s="17">
        <v>5.4104658195116201E-2</v>
      </c>
      <c r="AU573" s="17">
        <v>5.4104658195116201E-2</v>
      </c>
      <c r="AV573" s="17" t="s">
        <v>136</v>
      </c>
      <c r="AW573" s="17" t="s">
        <v>136</v>
      </c>
      <c r="AX573" s="17" t="s">
        <v>136</v>
      </c>
      <c r="AY573" s="17">
        <v>0</v>
      </c>
      <c r="AZ573" s="17">
        <v>9.7104794819922804E-2</v>
      </c>
      <c r="BA573" s="17">
        <v>0.31078057299475398</v>
      </c>
      <c r="BB573" s="17"/>
      <c r="BC573" s="17">
        <v>2.2639517572138501E-2</v>
      </c>
      <c r="BD573" s="17">
        <v>0.103069902106106</v>
      </c>
      <c r="BE573" s="17">
        <v>5.1225961464964699E-2</v>
      </c>
      <c r="BF573" s="17">
        <v>6.3833482940522601E-2</v>
      </c>
      <c r="BG573" s="17">
        <v>2.7007156770272898E-2</v>
      </c>
      <c r="BH573" s="17">
        <v>0</v>
      </c>
      <c r="BI573" s="17"/>
      <c r="BJ573" s="17">
        <v>2.1765078089106299E-2</v>
      </c>
      <c r="BK573" s="17">
        <v>2.2044096761594099E-2</v>
      </c>
      <c r="BL573" s="17">
        <v>6.0701065269856302E-2</v>
      </c>
      <c r="BM573" s="17">
        <v>3.41153230434314E-2</v>
      </c>
      <c r="BN573" s="17">
        <v>7.84044203922621E-2</v>
      </c>
      <c r="BO573" s="17">
        <v>2.7282521818139099E-2</v>
      </c>
      <c r="BP573" s="17"/>
      <c r="BQ573" s="17">
        <v>3.19583860164541E-2</v>
      </c>
      <c r="BR573" s="17">
        <v>5.24048469063262E-2</v>
      </c>
      <c r="BS573" s="17"/>
      <c r="BT573" s="17">
        <v>1.451856451135E-2</v>
      </c>
      <c r="BU573" s="17">
        <v>6.1753470046291503E-2</v>
      </c>
      <c r="BV573" s="17"/>
      <c r="BW573" s="17">
        <v>3.0437111154873801E-2</v>
      </c>
      <c r="BX573" s="17">
        <v>5.5141060289460003E-2</v>
      </c>
    </row>
    <row r="574" spans="2:76" x14ac:dyDescent="0.35">
      <c r="B574" t="s">
        <v>354</v>
      </c>
      <c r="C574" s="17">
        <v>0.95743500449823105</v>
      </c>
      <c r="D574" s="17">
        <v>0.967887054577099</v>
      </c>
      <c r="E574" s="17">
        <v>0.94833253324139699</v>
      </c>
      <c r="F574" s="17"/>
      <c r="G574" s="17">
        <v>0.93136226668726296</v>
      </c>
      <c r="H574" s="17">
        <v>0.91378830582360704</v>
      </c>
      <c r="I574" s="17">
        <v>0.97672710876199398</v>
      </c>
      <c r="J574" s="17"/>
      <c r="K574" s="17">
        <v>0.94794806466412995</v>
      </c>
      <c r="L574" s="17">
        <v>0.96200822572815403</v>
      </c>
      <c r="M574" s="17">
        <v>0.97222694613554705</v>
      </c>
      <c r="N574" s="17">
        <v>1</v>
      </c>
      <c r="O574" s="17">
        <v>0.85906541084334098</v>
      </c>
      <c r="P574" s="17">
        <v>0.91941652347835101</v>
      </c>
      <c r="Q574" s="17">
        <v>0.96622313783682001</v>
      </c>
      <c r="R574" s="17">
        <v>1</v>
      </c>
      <c r="S574" s="17">
        <v>0.94392317610728504</v>
      </c>
      <c r="T574" s="17">
        <v>0.97077273902478101</v>
      </c>
      <c r="U574" s="17">
        <v>0.91855867219131504</v>
      </c>
      <c r="V574" s="17">
        <v>1</v>
      </c>
      <c r="W574" s="17">
        <v>0.90798076543071304</v>
      </c>
      <c r="X574" s="17">
        <v>0.91179298210567905</v>
      </c>
      <c r="Y574" s="17">
        <v>0.85432396161172797</v>
      </c>
      <c r="Z574" s="17">
        <v>0.92927973562493704</v>
      </c>
      <c r="AA574" s="17"/>
      <c r="AB574" s="17">
        <v>0.94783358489175196</v>
      </c>
      <c r="AC574" s="17">
        <v>0.96654561311129195</v>
      </c>
      <c r="AD574" s="17">
        <v>0.95006060726293795</v>
      </c>
      <c r="AE574" s="17">
        <v>0.95120108846281504</v>
      </c>
      <c r="AF574" s="17"/>
      <c r="AG574" s="17">
        <v>0.96100275529364798</v>
      </c>
      <c r="AH574" s="17">
        <v>0.94929845703287197</v>
      </c>
      <c r="AI574" s="17">
        <v>0.93216124967567204</v>
      </c>
      <c r="AJ574" s="17">
        <v>0.92299306851523899</v>
      </c>
      <c r="AK574" s="17"/>
      <c r="AL574" s="17">
        <v>0.96800917850215695</v>
      </c>
      <c r="AM574" s="17">
        <v>0.97186576797492297</v>
      </c>
      <c r="AN574" s="17">
        <v>0.94484420018346404</v>
      </c>
      <c r="AO574" s="17">
        <v>0.904711639351374</v>
      </c>
      <c r="AP574" s="17">
        <v>0.86815578290046003</v>
      </c>
      <c r="AQ574" s="17">
        <v>0.92901301605513797</v>
      </c>
      <c r="AR574" s="17"/>
      <c r="AS574" s="17">
        <v>0.97159377866208896</v>
      </c>
      <c r="AT574" s="17">
        <v>0.93731853704311097</v>
      </c>
      <c r="AU574" s="17">
        <v>0.93731853704311097</v>
      </c>
      <c r="AV574" s="17" t="s">
        <v>136</v>
      </c>
      <c r="AW574" s="17" t="s">
        <v>136</v>
      </c>
      <c r="AX574" s="17" t="s">
        <v>136</v>
      </c>
      <c r="AY574" s="17">
        <v>0.93820127637016404</v>
      </c>
      <c r="AZ574" s="17">
        <v>0.86028815906088196</v>
      </c>
      <c r="BA574" s="17">
        <v>0.68921942700524597</v>
      </c>
      <c r="BB574" s="17"/>
      <c r="BC574" s="17">
        <v>0.977360482427862</v>
      </c>
      <c r="BD574" s="17">
        <v>0.87762700005856897</v>
      </c>
      <c r="BE574" s="17">
        <v>0.94877403853503495</v>
      </c>
      <c r="BF574" s="17">
        <v>0.93616651705947695</v>
      </c>
      <c r="BG574" s="17">
        <v>0.96935960430788204</v>
      </c>
      <c r="BH574" s="17">
        <v>0.88526145393436095</v>
      </c>
      <c r="BI574" s="17"/>
      <c r="BJ574" s="17">
        <v>0.97823492191089401</v>
      </c>
      <c r="BK574" s="17">
        <v>0.97795590323840598</v>
      </c>
      <c r="BL574" s="17">
        <v>0.93929893473014403</v>
      </c>
      <c r="BM574" s="17">
        <v>0.95462965778822395</v>
      </c>
      <c r="BN574" s="17">
        <v>0.92159557960773797</v>
      </c>
      <c r="BO574" s="17">
        <v>0.96051728931885005</v>
      </c>
      <c r="BP574" s="17"/>
      <c r="BQ574" s="17">
        <v>0.96322625395343098</v>
      </c>
      <c r="BR574" s="17">
        <v>0.94322007622186599</v>
      </c>
      <c r="BS574" s="17"/>
      <c r="BT574" s="17">
        <v>0.98174500155611599</v>
      </c>
      <c r="BU574" s="17">
        <v>0.93258911954529999</v>
      </c>
      <c r="BV574" s="17"/>
      <c r="BW574" s="17">
        <v>0.96238354052865305</v>
      </c>
      <c r="BX574" s="17">
        <v>0.94485893971054002</v>
      </c>
    </row>
    <row r="575" spans="2:76" x14ac:dyDescent="0.35">
      <c r="B575" t="s">
        <v>97</v>
      </c>
      <c r="C575" s="17">
        <v>4.6671512936901699E-3</v>
      </c>
      <c r="D575" s="17">
        <v>0</v>
      </c>
      <c r="E575" s="17">
        <v>8.6891612191676605E-3</v>
      </c>
      <c r="F575" s="17"/>
      <c r="G575" s="17">
        <v>1.7961508335100702E-2</v>
      </c>
      <c r="H575" s="17">
        <v>1.2827635607659701E-2</v>
      </c>
      <c r="I575" s="17">
        <v>0</v>
      </c>
      <c r="J575" s="17"/>
      <c r="K575" s="17">
        <v>1.53535521089865E-2</v>
      </c>
      <c r="L575" s="17">
        <v>8.8985277987290393E-3</v>
      </c>
      <c r="M575" s="17">
        <v>0</v>
      </c>
      <c r="N575" s="17">
        <v>0</v>
      </c>
      <c r="O575" s="17">
        <v>0</v>
      </c>
      <c r="P575" s="17">
        <v>0</v>
      </c>
      <c r="Q575" s="17">
        <v>0</v>
      </c>
      <c r="R575" s="17">
        <v>0</v>
      </c>
      <c r="S575" s="17">
        <v>0</v>
      </c>
      <c r="T575" s="17">
        <v>0</v>
      </c>
      <c r="U575" s="17">
        <v>0</v>
      </c>
      <c r="V575" s="17">
        <v>0</v>
      </c>
      <c r="W575" s="17">
        <v>2.8786550161465901E-2</v>
      </c>
      <c r="X575" s="17">
        <v>0</v>
      </c>
      <c r="Y575" s="17">
        <v>0</v>
      </c>
      <c r="Z575" s="17">
        <v>0</v>
      </c>
      <c r="AA575" s="17"/>
      <c r="AB575" s="17">
        <v>1.0635120799079901E-2</v>
      </c>
      <c r="AC575" s="17">
        <v>0</v>
      </c>
      <c r="AD575" s="17">
        <v>0</v>
      </c>
      <c r="AE575" s="17">
        <v>1.6142462731229702E-2</v>
      </c>
      <c r="AF575" s="17"/>
      <c r="AG575" s="17">
        <v>4.59262878733919E-3</v>
      </c>
      <c r="AH575" s="17">
        <v>2.73137058521471E-2</v>
      </c>
      <c r="AI575" s="17">
        <v>0</v>
      </c>
      <c r="AJ575" s="17">
        <v>0</v>
      </c>
      <c r="AK575" s="17"/>
      <c r="AL575" s="17">
        <v>5.20653945327263E-3</v>
      </c>
      <c r="AM575" s="17">
        <v>0</v>
      </c>
      <c r="AN575" s="17">
        <v>1.7106446484143601E-2</v>
      </c>
      <c r="AO575" s="17">
        <v>0</v>
      </c>
      <c r="AP575" s="17">
        <v>0</v>
      </c>
      <c r="AQ575" s="17">
        <v>0</v>
      </c>
      <c r="AR575" s="17"/>
      <c r="AS575" s="17">
        <v>0</v>
      </c>
      <c r="AT575" s="17">
        <v>8.5768047617731501E-3</v>
      </c>
      <c r="AU575" s="17">
        <v>8.5768047617731501E-3</v>
      </c>
      <c r="AV575" s="17" t="s">
        <v>136</v>
      </c>
      <c r="AW575" s="17" t="s">
        <v>136</v>
      </c>
      <c r="AX575" s="17" t="s">
        <v>136</v>
      </c>
      <c r="AY575" s="17">
        <v>6.1798723629836301E-2</v>
      </c>
      <c r="AZ575" s="17">
        <v>4.2607046119195101E-2</v>
      </c>
      <c r="BA575" s="17">
        <v>0</v>
      </c>
      <c r="BB575" s="17"/>
      <c r="BC575" s="17">
        <v>0</v>
      </c>
      <c r="BD575" s="17">
        <v>1.9303097835324901E-2</v>
      </c>
      <c r="BE575" s="17">
        <v>0</v>
      </c>
      <c r="BF575" s="17">
        <v>0</v>
      </c>
      <c r="BG575" s="17">
        <v>3.6332389218454199E-3</v>
      </c>
      <c r="BH575" s="17">
        <v>0.114738546065639</v>
      </c>
      <c r="BI575" s="17"/>
      <c r="BJ575" s="17">
        <v>0</v>
      </c>
      <c r="BK575" s="17">
        <v>0</v>
      </c>
      <c r="BL575" s="17">
        <v>0</v>
      </c>
      <c r="BM575" s="17">
        <v>1.12550191683448E-2</v>
      </c>
      <c r="BN575" s="17">
        <v>0</v>
      </c>
      <c r="BO575" s="17">
        <v>1.2200188863011101E-2</v>
      </c>
      <c r="BP575" s="17"/>
      <c r="BQ575" s="17">
        <v>4.8153600301151598E-3</v>
      </c>
      <c r="BR575" s="17">
        <v>4.3750768718073697E-3</v>
      </c>
      <c r="BS575" s="17"/>
      <c r="BT575" s="17">
        <v>3.7364339325337398E-3</v>
      </c>
      <c r="BU575" s="17">
        <v>5.6574104084083201E-3</v>
      </c>
      <c r="BV575" s="17"/>
      <c r="BW575" s="17">
        <v>7.1793483164726696E-3</v>
      </c>
      <c r="BX575" s="17">
        <v>0</v>
      </c>
    </row>
    <row r="576" spans="2:76" x14ac:dyDescent="0.35">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row>
    <row r="577" spans="2:76" x14ac:dyDescent="0.35">
      <c r="B577" s="6" t="s">
        <v>254</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row>
    <row r="578" spans="2:76" x14ac:dyDescent="0.35">
      <c r="B578" s="24" t="s">
        <v>503</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row>
    <row r="579" spans="2:76" x14ac:dyDescent="0.35">
      <c r="B579" t="s">
        <v>216</v>
      </c>
      <c r="C579" s="17">
        <v>0.36604605892031999</v>
      </c>
      <c r="D579" s="17">
        <v>0.34663316397708499</v>
      </c>
      <c r="E579" s="17">
        <v>0.38380322399241201</v>
      </c>
      <c r="F579" s="17"/>
      <c r="G579" s="17">
        <v>0.337909885518755</v>
      </c>
      <c r="H579" s="17">
        <v>0.49078812490901702</v>
      </c>
      <c r="I579" s="17">
        <v>0.32383487180185599</v>
      </c>
      <c r="J579" s="17"/>
      <c r="K579" s="17">
        <v>0.36047485007115698</v>
      </c>
      <c r="L579" s="17">
        <v>0.35328935853398702</v>
      </c>
      <c r="M579" s="17">
        <v>0.29948084443544298</v>
      </c>
      <c r="N579" s="17">
        <v>0.38074831869811099</v>
      </c>
      <c r="O579" s="17">
        <v>0.43038520759208798</v>
      </c>
      <c r="P579" s="17">
        <v>0.48432235383929301</v>
      </c>
      <c r="Q579" s="17">
        <v>0.38891945817482798</v>
      </c>
      <c r="R579" s="17">
        <v>0.27329647786542499</v>
      </c>
      <c r="S579" s="17">
        <v>0.45727780268326701</v>
      </c>
      <c r="T579" s="17">
        <v>0.324457876114431</v>
      </c>
      <c r="U579" s="17">
        <v>0.46667109563964898</v>
      </c>
      <c r="V579" s="17">
        <v>0.49468460654754198</v>
      </c>
      <c r="W579" s="17">
        <v>0.48102339653394799</v>
      </c>
      <c r="X579" s="17">
        <v>0.44586263963492601</v>
      </c>
      <c r="Y579" s="17">
        <v>0.43094335676684198</v>
      </c>
      <c r="Z579" s="17">
        <v>0.44506623267210599</v>
      </c>
      <c r="AA579" s="17"/>
      <c r="AB579" s="17">
        <v>0.35836024487908202</v>
      </c>
      <c r="AC579" s="17">
        <v>0.35818922902040901</v>
      </c>
      <c r="AD579" s="17">
        <v>0.36456050139385798</v>
      </c>
      <c r="AE579" s="17">
        <v>0.40749297599919898</v>
      </c>
      <c r="AF579" s="17"/>
      <c r="AG579" s="17">
        <v>0.36809939419035098</v>
      </c>
      <c r="AH579" s="17">
        <v>0.46632720650636</v>
      </c>
      <c r="AI579" s="17">
        <v>0.363570073767157</v>
      </c>
      <c r="AJ579" s="17">
        <v>0.32514523712758397</v>
      </c>
      <c r="AK579" s="17"/>
      <c r="AL579" s="17">
        <v>0.37270169610498399</v>
      </c>
      <c r="AM579" s="17">
        <v>0.29153726748411901</v>
      </c>
      <c r="AN579" s="17">
        <v>0.415814709722439</v>
      </c>
      <c r="AO579" s="17">
        <v>0.29467751279425902</v>
      </c>
      <c r="AP579" s="17">
        <v>0.31372975464210801</v>
      </c>
      <c r="AQ579" s="17">
        <v>0.38676367438814102</v>
      </c>
      <c r="AR579" s="17"/>
      <c r="AS579" s="17">
        <v>0.37277479964105198</v>
      </c>
      <c r="AT579" s="17">
        <v>0.36381996912510201</v>
      </c>
      <c r="AU579" s="17">
        <v>0.36381996912510201</v>
      </c>
      <c r="AV579" s="17" t="s">
        <v>136</v>
      </c>
      <c r="AW579" s="17" t="s">
        <v>136</v>
      </c>
      <c r="AX579" s="17" t="s">
        <v>136</v>
      </c>
      <c r="AY579" s="17">
        <v>0.28528437303431398</v>
      </c>
      <c r="AZ579" s="17">
        <v>0.42700153909820099</v>
      </c>
      <c r="BA579" s="17">
        <v>0.62483990963455605</v>
      </c>
      <c r="BB579" s="17"/>
      <c r="BC579" s="17">
        <v>0.37563580713794797</v>
      </c>
      <c r="BD579" s="17">
        <v>0.33873742471910301</v>
      </c>
      <c r="BE579" s="17">
        <v>0.42141169237465798</v>
      </c>
      <c r="BF579" s="17">
        <v>0.42108158245157701</v>
      </c>
      <c r="BG579" s="17">
        <v>0.31526968040560799</v>
      </c>
      <c r="BH579" s="17">
        <v>0.773302657998438</v>
      </c>
      <c r="BI579" s="17"/>
      <c r="BJ579" s="17">
        <v>0.49229743648393298</v>
      </c>
      <c r="BK579" s="17">
        <v>0.37124077802369798</v>
      </c>
      <c r="BL579" s="17">
        <v>0.28899908420625398</v>
      </c>
      <c r="BM579" s="17">
        <v>0.32120728436785101</v>
      </c>
      <c r="BN579" s="17">
        <v>0.41344465280552101</v>
      </c>
      <c r="BO579" s="17">
        <v>0.31966479223194899</v>
      </c>
      <c r="BP579" s="17"/>
      <c r="BQ579" s="17">
        <v>0.35651009754625801</v>
      </c>
      <c r="BR579" s="17">
        <v>0.38068190674204899</v>
      </c>
      <c r="BS579" s="17"/>
      <c r="BT579" s="17">
        <v>0.35721101388562199</v>
      </c>
      <c r="BU579" s="17">
        <v>0.37347073518729901</v>
      </c>
      <c r="BV579" s="17"/>
      <c r="BW579" s="17">
        <v>0.40425615160974798</v>
      </c>
      <c r="BX579" s="17">
        <v>0.30123962076711402</v>
      </c>
    </row>
    <row r="580" spans="2:76" x14ac:dyDescent="0.35">
      <c r="B580" t="s">
        <v>217</v>
      </c>
      <c r="C580" s="17">
        <v>0.61388196218570901</v>
      </c>
      <c r="D580" s="17">
        <v>0.64387021607402095</v>
      </c>
      <c r="E580" s="17">
        <v>0.58698311625066801</v>
      </c>
      <c r="F580" s="17"/>
      <c r="G580" s="17">
        <v>0.62998865423502703</v>
      </c>
      <c r="H580" s="17">
        <v>0.49683780986305598</v>
      </c>
      <c r="I580" s="17">
        <v>0.65478434940102603</v>
      </c>
      <c r="J580" s="17"/>
      <c r="K580" s="17">
        <v>0.62118453933510698</v>
      </c>
      <c r="L580" s="17">
        <v>0.62522685011495605</v>
      </c>
      <c r="M580" s="17">
        <v>0.67383811737805599</v>
      </c>
      <c r="N580" s="17">
        <v>0.61925168130188901</v>
      </c>
      <c r="O580" s="17">
        <v>0.56961479240791202</v>
      </c>
      <c r="P580" s="17">
        <v>0.51567764616070699</v>
      </c>
      <c r="Q580" s="17">
        <v>0.59124230225552499</v>
      </c>
      <c r="R580" s="17">
        <v>0.70939384476149503</v>
      </c>
      <c r="S580" s="17">
        <v>0.54272219731673299</v>
      </c>
      <c r="T580" s="17">
        <v>0.64370871154644105</v>
      </c>
      <c r="U580" s="17">
        <v>0.49605775330248703</v>
      </c>
      <c r="V580" s="17">
        <v>0.50531539345245802</v>
      </c>
      <c r="W580" s="17">
        <v>0.489214448626484</v>
      </c>
      <c r="X580" s="17">
        <v>0.55413736036507399</v>
      </c>
      <c r="Y580" s="17">
        <v>0.56905664323315797</v>
      </c>
      <c r="Z580" s="17">
        <v>0.55493376732789401</v>
      </c>
      <c r="AA580" s="17"/>
      <c r="AB580" s="17">
        <v>0.62464964120906696</v>
      </c>
      <c r="AC580" s="17">
        <v>0.61829773628972995</v>
      </c>
      <c r="AD580" s="17">
        <v>0.61782977011312701</v>
      </c>
      <c r="AE580" s="17">
        <v>0.59250702400080102</v>
      </c>
      <c r="AF580" s="17"/>
      <c r="AG580" s="17">
        <v>0.61192036484275303</v>
      </c>
      <c r="AH580" s="17">
        <v>0.48243645193629497</v>
      </c>
      <c r="AI580" s="17">
        <v>0.62603892172835796</v>
      </c>
      <c r="AJ580" s="17">
        <v>0.67485476287241597</v>
      </c>
      <c r="AK580" s="17"/>
      <c r="AL580" s="17">
        <v>0.61136097030293002</v>
      </c>
      <c r="AM580" s="17">
        <v>0.66127905477506999</v>
      </c>
      <c r="AN580" s="17">
        <v>0.58418529027756105</v>
      </c>
      <c r="AO580" s="17">
        <v>0.70532248720574098</v>
      </c>
      <c r="AP580" s="17">
        <v>0.57046211866781604</v>
      </c>
      <c r="AQ580" s="17">
        <v>0.61323632561185903</v>
      </c>
      <c r="AR580" s="17"/>
      <c r="AS580" s="17">
        <v>0.60715298718612798</v>
      </c>
      <c r="AT580" s="17">
        <v>0.624077253157161</v>
      </c>
      <c r="AU580" s="17">
        <v>0.624077253157161</v>
      </c>
      <c r="AV580" s="17" t="s">
        <v>136</v>
      </c>
      <c r="AW580" s="17" t="s">
        <v>136</v>
      </c>
      <c r="AX580" s="17" t="s">
        <v>136</v>
      </c>
      <c r="AY580" s="17">
        <v>0.66359937665951996</v>
      </c>
      <c r="AZ580" s="17">
        <v>0.53960210863020097</v>
      </c>
      <c r="BA580" s="17">
        <v>0.37516009036544401</v>
      </c>
      <c r="BB580" s="17"/>
      <c r="BC580" s="17">
        <v>0.60893262171187401</v>
      </c>
      <c r="BD580" s="17">
        <v>0.64212572084428998</v>
      </c>
      <c r="BE580" s="17">
        <v>0.53727298870352602</v>
      </c>
      <c r="BF580" s="17">
        <v>0.57131346608757605</v>
      </c>
      <c r="BG580" s="17">
        <v>0.65526644334955397</v>
      </c>
      <c r="BH580" s="17">
        <v>0.226697342001562</v>
      </c>
      <c r="BI580" s="17"/>
      <c r="BJ580" s="17">
        <v>0.50770256351606702</v>
      </c>
      <c r="BK580" s="17">
        <v>0.61628260137365598</v>
      </c>
      <c r="BL580" s="17">
        <v>0.67692034111358501</v>
      </c>
      <c r="BM580" s="17">
        <v>0.65232137773466103</v>
      </c>
      <c r="BN580" s="17">
        <v>0.57413021850603496</v>
      </c>
      <c r="BO580" s="17">
        <v>0.64036272882370504</v>
      </c>
      <c r="BP580" s="17"/>
      <c r="BQ580" s="17">
        <v>0.62059726690151296</v>
      </c>
      <c r="BR580" s="17">
        <v>0.60566125216295297</v>
      </c>
      <c r="BS580" s="17"/>
      <c r="BT580" s="17">
        <v>0.62933970078113799</v>
      </c>
      <c r="BU580" s="17">
        <v>0.60311680810384805</v>
      </c>
      <c r="BV580" s="17"/>
      <c r="BW580" s="17">
        <v>0.57379518691901399</v>
      </c>
      <c r="BX580" s="17">
        <v>0.68109094339501097</v>
      </c>
    </row>
    <row r="581" spans="2:76" x14ac:dyDescent="0.35">
      <c r="B581" t="s">
        <v>97</v>
      </c>
      <c r="C581" s="17">
        <v>2.0071978893971099E-2</v>
      </c>
      <c r="D581" s="17">
        <v>9.4966199488942908E-3</v>
      </c>
      <c r="E581" s="17">
        <v>2.9213659756920099E-2</v>
      </c>
      <c r="F581" s="17"/>
      <c r="G581" s="17">
        <v>3.21014602462176E-2</v>
      </c>
      <c r="H581" s="17">
        <v>1.2374065227927399E-2</v>
      </c>
      <c r="I581" s="17">
        <v>2.13807787971181E-2</v>
      </c>
      <c r="J581" s="17"/>
      <c r="K581" s="17">
        <v>1.83406105937369E-2</v>
      </c>
      <c r="L581" s="17">
        <v>2.1483791351056901E-2</v>
      </c>
      <c r="M581" s="17">
        <v>2.6681038186501301E-2</v>
      </c>
      <c r="N581" s="17">
        <v>0</v>
      </c>
      <c r="O581" s="17">
        <v>0</v>
      </c>
      <c r="P581" s="17">
        <v>0</v>
      </c>
      <c r="Q581" s="17">
        <v>1.98382395696476E-2</v>
      </c>
      <c r="R581" s="17">
        <v>1.7309677373080101E-2</v>
      </c>
      <c r="S581" s="17">
        <v>0</v>
      </c>
      <c r="T581" s="17">
        <v>3.1833412339127801E-2</v>
      </c>
      <c r="U581" s="17">
        <v>3.7271151057864001E-2</v>
      </c>
      <c r="V581" s="17">
        <v>0</v>
      </c>
      <c r="W581" s="17">
        <v>2.9762154839568698E-2</v>
      </c>
      <c r="X581" s="17">
        <v>0</v>
      </c>
      <c r="Y581" s="17">
        <v>0</v>
      </c>
      <c r="Z581" s="17">
        <v>0</v>
      </c>
      <c r="AA581" s="17"/>
      <c r="AB581" s="17">
        <v>1.6990113911850801E-2</v>
      </c>
      <c r="AC581" s="17">
        <v>2.3513034689860299E-2</v>
      </c>
      <c r="AD581" s="17">
        <v>1.7609728493014599E-2</v>
      </c>
      <c r="AE581" s="17">
        <v>0</v>
      </c>
      <c r="AF581" s="17"/>
      <c r="AG581" s="17">
        <v>1.9980240966896198E-2</v>
      </c>
      <c r="AH581" s="17">
        <v>5.1236341557344502E-2</v>
      </c>
      <c r="AI581" s="17">
        <v>1.0391004504484901E-2</v>
      </c>
      <c r="AJ581" s="17">
        <v>0</v>
      </c>
      <c r="AK581" s="17"/>
      <c r="AL581" s="17">
        <v>1.59373335920854E-2</v>
      </c>
      <c r="AM581" s="17">
        <v>4.71836777408111E-2</v>
      </c>
      <c r="AN581" s="17">
        <v>0</v>
      </c>
      <c r="AO581" s="17">
        <v>0</v>
      </c>
      <c r="AP581" s="17">
        <v>0.11580812669007599</v>
      </c>
      <c r="AQ581" s="17">
        <v>0</v>
      </c>
      <c r="AR581" s="17"/>
      <c r="AS581" s="17">
        <v>2.007221317282E-2</v>
      </c>
      <c r="AT581" s="17">
        <v>1.21027777177366E-2</v>
      </c>
      <c r="AU581" s="17">
        <v>1.21027777177366E-2</v>
      </c>
      <c r="AV581" s="17" t="s">
        <v>136</v>
      </c>
      <c r="AW581" s="17" t="s">
        <v>136</v>
      </c>
      <c r="AX581" s="17" t="s">
        <v>136</v>
      </c>
      <c r="AY581" s="17">
        <v>5.11162503061659E-2</v>
      </c>
      <c r="AZ581" s="17">
        <v>3.3396352271597401E-2</v>
      </c>
      <c r="BA581" s="17">
        <v>0</v>
      </c>
      <c r="BB581" s="17"/>
      <c r="BC581" s="17">
        <v>1.5431571150178101E-2</v>
      </c>
      <c r="BD581" s="17">
        <v>1.9136854436606301E-2</v>
      </c>
      <c r="BE581" s="17">
        <v>4.1315318921815697E-2</v>
      </c>
      <c r="BF581" s="17">
        <v>7.6049514608470198E-3</v>
      </c>
      <c r="BG581" s="17">
        <v>2.9463876244838798E-2</v>
      </c>
      <c r="BH581" s="17">
        <v>0</v>
      </c>
      <c r="BI581" s="17"/>
      <c r="BJ581" s="17">
        <v>0</v>
      </c>
      <c r="BK581" s="17">
        <v>1.2476620602646701E-2</v>
      </c>
      <c r="BL581" s="17">
        <v>3.4080574680160798E-2</v>
      </c>
      <c r="BM581" s="17">
        <v>2.64713378974878E-2</v>
      </c>
      <c r="BN581" s="17">
        <v>1.2425128688444099E-2</v>
      </c>
      <c r="BO581" s="17">
        <v>3.9972478944345503E-2</v>
      </c>
      <c r="BP581" s="17"/>
      <c r="BQ581" s="17">
        <v>2.2892635552228899E-2</v>
      </c>
      <c r="BR581" s="17">
        <v>1.3656841094998101E-2</v>
      </c>
      <c r="BS581" s="17"/>
      <c r="BT581" s="17">
        <v>1.34492853332395E-2</v>
      </c>
      <c r="BU581" s="17">
        <v>2.3412456708852999E-2</v>
      </c>
      <c r="BV581" s="17"/>
      <c r="BW581" s="17">
        <v>2.19486614712372E-2</v>
      </c>
      <c r="BX581" s="17">
        <v>1.76694358378752E-2</v>
      </c>
    </row>
    <row r="582" spans="2:76" x14ac:dyDescent="0.35">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row>
    <row r="583" spans="2:76" x14ac:dyDescent="0.35">
      <c r="B583" s="6" t="s">
        <v>359</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row>
    <row r="584" spans="2:76" x14ac:dyDescent="0.35">
      <c r="B584" s="24" t="s">
        <v>503</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row>
    <row r="585" spans="2:76" x14ac:dyDescent="0.35">
      <c r="B585" t="s">
        <v>216</v>
      </c>
      <c r="C585" s="17">
        <v>4.3223009707920701E-2</v>
      </c>
      <c r="D585" s="17">
        <v>6.1262431611948401E-2</v>
      </c>
      <c r="E585" s="17">
        <v>2.7858815690186299E-2</v>
      </c>
      <c r="F585" s="17"/>
      <c r="G585" s="17">
        <v>1.7260899145342599E-2</v>
      </c>
      <c r="H585" s="17">
        <v>9.8902406782778798E-2</v>
      </c>
      <c r="I585" s="17">
        <v>2.6069485450346201E-2</v>
      </c>
      <c r="J585" s="17"/>
      <c r="K585" s="17">
        <v>3.1518193773616997E-2</v>
      </c>
      <c r="L585" s="17">
        <v>3.7045510276722003E-2</v>
      </c>
      <c r="M585" s="17">
        <v>0</v>
      </c>
      <c r="N585" s="17">
        <v>0.12422048881270099</v>
      </c>
      <c r="O585" s="17">
        <v>0</v>
      </c>
      <c r="P585" s="17">
        <v>0.16116695304329701</v>
      </c>
      <c r="Q585" s="17">
        <v>1.6622808603990201E-2</v>
      </c>
      <c r="R585" s="17">
        <v>1.7309677373080101E-2</v>
      </c>
      <c r="S585" s="17">
        <v>0.113999945881423</v>
      </c>
      <c r="T585" s="17">
        <v>3.6540073037410803E-2</v>
      </c>
      <c r="U585" s="17">
        <v>0</v>
      </c>
      <c r="V585" s="17">
        <v>0</v>
      </c>
      <c r="W585" s="17">
        <v>8.8508607983034102E-2</v>
      </c>
      <c r="X585" s="17">
        <v>0</v>
      </c>
      <c r="Y585" s="17">
        <v>0.104998404925538</v>
      </c>
      <c r="Z585" s="17">
        <v>0.25186223817145298</v>
      </c>
      <c r="AA585" s="17"/>
      <c r="AB585" s="17">
        <v>5.3290933791177698E-2</v>
      </c>
      <c r="AC585" s="17">
        <v>4.7612264317805103E-2</v>
      </c>
      <c r="AD585" s="17">
        <v>4.6772250682045699E-2</v>
      </c>
      <c r="AE585" s="17">
        <v>0</v>
      </c>
      <c r="AF585" s="17"/>
      <c r="AG585" s="17">
        <v>3.9815244742308999E-2</v>
      </c>
      <c r="AH585" s="17">
        <v>0.105397785968877</v>
      </c>
      <c r="AI585" s="17">
        <v>4.2526846353378202E-2</v>
      </c>
      <c r="AJ585" s="17">
        <v>0</v>
      </c>
      <c r="AK585" s="17"/>
      <c r="AL585" s="17">
        <v>3.0673481331721701E-2</v>
      </c>
      <c r="AM585" s="17">
        <v>1.56434143086987E-2</v>
      </c>
      <c r="AN585" s="17">
        <v>0.19334160328001501</v>
      </c>
      <c r="AO585" s="17">
        <v>2.2695038571432301E-2</v>
      </c>
      <c r="AP585" s="17">
        <v>4.2420552600321799E-2</v>
      </c>
      <c r="AQ585" s="17">
        <v>4.5876872502675803E-2</v>
      </c>
      <c r="AR585" s="17"/>
      <c r="AS585" s="17">
        <v>4.39560042689464E-2</v>
      </c>
      <c r="AT585" s="17">
        <v>2.9160452094193198E-2</v>
      </c>
      <c r="AU585" s="17">
        <v>2.9160452094193198E-2</v>
      </c>
      <c r="AV585" s="17" t="s">
        <v>136</v>
      </c>
      <c r="AW585" s="17" t="s">
        <v>136</v>
      </c>
      <c r="AX585" s="17" t="s">
        <v>136</v>
      </c>
      <c r="AY585" s="17">
        <v>5.91494594567476E-2</v>
      </c>
      <c r="AZ585" s="17">
        <v>6.7155609445342296E-2</v>
      </c>
      <c r="BA585" s="17">
        <v>0.31078057299475398</v>
      </c>
      <c r="BB585" s="17"/>
      <c r="BC585" s="17">
        <v>3.9285606032245103E-2</v>
      </c>
      <c r="BD585" s="17">
        <v>4.1995118149740503E-2</v>
      </c>
      <c r="BE585" s="17">
        <v>4.4352022553889099E-2</v>
      </c>
      <c r="BF585" s="17">
        <v>8.8050979509737906E-2</v>
      </c>
      <c r="BG585" s="17">
        <v>2.8684119349533001E-2</v>
      </c>
      <c r="BH585" s="17">
        <v>0</v>
      </c>
      <c r="BI585" s="17"/>
      <c r="BJ585" s="17">
        <v>5.2150618113307699E-2</v>
      </c>
      <c r="BK585" s="17">
        <v>5.6934354691977003E-2</v>
      </c>
      <c r="BL585" s="17">
        <v>2.96777122344066E-2</v>
      </c>
      <c r="BM585" s="17">
        <v>3.8977590108186001E-2</v>
      </c>
      <c r="BN585" s="17">
        <v>3.8532699626538498E-2</v>
      </c>
      <c r="BO585" s="17">
        <v>3.4155483877490303E-2</v>
      </c>
      <c r="BP585" s="17"/>
      <c r="BQ585" s="17">
        <v>4.2796812802155498E-2</v>
      </c>
      <c r="BR585" s="17">
        <v>4.4768564080147302E-2</v>
      </c>
      <c r="BS585" s="17"/>
      <c r="BT585" s="17">
        <v>4.5806716624952698E-2</v>
      </c>
      <c r="BU585" s="17">
        <v>4.11957815445212E-2</v>
      </c>
      <c r="BV585" s="17"/>
      <c r="BW585" s="17">
        <v>5.7347538703671402E-2</v>
      </c>
      <c r="BX585" s="17">
        <v>1.3272823513087E-2</v>
      </c>
    </row>
    <row r="586" spans="2:76" x14ac:dyDescent="0.35">
      <c r="B586" t="s">
        <v>217</v>
      </c>
      <c r="C586" s="17">
        <v>0.938351529901854</v>
      </c>
      <c r="D586" s="17">
        <v>0.91967358127440701</v>
      </c>
      <c r="E586" s="17">
        <v>0.95420946489051495</v>
      </c>
      <c r="F586" s="17"/>
      <c r="G586" s="17">
        <v>0.94999139795273402</v>
      </c>
      <c r="H586" s="17">
        <v>0.86472094151564804</v>
      </c>
      <c r="I586" s="17">
        <v>0.96389275465340996</v>
      </c>
      <c r="J586" s="17"/>
      <c r="K586" s="17">
        <v>0.96848180622638302</v>
      </c>
      <c r="L586" s="17">
        <v>0.95220254242836799</v>
      </c>
      <c r="M586" s="17">
        <v>0.97331896181349897</v>
      </c>
      <c r="N586" s="17">
        <v>0.83448122861171703</v>
      </c>
      <c r="O586" s="17">
        <v>1</v>
      </c>
      <c r="P586" s="17">
        <v>0.83883304695670302</v>
      </c>
      <c r="Q586" s="17">
        <v>0.94644843968127801</v>
      </c>
      <c r="R586" s="17">
        <v>0.96819979995980199</v>
      </c>
      <c r="S586" s="17">
        <v>0.82992323022586201</v>
      </c>
      <c r="T586" s="17">
        <v>0.95607367882727901</v>
      </c>
      <c r="U586" s="17">
        <v>0.91907537204001599</v>
      </c>
      <c r="V586" s="17">
        <v>1</v>
      </c>
      <c r="W586" s="17">
        <v>0.88172923717739704</v>
      </c>
      <c r="X586" s="17">
        <v>1</v>
      </c>
      <c r="Y586" s="17">
        <v>0.84661847574650395</v>
      </c>
      <c r="Z586" s="17">
        <v>0.74813776182854697</v>
      </c>
      <c r="AA586" s="17"/>
      <c r="AB586" s="17">
        <v>0.92609461859210795</v>
      </c>
      <c r="AC586" s="17">
        <v>0.93970480303792603</v>
      </c>
      <c r="AD586" s="17">
        <v>0.93561802082494006</v>
      </c>
      <c r="AE586" s="17">
        <v>0.98080195439734297</v>
      </c>
      <c r="AF586" s="17"/>
      <c r="AG586" s="17">
        <v>0.94222499289728701</v>
      </c>
      <c r="AH586" s="17">
        <v>0.84336587247377803</v>
      </c>
      <c r="AI586" s="17">
        <v>0.93823544836950801</v>
      </c>
      <c r="AJ586" s="17">
        <v>1</v>
      </c>
      <c r="AK586" s="17"/>
      <c r="AL586" s="17">
        <v>0.95943477575826996</v>
      </c>
      <c r="AM586" s="17">
        <v>0.96640005481383895</v>
      </c>
      <c r="AN586" s="17">
        <v>0.80665839671998496</v>
      </c>
      <c r="AO586" s="17">
        <v>0.97730496142856804</v>
      </c>
      <c r="AP586" s="17">
        <v>0.90646128900747702</v>
      </c>
      <c r="AQ586" s="17">
        <v>0.92915420362341095</v>
      </c>
      <c r="AR586" s="17"/>
      <c r="AS586" s="17">
        <v>0.93792583591230505</v>
      </c>
      <c r="AT586" s="17">
        <v>0.95891588979763198</v>
      </c>
      <c r="AU586" s="17">
        <v>0.95891588979763198</v>
      </c>
      <c r="AV586" s="17" t="s">
        <v>136</v>
      </c>
      <c r="AW586" s="17" t="s">
        <v>136</v>
      </c>
      <c r="AX586" s="17" t="s">
        <v>136</v>
      </c>
      <c r="AY586" s="17">
        <v>0.769997543673278</v>
      </c>
      <c r="AZ586" s="17">
        <v>0.93284439055465795</v>
      </c>
      <c r="BA586" s="17">
        <v>0.68921942700524597</v>
      </c>
      <c r="BB586" s="17"/>
      <c r="BC586" s="17">
        <v>0.95038253439514198</v>
      </c>
      <c r="BD586" s="17">
        <v>0.93886802741365305</v>
      </c>
      <c r="BE586" s="17">
        <v>0.911906667119468</v>
      </c>
      <c r="BF586" s="17">
        <v>0.88621902363576999</v>
      </c>
      <c r="BG586" s="17">
        <v>0.95412093343516602</v>
      </c>
      <c r="BH586" s="17">
        <v>0.91181165212620197</v>
      </c>
      <c r="BI586" s="17"/>
      <c r="BJ586" s="17">
        <v>0.92541359316589</v>
      </c>
      <c r="BK586" s="17">
        <v>0.91571628101701896</v>
      </c>
      <c r="BL586" s="17">
        <v>0.95558690439995997</v>
      </c>
      <c r="BM586" s="17">
        <v>0.95025256533347402</v>
      </c>
      <c r="BN586" s="17">
        <v>0.94929736965667</v>
      </c>
      <c r="BO586" s="17">
        <v>0.94025252442296803</v>
      </c>
      <c r="BP586" s="17"/>
      <c r="BQ586" s="17">
        <v>0.93507649217591904</v>
      </c>
      <c r="BR586" s="17">
        <v>0.94532242286884505</v>
      </c>
      <c r="BS586" s="17"/>
      <c r="BT586" s="17">
        <v>0.93755405772164302</v>
      </c>
      <c r="BU586" s="17">
        <v>0.94133024641820096</v>
      </c>
      <c r="BV586" s="17"/>
      <c r="BW586" s="17">
        <v>0.91667816789743495</v>
      </c>
      <c r="BX586" s="17">
        <v>0.98203826650570603</v>
      </c>
    </row>
    <row r="587" spans="2:76" x14ac:dyDescent="0.35">
      <c r="B587" t="s">
        <v>97</v>
      </c>
      <c r="C587" s="17">
        <v>1.8425460390225499E-2</v>
      </c>
      <c r="D587" s="17">
        <v>1.9063987113644799E-2</v>
      </c>
      <c r="E587" s="17">
        <v>1.7931719419298699E-2</v>
      </c>
      <c r="F587" s="17"/>
      <c r="G587" s="17">
        <v>3.2747702901923699E-2</v>
      </c>
      <c r="H587" s="17">
        <v>3.6376651701573101E-2</v>
      </c>
      <c r="I587" s="17">
        <v>1.0037759896243901E-2</v>
      </c>
      <c r="J587" s="17"/>
      <c r="K587" s="17">
        <v>0</v>
      </c>
      <c r="L587" s="17">
        <v>1.0751947294910399E-2</v>
      </c>
      <c r="M587" s="17">
        <v>2.6681038186501301E-2</v>
      </c>
      <c r="N587" s="17">
        <v>4.1298282575581997E-2</v>
      </c>
      <c r="O587" s="17">
        <v>0</v>
      </c>
      <c r="P587" s="17">
        <v>0</v>
      </c>
      <c r="Q587" s="17">
        <v>3.6928751714731797E-2</v>
      </c>
      <c r="R587" s="17">
        <v>1.4490522667118E-2</v>
      </c>
      <c r="S587" s="17">
        <v>5.6076823892714997E-2</v>
      </c>
      <c r="T587" s="17">
        <v>7.3862481353100104E-3</v>
      </c>
      <c r="U587" s="17">
        <v>8.0924627959984299E-2</v>
      </c>
      <c r="V587" s="17">
        <v>0</v>
      </c>
      <c r="W587" s="17">
        <v>2.9762154839568698E-2</v>
      </c>
      <c r="X587" s="17">
        <v>0</v>
      </c>
      <c r="Y587" s="17">
        <v>4.8383119327958503E-2</v>
      </c>
      <c r="Z587" s="17">
        <v>0</v>
      </c>
      <c r="AA587" s="17"/>
      <c r="AB587" s="17">
        <v>2.0614447616714601E-2</v>
      </c>
      <c r="AC587" s="17">
        <v>1.26829326442689E-2</v>
      </c>
      <c r="AD587" s="17">
        <v>1.7609728493014599E-2</v>
      </c>
      <c r="AE587" s="17">
        <v>1.9198045602656501E-2</v>
      </c>
      <c r="AF587" s="17"/>
      <c r="AG587" s="17">
        <v>1.7959762360403999E-2</v>
      </c>
      <c r="AH587" s="17">
        <v>5.1236341557344502E-2</v>
      </c>
      <c r="AI587" s="17">
        <v>1.92377052771135E-2</v>
      </c>
      <c r="AJ587" s="17">
        <v>0</v>
      </c>
      <c r="AK587" s="17"/>
      <c r="AL587" s="17">
        <v>9.8917429100079703E-3</v>
      </c>
      <c r="AM587" s="17">
        <v>1.7956530877462299E-2</v>
      </c>
      <c r="AN587" s="17">
        <v>0</v>
      </c>
      <c r="AO587" s="17">
        <v>0</v>
      </c>
      <c r="AP587" s="17">
        <v>5.1118158392201497E-2</v>
      </c>
      <c r="AQ587" s="17">
        <v>2.49689238739134E-2</v>
      </c>
      <c r="AR587" s="17"/>
      <c r="AS587" s="17">
        <v>1.81181598187483E-2</v>
      </c>
      <c r="AT587" s="17">
        <v>1.19236581081752E-2</v>
      </c>
      <c r="AU587" s="17">
        <v>1.19236581081752E-2</v>
      </c>
      <c r="AV587" s="17" t="s">
        <v>136</v>
      </c>
      <c r="AW587" s="17" t="s">
        <v>136</v>
      </c>
      <c r="AX587" s="17" t="s">
        <v>136</v>
      </c>
      <c r="AY587" s="17">
        <v>0.17085299686997499</v>
      </c>
      <c r="AZ587" s="17">
        <v>0</v>
      </c>
      <c r="BA587" s="17">
        <v>0</v>
      </c>
      <c r="BB587" s="17"/>
      <c r="BC587" s="17">
        <v>1.0331859572612999E-2</v>
      </c>
      <c r="BD587" s="17">
        <v>1.9136854436606301E-2</v>
      </c>
      <c r="BE587" s="17">
        <v>4.3741310326642802E-2</v>
      </c>
      <c r="BF587" s="17">
        <v>2.5729996854491701E-2</v>
      </c>
      <c r="BG587" s="17">
        <v>1.7194947215301098E-2</v>
      </c>
      <c r="BH587" s="17">
        <v>8.8188347873798006E-2</v>
      </c>
      <c r="BI587" s="17"/>
      <c r="BJ587" s="17">
        <v>2.2435788720802399E-2</v>
      </c>
      <c r="BK587" s="17">
        <v>2.7349364291004201E-2</v>
      </c>
      <c r="BL587" s="17">
        <v>1.47353833656332E-2</v>
      </c>
      <c r="BM587" s="17">
        <v>1.0769844558339899E-2</v>
      </c>
      <c r="BN587" s="17">
        <v>1.2169930716791E-2</v>
      </c>
      <c r="BO587" s="17">
        <v>2.5591991699541999E-2</v>
      </c>
      <c r="BP587" s="17"/>
      <c r="BQ587" s="17">
        <v>2.2126695021925401E-2</v>
      </c>
      <c r="BR587" s="17">
        <v>9.9090130510073003E-3</v>
      </c>
      <c r="BS587" s="17"/>
      <c r="BT587" s="17">
        <v>1.6639225653404099E-2</v>
      </c>
      <c r="BU587" s="17">
        <v>1.7473972037277699E-2</v>
      </c>
      <c r="BV587" s="17"/>
      <c r="BW587" s="17">
        <v>2.59742933988934E-2</v>
      </c>
      <c r="BX587" s="17">
        <v>4.68890998120717E-3</v>
      </c>
    </row>
    <row r="588" spans="2:76"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row>
    <row r="589" spans="2:76" x14ac:dyDescent="0.35">
      <c r="B589" s="6" t="s">
        <v>360</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row>
    <row r="590" spans="2:76" x14ac:dyDescent="0.35">
      <c r="B590" s="24" t="s">
        <v>503</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row>
    <row r="591" spans="2:76" x14ac:dyDescent="0.35">
      <c r="B591" t="s">
        <v>216</v>
      </c>
      <c r="C591" s="17">
        <v>3.9380912079639403E-2</v>
      </c>
      <c r="D591" s="17">
        <v>4.151668696481E-2</v>
      </c>
      <c r="E591" s="17">
        <v>3.7663457016345797E-2</v>
      </c>
      <c r="F591" s="17"/>
      <c r="G591" s="17">
        <v>5.2450378429246401E-2</v>
      </c>
      <c r="H591" s="17">
        <v>4.09521454121443E-2</v>
      </c>
      <c r="I591" s="17">
        <v>3.7158941616310698E-2</v>
      </c>
      <c r="J591" s="17"/>
      <c r="K591" s="17">
        <v>3.66812211874738E-2</v>
      </c>
      <c r="L591" s="17">
        <v>1.8187378573077999E-2</v>
      </c>
      <c r="M591" s="17">
        <v>0</v>
      </c>
      <c r="N591" s="17">
        <v>8.3690237191202194E-2</v>
      </c>
      <c r="O591" s="17">
        <v>0.28945061843542902</v>
      </c>
      <c r="P591" s="17">
        <v>0</v>
      </c>
      <c r="Q591" s="17">
        <v>5.3615101732827401E-2</v>
      </c>
      <c r="R591" s="17">
        <v>1.7309677373080101E-2</v>
      </c>
      <c r="S591" s="17">
        <v>5.79231219887082E-2</v>
      </c>
      <c r="T591" s="17">
        <v>3.7721484481507903E-2</v>
      </c>
      <c r="U591" s="17">
        <v>0</v>
      </c>
      <c r="V591" s="17">
        <v>0</v>
      </c>
      <c r="W591" s="17">
        <v>0.12789568543312799</v>
      </c>
      <c r="X591" s="17">
        <v>0</v>
      </c>
      <c r="Y591" s="17">
        <v>4.8383119327958503E-2</v>
      </c>
      <c r="Z591" s="17">
        <v>0.131167098073702</v>
      </c>
      <c r="AA591" s="17"/>
      <c r="AB591" s="17">
        <v>5.4648422321534898E-2</v>
      </c>
      <c r="AC591" s="17">
        <v>4.8363642444460501E-2</v>
      </c>
      <c r="AD591" s="17">
        <v>1.7606860055648901E-2</v>
      </c>
      <c r="AE591" s="17">
        <v>1.7282327854249699E-2</v>
      </c>
      <c r="AF591" s="17"/>
      <c r="AG591" s="17">
        <v>3.4692945842683301E-2</v>
      </c>
      <c r="AH591" s="17">
        <v>5.2793044924179501E-2</v>
      </c>
      <c r="AI591" s="17">
        <v>6.1573206466571197E-2</v>
      </c>
      <c r="AJ591" s="17">
        <v>0</v>
      </c>
      <c r="AK591" s="17"/>
      <c r="AL591" s="17">
        <v>4.5857552245405497E-2</v>
      </c>
      <c r="AM591" s="17">
        <v>2.0286503947544301E-2</v>
      </c>
      <c r="AN591" s="17">
        <v>0.11326239954739099</v>
      </c>
      <c r="AO591" s="17">
        <v>5.1514067247251799E-2</v>
      </c>
      <c r="AP591" s="17">
        <v>4.6693001652446303E-2</v>
      </c>
      <c r="AQ591" s="17">
        <v>2.2337675774666201E-2</v>
      </c>
      <c r="AR591" s="17"/>
      <c r="AS591" s="17">
        <v>4.8812054199007998E-2</v>
      </c>
      <c r="AT591" s="17">
        <v>9.9395295657861097E-3</v>
      </c>
      <c r="AU591" s="17">
        <v>9.9395295657861097E-3</v>
      </c>
      <c r="AV591" s="17" t="s">
        <v>136</v>
      </c>
      <c r="AW591" s="17" t="s">
        <v>136</v>
      </c>
      <c r="AX591" s="17" t="s">
        <v>136</v>
      </c>
      <c r="AY591" s="17">
        <v>0</v>
      </c>
      <c r="AZ591" s="17">
        <v>3.3396352271597401E-2</v>
      </c>
      <c r="BA591" s="17">
        <v>0.31078057299475398</v>
      </c>
      <c r="BB591" s="17"/>
      <c r="BC591" s="17">
        <v>2.8977486456707498E-2</v>
      </c>
      <c r="BD591" s="17">
        <v>6.4364068747979605E-2</v>
      </c>
      <c r="BE591" s="17">
        <v>0</v>
      </c>
      <c r="BF591" s="17">
        <v>7.9899958804979895E-2</v>
      </c>
      <c r="BG591" s="17">
        <v>3.1154327087150002E-2</v>
      </c>
      <c r="BH591" s="17">
        <v>0</v>
      </c>
      <c r="BI591" s="17"/>
      <c r="BJ591" s="17">
        <v>9.1093095635114196E-2</v>
      </c>
      <c r="BK591" s="17">
        <v>2.7548240246204499E-2</v>
      </c>
      <c r="BL591" s="17">
        <v>0</v>
      </c>
      <c r="BM591" s="17">
        <v>3.2656513684619297E-2</v>
      </c>
      <c r="BN591" s="17">
        <v>5.9250535531146502E-2</v>
      </c>
      <c r="BO591" s="17">
        <v>2.41417543234827E-2</v>
      </c>
      <c r="BP591" s="17"/>
      <c r="BQ591" s="17">
        <v>3.7392783766689398E-2</v>
      </c>
      <c r="BR591" s="17">
        <v>4.45694330854184E-2</v>
      </c>
      <c r="BS591" s="17"/>
      <c r="BT591" s="17">
        <v>3.1431874979885803E-2</v>
      </c>
      <c r="BU591" s="17">
        <v>4.7832312773288199E-2</v>
      </c>
      <c r="BV591" s="17"/>
      <c r="BW591" s="17">
        <v>3.8329074819154201E-2</v>
      </c>
      <c r="BX591" s="17">
        <v>3.4604991689297003E-2</v>
      </c>
    </row>
    <row r="592" spans="2:76" x14ac:dyDescent="0.35">
      <c r="B592" t="s">
        <v>217</v>
      </c>
      <c r="C592" s="17">
        <v>0.94207109335719097</v>
      </c>
      <c r="D592" s="17">
        <v>0.94576828398282398</v>
      </c>
      <c r="E592" s="17">
        <v>0.93872417675193898</v>
      </c>
      <c r="F592" s="17"/>
      <c r="G592" s="17">
        <v>0.91783622614748595</v>
      </c>
      <c r="H592" s="17">
        <v>0.92874746305845701</v>
      </c>
      <c r="I592" s="17">
        <v>0.95000961799716299</v>
      </c>
      <c r="J592" s="17"/>
      <c r="K592" s="17">
        <v>0.94497816821878899</v>
      </c>
      <c r="L592" s="17">
        <v>0.96188928974794197</v>
      </c>
      <c r="M592" s="17">
        <v>0.94663792362699795</v>
      </c>
      <c r="N592" s="17">
        <v>0.91630976280879795</v>
      </c>
      <c r="O592" s="17">
        <v>0.71054938156457104</v>
      </c>
      <c r="P592" s="17">
        <v>1</v>
      </c>
      <c r="Q592" s="17">
        <v>0.90993939017576997</v>
      </c>
      <c r="R592" s="17">
        <v>0.98269032262692002</v>
      </c>
      <c r="S592" s="17">
        <v>0.88600005411857696</v>
      </c>
      <c r="T592" s="17">
        <v>0.96227851551849197</v>
      </c>
      <c r="U592" s="17">
        <v>0.96272884894213595</v>
      </c>
      <c r="V592" s="17">
        <v>1</v>
      </c>
      <c r="W592" s="17">
        <v>0.84234215972730297</v>
      </c>
      <c r="X592" s="17">
        <v>1</v>
      </c>
      <c r="Y592" s="17">
        <v>0.90327899302971704</v>
      </c>
      <c r="Z592" s="17">
        <v>0.79811263755123496</v>
      </c>
      <c r="AA592" s="17"/>
      <c r="AB592" s="17">
        <v>0.92282715819153605</v>
      </c>
      <c r="AC592" s="17">
        <v>0.93925051264275194</v>
      </c>
      <c r="AD592" s="17">
        <v>0.95539005632283802</v>
      </c>
      <c r="AE592" s="17">
        <v>0.96709321776002399</v>
      </c>
      <c r="AF592" s="17"/>
      <c r="AG592" s="17">
        <v>0.94290178267059299</v>
      </c>
      <c r="AH592" s="17">
        <v>0.92304908649084405</v>
      </c>
      <c r="AI592" s="17">
        <v>0.92761402460141495</v>
      </c>
      <c r="AJ592" s="17">
        <v>1</v>
      </c>
      <c r="AK592" s="17"/>
      <c r="AL592" s="17">
        <v>0.936632530744261</v>
      </c>
      <c r="AM592" s="17">
        <v>0.96194861879374505</v>
      </c>
      <c r="AN592" s="17">
        <v>0.86751412506047898</v>
      </c>
      <c r="AO592" s="17">
        <v>0.94848593275274795</v>
      </c>
      <c r="AP592" s="17">
        <v>0.90218883995535204</v>
      </c>
      <c r="AQ592" s="17">
        <v>0.95358166711858605</v>
      </c>
      <c r="AR592" s="17"/>
      <c r="AS592" s="17">
        <v>0.93202762990828802</v>
      </c>
      <c r="AT592" s="17">
        <v>0.97092625699857404</v>
      </c>
      <c r="AU592" s="17">
        <v>0.97092625699857404</v>
      </c>
      <c r="AV592" s="17" t="s">
        <v>136</v>
      </c>
      <c r="AW592" s="17" t="s">
        <v>136</v>
      </c>
      <c r="AX592" s="17" t="s">
        <v>136</v>
      </c>
      <c r="AY592" s="17">
        <v>0.89776749938766798</v>
      </c>
      <c r="AZ592" s="17">
        <v>0.96660364772840301</v>
      </c>
      <c r="BA592" s="17">
        <v>0.68921942700524597</v>
      </c>
      <c r="BB592" s="17"/>
      <c r="BC592" s="17">
        <v>0.956461302497014</v>
      </c>
      <c r="BD592" s="17">
        <v>0.89892319145913602</v>
      </c>
      <c r="BE592" s="17">
        <v>1</v>
      </c>
      <c r="BF592" s="17">
        <v>0.90489013827332598</v>
      </c>
      <c r="BG592" s="17">
        <v>0.94611011752684504</v>
      </c>
      <c r="BH592" s="17">
        <v>1</v>
      </c>
      <c r="BI592" s="17"/>
      <c r="BJ592" s="17">
        <v>0.90890690436488597</v>
      </c>
      <c r="BK592" s="17">
        <v>0.93958859569418995</v>
      </c>
      <c r="BL592" s="17">
        <v>0.98526461663436704</v>
      </c>
      <c r="BM592" s="17">
        <v>0.94598435011141402</v>
      </c>
      <c r="BN592" s="17">
        <v>0.92577667875665604</v>
      </c>
      <c r="BO592" s="17">
        <v>0.96175215911345902</v>
      </c>
      <c r="BP592" s="17"/>
      <c r="BQ592" s="17">
        <v>0.943545251400143</v>
      </c>
      <c r="BR592" s="17">
        <v>0.93786601603430997</v>
      </c>
      <c r="BS592" s="17"/>
      <c r="BT592" s="17">
        <v>0.95865740637431995</v>
      </c>
      <c r="BU592" s="17">
        <v>0.92474801712878796</v>
      </c>
      <c r="BV592" s="17"/>
      <c r="BW592" s="17">
        <v>0.93758714207789695</v>
      </c>
      <c r="BX592" s="17">
        <v>0.95659131048788804</v>
      </c>
    </row>
    <row r="593" spans="2:76" x14ac:dyDescent="0.35">
      <c r="B593" t="s">
        <v>97</v>
      </c>
      <c r="C593" s="17">
        <v>1.8547994563169801E-2</v>
      </c>
      <c r="D593" s="17">
        <v>1.27150290523661E-2</v>
      </c>
      <c r="E593" s="17">
        <v>2.3612366231715198E-2</v>
      </c>
      <c r="F593" s="17"/>
      <c r="G593" s="17">
        <v>2.9713395423268101E-2</v>
      </c>
      <c r="H593" s="17">
        <v>3.0300391529398601E-2</v>
      </c>
      <c r="I593" s="17">
        <v>1.2831440386526701E-2</v>
      </c>
      <c r="J593" s="17"/>
      <c r="K593" s="17">
        <v>1.83406105937369E-2</v>
      </c>
      <c r="L593" s="17">
        <v>1.9923331678979701E-2</v>
      </c>
      <c r="M593" s="17">
        <v>5.3362076373002498E-2</v>
      </c>
      <c r="N593" s="17">
        <v>0</v>
      </c>
      <c r="O593" s="17">
        <v>0</v>
      </c>
      <c r="P593" s="17">
        <v>0</v>
      </c>
      <c r="Q593" s="17">
        <v>3.6445508091403102E-2</v>
      </c>
      <c r="R593" s="17">
        <v>0</v>
      </c>
      <c r="S593" s="17">
        <v>5.6076823892714997E-2</v>
      </c>
      <c r="T593" s="17">
        <v>0</v>
      </c>
      <c r="U593" s="17">
        <v>3.7271151057864001E-2</v>
      </c>
      <c r="V593" s="17">
        <v>0</v>
      </c>
      <c r="W593" s="17">
        <v>2.9762154839568698E-2</v>
      </c>
      <c r="X593" s="17">
        <v>0</v>
      </c>
      <c r="Y593" s="17">
        <v>4.8337887642324599E-2</v>
      </c>
      <c r="Z593" s="17">
        <v>7.0720264375063194E-2</v>
      </c>
      <c r="AA593" s="17"/>
      <c r="AB593" s="17">
        <v>2.2524419486929601E-2</v>
      </c>
      <c r="AC593" s="17">
        <v>1.2385844912787301E-2</v>
      </c>
      <c r="AD593" s="17">
        <v>2.70030836215134E-2</v>
      </c>
      <c r="AE593" s="17">
        <v>1.56244543857259E-2</v>
      </c>
      <c r="AF593" s="17"/>
      <c r="AG593" s="17">
        <v>2.2405271486724099E-2</v>
      </c>
      <c r="AH593" s="17">
        <v>2.4157868584976601E-2</v>
      </c>
      <c r="AI593" s="17">
        <v>1.08127689320133E-2</v>
      </c>
      <c r="AJ593" s="17">
        <v>0</v>
      </c>
      <c r="AK593" s="17"/>
      <c r="AL593" s="17">
        <v>1.7509917010333598E-2</v>
      </c>
      <c r="AM593" s="17">
        <v>1.7764877258710399E-2</v>
      </c>
      <c r="AN593" s="17">
        <v>1.92234753921296E-2</v>
      </c>
      <c r="AO593" s="17">
        <v>0</v>
      </c>
      <c r="AP593" s="17">
        <v>5.1118158392201497E-2</v>
      </c>
      <c r="AQ593" s="17">
        <v>2.40806571067478E-2</v>
      </c>
      <c r="AR593" s="17"/>
      <c r="AS593" s="17">
        <v>1.9160315892704501E-2</v>
      </c>
      <c r="AT593" s="17">
        <v>1.9134213435640299E-2</v>
      </c>
      <c r="AU593" s="17">
        <v>1.9134213435640299E-2</v>
      </c>
      <c r="AV593" s="17" t="s">
        <v>136</v>
      </c>
      <c r="AW593" s="17" t="s">
        <v>136</v>
      </c>
      <c r="AX593" s="17" t="s">
        <v>136</v>
      </c>
      <c r="AY593" s="17">
        <v>0.10223250061233199</v>
      </c>
      <c r="AZ593" s="17">
        <v>0</v>
      </c>
      <c r="BA593" s="17">
        <v>0</v>
      </c>
      <c r="BB593" s="17"/>
      <c r="BC593" s="17">
        <v>1.4561211046278199E-2</v>
      </c>
      <c r="BD593" s="17">
        <v>3.6712739792884502E-2</v>
      </c>
      <c r="BE593" s="17">
        <v>0</v>
      </c>
      <c r="BF593" s="17">
        <v>1.5209902921694E-2</v>
      </c>
      <c r="BG593" s="17">
        <v>2.27355553860045E-2</v>
      </c>
      <c r="BH593" s="17">
        <v>0</v>
      </c>
      <c r="BI593" s="17"/>
      <c r="BJ593" s="17">
        <v>0</v>
      </c>
      <c r="BK593" s="17">
        <v>3.2863164059605397E-2</v>
      </c>
      <c r="BL593" s="17">
        <v>1.47353833656332E-2</v>
      </c>
      <c r="BM593" s="17">
        <v>2.1359136203967101E-2</v>
      </c>
      <c r="BN593" s="17">
        <v>1.49727857121973E-2</v>
      </c>
      <c r="BO593" s="17">
        <v>1.4106086563058E-2</v>
      </c>
      <c r="BP593" s="17"/>
      <c r="BQ593" s="17">
        <v>1.9061964833167799E-2</v>
      </c>
      <c r="BR593" s="17">
        <v>1.7564550880271299E-2</v>
      </c>
      <c r="BS593" s="17"/>
      <c r="BT593" s="17">
        <v>9.9107186457947499E-3</v>
      </c>
      <c r="BU593" s="17">
        <v>2.7419670097923898E-2</v>
      </c>
      <c r="BV593" s="17"/>
      <c r="BW593" s="17">
        <v>2.4083783102949199E-2</v>
      </c>
      <c r="BX593" s="17">
        <v>8.8036978228155597E-3</v>
      </c>
    </row>
    <row r="594" spans="2:76" x14ac:dyDescent="0.35">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row>
    <row r="595" spans="2:76" x14ac:dyDescent="0.35">
      <c r="B595" s="6" t="s">
        <v>257</v>
      </c>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row>
    <row r="596" spans="2:76" x14ac:dyDescent="0.35">
      <c r="B596" s="24" t="s">
        <v>503</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row>
    <row r="597" spans="2:76" x14ac:dyDescent="0.35">
      <c r="B597" t="s">
        <v>216</v>
      </c>
      <c r="C597" s="17">
        <v>0.18602062353027099</v>
      </c>
      <c r="D597" s="17">
        <v>0.19902003228944901</v>
      </c>
      <c r="E597" s="17">
        <v>0.175408192567788</v>
      </c>
      <c r="F597" s="17"/>
      <c r="G597" s="17">
        <v>0.163005272476588</v>
      </c>
      <c r="H597" s="17">
        <v>0.26927808182292101</v>
      </c>
      <c r="I597" s="17">
        <v>0.158380730250611</v>
      </c>
      <c r="J597" s="17"/>
      <c r="K597" s="17">
        <v>0.21071046984264899</v>
      </c>
      <c r="L597" s="17">
        <v>0.19887027955568601</v>
      </c>
      <c r="M597" s="17">
        <v>0</v>
      </c>
      <c r="N597" s="17">
        <v>0.207871588172135</v>
      </c>
      <c r="O597" s="17">
        <v>0.43038520759208798</v>
      </c>
      <c r="P597" s="17">
        <v>0.16025111742715101</v>
      </c>
      <c r="Q597" s="17">
        <v>0.264629620374981</v>
      </c>
      <c r="R597" s="17">
        <v>0.15791772545489999</v>
      </c>
      <c r="S597" s="17">
        <v>0.115169563097063</v>
      </c>
      <c r="T597" s="17">
        <v>0.12385732868165</v>
      </c>
      <c r="U597" s="17">
        <v>0.26175234452422402</v>
      </c>
      <c r="V597" s="17">
        <v>0.211111499215972</v>
      </c>
      <c r="W597" s="17">
        <v>0.25582354816990799</v>
      </c>
      <c r="X597" s="17">
        <v>0.17948599775087501</v>
      </c>
      <c r="Y597" s="17">
        <v>0.24968591497533801</v>
      </c>
      <c r="Z597" s="17">
        <v>0.31307996917303299</v>
      </c>
      <c r="AA597" s="17"/>
      <c r="AB597" s="17">
        <v>0.19501799360219799</v>
      </c>
      <c r="AC597" s="17">
        <v>0.19855953498439499</v>
      </c>
      <c r="AD597" s="17">
        <v>0.114029866279367</v>
      </c>
      <c r="AE597" s="17">
        <v>0.18390283071744501</v>
      </c>
      <c r="AF597" s="17"/>
      <c r="AG597" s="17">
        <v>0.19991786401334</v>
      </c>
      <c r="AH597" s="17">
        <v>0.26995496687076298</v>
      </c>
      <c r="AI597" s="17">
        <v>0.171874420228185</v>
      </c>
      <c r="AJ597" s="17">
        <v>0</v>
      </c>
      <c r="AK597" s="17"/>
      <c r="AL597" s="17">
        <v>0.14900065624505399</v>
      </c>
      <c r="AM597" s="17">
        <v>0.16367775866265999</v>
      </c>
      <c r="AN597" s="17">
        <v>0.32743772269299898</v>
      </c>
      <c r="AO597" s="17">
        <v>0.13339572038537301</v>
      </c>
      <c r="AP597" s="17">
        <v>0.18275868116945301</v>
      </c>
      <c r="AQ597" s="17">
        <v>0.17044958816403799</v>
      </c>
      <c r="AR597" s="17"/>
      <c r="AS597" s="17">
        <v>0.196247688467828</v>
      </c>
      <c r="AT597" s="17">
        <v>0.18007592562650401</v>
      </c>
      <c r="AU597" s="17">
        <v>0.18007592562650401</v>
      </c>
      <c r="AV597" s="17" t="s">
        <v>136</v>
      </c>
      <c r="AW597" s="17" t="s">
        <v>136</v>
      </c>
      <c r="AX597" s="17" t="s">
        <v>136</v>
      </c>
      <c r="AY597" s="17">
        <v>0.18215740381199999</v>
      </c>
      <c r="AZ597" s="17">
        <v>0.181576754622642</v>
      </c>
      <c r="BA597" s="17">
        <v>0.31078057299475398</v>
      </c>
      <c r="BB597" s="17"/>
      <c r="BC597" s="17">
        <v>0.173078499867511</v>
      </c>
      <c r="BD597" s="17">
        <v>0.18395763121522801</v>
      </c>
      <c r="BE597" s="17">
        <v>0.232978019559438</v>
      </c>
      <c r="BF597" s="17">
        <v>0.241080402149629</v>
      </c>
      <c r="BG597" s="17">
        <v>0.165746239777356</v>
      </c>
      <c r="BH597" s="17">
        <v>0.27862918377173601</v>
      </c>
      <c r="BI597" s="17"/>
      <c r="BJ597" s="17">
        <v>0.21771114824694701</v>
      </c>
      <c r="BK597" s="17">
        <v>0.17800539759815701</v>
      </c>
      <c r="BL597" s="17">
        <v>0.147747009395685</v>
      </c>
      <c r="BM597" s="17">
        <v>0.15946235130724901</v>
      </c>
      <c r="BN597" s="17">
        <v>0.19139684323491199</v>
      </c>
      <c r="BO597" s="17">
        <v>0.24709998655210499</v>
      </c>
      <c r="BP597" s="17"/>
      <c r="BQ597" s="17">
        <v>0.19735132333398001</v>
      </c>
      <c r="BR597" s="17">
        <v>0.15529925467040501</v>
      </c>
      <c r="BS597" s="17"/>
      <c r="BT597" s="17">
        <v>0.197871525450733</v>
      </c>
      <c r="BU597" s="17">
        <v>0.16989232629321999</v>
      </c>
      <c r="BV597" s="17"/>
      <c r="BW597" s="17">
        <v>0.185545517538722</v>
      </c>
      <c r="BX597" s="17">
        <v>0.179687418043529</v>
      </c>
    </row>
    <row r="598" spans="2:76" x14ac:dyDescent="0.35">
      <c r="B598" t="s">
        <v>217</v>
      </c>
      <c r="C598" s="17">
        <v>0.775957384686221</v>
      </c>
      <c r="D598" s="17">
        <v>0.76751943643820097</v>
      </c>
      <c r="E598" s="17">
        <v>0.78253968104091798</v>
      </c>
      <c r="F598" s="17"/>
      <c r="G598" s="17">
        <v>0.75537719179701202</v>
      </c>
      <c r="H598" s="17">
        <v>0.68162055408855804</v>
      </c>
      <c r="I598" s="17">
        <v>0.813150459950849</v>
      </c>
      <c r="J598" s="17"/>
      <c r="K598" s="17">
        <v>0.73673440978286298</v>
      </c>
      <c r="L598" s="17">
        <v>0.78277836964672598</v>
      </c>
      <c r="M598" s="17">
        <v>0.94663792362699795</v>
      </c>
      <c r="N598" s="17">
        <v>0.71079796584508603</v>
      </c>
      <c r="O598" s="17">
        <v>0.56961479240791202</v>
      </c>
      <c r="P598" s="17">
        <v>0.83974888257284896</v>
      </c>
      <c r="Q598" s="17">
        <v>0.64476247311482904</v>
      </c>
      <c r="R598" s="17">
        <v>0.82477259717202001</v>
      </c>
      <c r="S598" s="17">
        <v>0.82875361301022299</v>
      </c>
      <c r="T598" s="17">
        <v>0.85421706731532199</v>
      </c>
      <c r="U598" s="17">
        <v>0.66484800907934405</v>
      </c>
      <c r="V598" s="17">
        <v>0.78888850078402795</v>
      </c>
      <c r="W598" s="17">
        <v>0.68002727676870101</v>
      </c>
      <c r="X598" s="17">
        <v>0.82051400224912496</v>
      </c>
      <c r="Y598" s="17">
        <v>0.75031408502466201</v>
      </c>
      <c r="Z598" s="17">
        <v>0.616199766451903</v>
      </c>
      <c r="AA598" s="17"/>
      <c r="AB598" s="17">
        <v>0.77126452872215501</v>
      </c>
      <c r="AC598" s="17">
        <v>0.76807095167283101</v>
      </c>
      <c r="AD598" s="17">
        <v>0.82817859836803798</v>
      </c>
      <c r="AE598" s="17">
        <v>0.76781626609087295</v>
      </c>
      <c r="AF598" s="17"/>
      <c r="AG598" s="17">
        <v>0.75829453181134598</v>
      </c>
      <c r="AH598" s="17">
        <v>0.65147549361455104</v>
      </c>
      <c r="AI598" s="17">
        <v>0.81889368410580698</v>
      </c>
      <c r="AJ598" s="17">
        <v>0.82462416413713002</v>
      </c>
      <c r="AK598" s="17"/>
      <c r="AL598" s="17">
        <v>0.81315291532914002</v>
      </c>
      <c r="AM598" s="17">
        <v>0.80387154061322197</v>
      </c>
      <c r="AN598" s="17">
        <v>0.60978380383522102</v>
      </c>
      <c r="AO598" s="17">
        <v>0.80907387459371505</v>
      </c>
      <c r="AP598" s="17">
        <v>0.70143319214047095</v>
      </c>
      <c r="AQ598" s="17">
        <v>0.80458148796204898</v>
      </c>
      <c r="AR598" s="17"/>
      <c r="AS598" s="17">
        <v>0.76331595205327196</v>
      </c>
      <c r="AT598" s="17">
        <v>0.797523140255191</v>
      </c>
      <c r="AU598" s="17">
        <v>0.797523140255191</v>
      </c>
      <c r="AV598" s="17" t="s">
        <v>136</v>
      </c>
      <c r="AW598" s="17" t="s">
        <v>136</v>
      </c>
      <c r="AX598" s="17" t="s">
        <v>136</v>
      </c>
      <c r="AY598" s="17">
        <v>0.71561009557566901</v>
      </c>
      <c r="AZ598" s="17">
        <v>0.75214281623506696</v>
      </c>
      <c r="BA598" s="17">
        <v>0.68921942700524597</v>
      </c>
      <c r="BB598" s="17"/>
      <c r="BC598" s="17">
        <v>0.79566552472114505</v>
      </c>
      <c r="BD598" s="17">
        <v>0.75981592929543196</v>
      </c>
      <c r="BE598" s="17">
        <v>0.76702198044056202</v>
      </c>
      <c r="BF598" s="17">
        <v>0.71437807171506995</v>
      </c>
      <c r="BG598" s="17">
        <v>0.795910330348785</v>
      </c>
      <c r="BH598" s="17">
        <v>0.61306481385589295</v>
      </c>
      <c r="BI598" s="17"/>
      <c r="BJ598" s="17">
        <v>0.75834741423345897</v>
      </c>
      <c r="BK598" s="17">
        <v>0.79061952620614595</v>
      </c>
      <c r="BL598" s="17">
        <v>0.81728818547664905</v>
      </c>
      <c r="BM598" s="17">
        <v>0.78795560398131304</v>
      </c>
      <c r="BN598" s="17">
        <v>0.76357526071347104</v>
      </c>
      <c r="BO598" s="17">
        <v>0.72659644516959998</v>
      </c>
      <c r="BP598" s="17"/>
      <c r="BQ598" s="17">
        <v>0.76127835605330596</v>
      </c>
      <c r="BR598" s="17">
        <v>0.81411716191287398</v>
      </c>
      <c r="BS598" s="17"/>
      <c r="BT598" s="17">
        <v>0.77727074929139905</v>
      </c>
      <c r="BU598" s="17">
        <v>0.78141250455292799</v>
      </c>
      <c r="BV598" s="17"/>
      <c r="BW598" s="17">
        <v>0.766164189049655</v>
      </c>
      <c r="BX598" s="17">
        <v>0.80012881048399398</v>
      </c>
    </row>
    <row r="599" spans="2:76" x14ac:dyDescent="0.35">
      <c r="B599" t="s">
        <v>97</v>
      </c>
      <c r="C599" s="17">
        <v>3.8021991783507299E-2</v>
      </c>
      <c r="D599" s="17">
        <v>3.34605312723497E-2</v>
      </c>
      <c r="E599" s="17">
        <v>4.2052126391293299E-2</v>
      </c>
      <c r="F599" s="17"/>
      <c r="G599" s="17">
        <v>8.1617535726399806E-2</v>
      </c>
      <c r="H599" s="17">
        <v>4.91013640885202E-2</v>
      </c>
      <c r="I599" s="17">
        <v>2.8468809798539999E-2</v>
      </c>
      <c r="J599" s="17"/>
      <c r="K599" s="17">
        <v>5.2555120374488298E-2</v>
      </c>
      <c r="L599" s="17">
        <v>1.83513507975884E-2</v>
      </c>
      <c r="M599" s="17">
        <v>5.3362076373002498E-2</v>
      </c>
      <c r="N599" s="17">
        <v>8.1330445982779706E-2</v>
      </c>
      <c r="O599" s="17">
        <v>0</v>
      </c>
      <c r="P599" s="17">
        <v>0</v>
      </c>
      <c r="Q599" s="17">
        <v>9.0607906510189698E-2</v>
      </c>
      <c r="R599" s="17">
        <v>1.7309677373080101E-2</v>
      </c>
      <c r="S599" s="17">
        <v>5.6076823892714997E-2</v>
      </c>
      <c r="T599" s="17">
        <v>2.19256040030275E-2</v>
      </c>
      <c r="U599" s="17">
        <v>7.3399646396431498E-2</v>
      </c>
      <c r="V599" s="17">
        <v>0</v>
      </c>
      <c r="W599" s="17">
        <v>6.4149175061390798E-2</v>
      </c>
      <c r="X599" s="17">
        <v>0</v>
      </c>
      <c r="Y599" s="17">
        <v>0</v>
      </c>
      <c r="Z599" s="17">
        <v>7.0720264375063194E-2</v>
      </c>
      <c r="AA599" s="17"/>
      <c r="AB599" s="17">
        <v>3.37174776756465E-2</v>
      </c>
      <c r="AC599" s="17">
        <v>3.3369513342773501E-2</v>
      </c>
      <c r="AD599" s="17">
        <v>5.7791535352595798E-2</v>
      </c>
      <c r="AE599" s="17">
        <v>4.8280903191681497E-2</v>
      </c>
      <c r="AF599" s="17"/>
      <c r="AG599" s="17">
        <v>4.1787604175314297E-2</v>
      </c>
      <c r="AH599" s="17">
        <v>7.8569539514685496E-2</v>
      </c>
      <c r="AI599" s="17">
        <v>9.2318956660075793E-3</v>
      </c>
      <c r="AJ599" s="17">
        <v>0.17537583586287001</v>
      </c>
      <c r="AK599" s="17"/>
      <c r="AL599" s="17">
        <v>3.7846428425806301E-2</v>
      </c>
      <c r="AM599" s="17">
        <v>3.2450700724117598E-2</v>
      </c>
      <c r="AN599" s="17">
        <v>6.2778473471780102E-2</v>
      </c>
      <c r="AO599" s="17">
        <v>5.7530405020912098E-2</v>
      </c>
      <c r="AP599" s="17">
        <v>0.11580812669007599</v>
      </c>
      <c r="AQ599" s="17">
        <v>2.49689238739134E-2</v>
      </c>
      <c r="AR599" s="17"/>
      <c r="AS599" s="17">
        <v>4.0436359478900501E-2</v>
      </c>
      <c r="AT599" s="17">
        <v>2.2400934118305401E-2</v>
      </c>
      <c r="AU599" s="17">
        <v>2.2400934118305401E-2</v>
      </c>
      <c r="AV599" s="17" t="s">
        <v>136</v>
      </c>
      <c r="AW599" s="17" t="s">
        <v>136</v>
      </c>
      <c r="AX599" s="17" t="s">
        <v>136</v>
      </c>
      <c r="AY599" s="17">
        <v>0.10223250061233199</v>
      </c>
      <c r="AZ599" s="17">
        <v>6.6280429142291E-2</v>
      </c>
      <c r="BA599" s="17">
        <v>0</v>
      </c>
      <c r="BB599" s="17"/>
      <c r="BC599" s="17">
        <v>3.1255975411344297E-2</v>
      </c>
      <c r="BD599" s="17">
        <v>5.6226439489340703E-2</v>
      </c>
      <c r="BE599" s="17">
        <v>0</v>
      </c>
      <c r="BF599" s="17">
        <v>4.4541526135301698E-2</v>
      </c>
      <c r="BG599" s="17">
        <v>3.8343429873859303E-2</v>
      </c>
      <c r="BH599" s="17">
        <v>0.10830600237237201</v>
      </c>
      <c r="BI599" s="17"/>
      <c r="BJ599" s="17">
        <v>2.3941437519593899E-2</v>
      </c>
      <c r="BK599" s="17">
        <v>3.1375076195697002E-2</v>
      </c>
      <c r="BL599" s="17">
        <v>3.4964805127666101E-2</v>
      </c>
      <c r="BM599" s="17">
        <v>5.2582044711438201E-2</v>
      </c>
      <c r="BN599" s="17">
        <v>4.5027896051617299E-2</v>
      </c>
      <c r="BO599" s="17">
        <v>2.63035682782948E-2</v>
      </c>
      <c r="BP599" s="17"/>
      <c r="BQ599" s="17">
        <v>4.1370320612714097E-2</v>
      </c>
      <c r="BR599" s="17">
        <v>3.0583583416720499E-2</v>
      </c>
      <c r="BS599" s="17"/>
      <c r="BT599" s="17">
        <v>2.4857725257867998E-2</v>
      </c>
      <c r="BU599" s="17">
        <v>4.86951691538519E-2</v>
      </c>
      <c r="BV599" s="17"/>
      <c r="BW599" s="17">
        <v>4.8290293411623102E-2</v>
      </c>
      <c r="BX599" s="17">
        <v>2.01837714724779E-2</v>
      </c>
    </row>
    <row r="600" spans="2:76" x14ac:dyDescent="0.3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row>
    <row r="601" spans="2:76" x14ac:dyDescent="0.35">
      <c r="B601" s="6" t="s">
        <v>361</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row>
    <row r="602" spans="2:76" x14ac:dyDescent="0.35">
      <c r="B602" s="24" t="s">
        <v>503</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row>
    <row r="603" spans="2:76" x14ac:dyDescent="0.35">
      <c r="B603" t="s">
        <v>216</v>
      </c>
      <c r="C603" s="17">
        <v>0.114772159879251</v>
      </c>
      <c r="D603" s="17">
        <v>0.143409525833013</v>
      </c>
      <c r="E603" s="17">
        <v>9.0518532657518802E-2</v>
      </c>
      <c r="F603" s="17"/>
      <c r="G603" s="17">
        <v>9.0918417690959999E-2</v>
      </c>
      <c r="H603" s="17">
        <v>0.157376173355677</v>
      </c>
      <c r="I603" s="17">
        <v>0.102149061705092</v>
      </c>
      <c r="J603" s="17"/>
      <c r="K603" s="17">
        <v>0.17703114709294601</v>
      </c>
      <c r="L603" s="17">
        <v>0.103997537397038</v>
      </c>
      <c r="M603" s="17">
        <v>5.5778709524710202E-2</v>
      </c>
      <c r="N603" s="17">
        <v>0.20791072600390301</v>
      </c>
      <c r="O603" s="17">
        <v>0.28480870859185298</v>
      </c>
      <c r="P603" s="17">
        <v>0.16116695304329701</v>
      </c>
      <c r="Q603" s="17">
        <v>0.104892913685077</v>
      </c>
      <c r="R603" s="17">
        <v>9.4012722503083193E-2</v>
      </c>
      <c r="S603" s="17">
        <v>5.6076823892714997E-2</v>
      </c>
      <c r="T603" s="17">
        <v>4.5359578639443697E-2</v>
      </c>
      <c r="U603" s="17">
        <v>0.23830748252589801</v>
      </c>
      <c r="V603" s="17">
        <v>0.21338831577177</v>
      </c>
      <c r="W603" s="17">
        <v>0.16228270565495001</v>
      </c>
      <c r="X603" s="17">
        <v>0</v>
      </c>
      <c r="Y603" s="17">
        <v>0.14510412629824099</v>
      </c>
      <c r="Z603" s="17">
        <v>0.24206701369029299</v>
      </c>
      <c r="AA603" s="17"/>
      <c r="AB603" s="17">
        <v>0.120277993458845</v>
      </c>
      <c r="AC603" s="17">
        <v>0.12710608015803401</v>
      </c>
      <c r="AD603" s="17">
        <v>5.70271814642027E-2</v>
      </c>
      <c r="AE603" s="17">
        <v>0.10917462742952599</v>
      </c>
      <c r="AF603" s="17"/>
      <c r="AG603" s="17">
        <v>0.11736334056150299</v>
      </c>
      <c r="AH603" s="17">
        <v>0.19281041283046099</v>
      </c>
      <c r="AI603" s="17">
        <v>0.101754654751322</v>
      </c>
      <c r="AJ603" s="17">
        <v>7.9954577189533596E-2</v>
      </c>
      <c r="AK603" s="17"/>
      <c r="AL603" s="17">
        <v>9.2545263195868796E-2</v>
      </c>
      <c r="AM603" s="17">
        <v>7.5363502362103804E-2</v>
      </c>
      <c r="AN603" s="17">
        <v>0.15632867606776099</v>
      </c>
      <c r="AO603" s="17">
        <v>0.15171242035058599</v>
      </c>
      <c r="AP603" s="17">
        <v>0.13413739677401801</v>
      </c>
      <c r="AQ603" s="17">
        <v>0.19271884512083601</v>
      </c>
      <c r="AR603" s="17"/>
      <c r="AS603" s="17">
        <v>0.111949679511247</v>
      </c>
      <c r="AT603" s="17">
        <v>0.14202029732066601</v>
      </c>
      <c r="AU603" s="17">
        <v>0.14202029732066601</v>
      </c>
      <c r="AV603" s="17" t="s">
        <v>136</v>
      </c>
      <c r="AW603" s="17" t="s">
        <v>136</v>
      </c>
      <c r="AX603" s="17" t="s">
        <v>136</v>
      </c>
      <c r="AY603" s="17">
        <v>0.117330056916196</v>
      </c>
      <c r="AZ603" s="17">
        <v>0.21761879909085299</v>
      </c>
      <c r="BA603" s="17">
        <v>0</v>
      </c>
      <c r="BB603" s="17"/>
      <c r="BC603" s="17">
        <v>9.5461640175136406E-2</v>
      </c>
      <c r="BD603" s="17">
        <v>3.2643840022791602E-2</v>
      </c>
      <c r="BE603" s="17">
        <v>9.5479454163981098E-2</v>
      </c>
      <c r="BF603" s="17">
        <v>0.19474779980425799</v>
      </c>
      <c r="BG603" s="17">
        <v>0.105736674544637</v>
      </c>
      <c r="BH603" s="17">
        <v>0.36681753164553399</v>
      </c>
      <c r="BI603" s="17"/>
      <c r="BJ603" s="17">
        <v>0.120142763208482</v>
      </c>
      <c r="BK603" s="17">
        <v>7.1325848415105406E-2</v>
      </c>
      <c r="BL603" s="17">
        <v>0.10164874680604399</v>
      </c>
      <c r="BM603" s="17">
        <v>0.12464546969125199</v>
      </c>
      <c r="BN603" s="17">
        <v>0.156267252488384</v>
      </c>
      <c r="BO603" s="17">
        <v>0.12402540032612</v>
      </c>
      <c r="BP603" s="17"/>
      <c r="BQ603" s="17">
        <v>0.104327961038762</v>
      </c>
      <c r="BR603" s="17">
        <v>0.128423895387383</v>
      </c>
      <c r="BS603" s="17"/>
      <c r="BT603" s="17">
        <v>0.110774184064956</v>
      </c>
      <c r="BU603" s="17">
        <v>0.11710731889905</v>
      </c>
      <c r="BV603" s="17"/>
      <c r="BW603" s="17">
        <v>0.120873133619332</v>
      </c>
      <c r="BX603" s="17">
        <v>0.105586107641557</v>
      </c>
    </row>
    <row r="604" spans="2:76" x14ac:dyDescent="0.35">
      <c r="B604" t="s">
        <v>217</v>
      </c>
      <c r="C604" s="17">
        <v>0.84126934332059</v>
      </c>
      <c r="D604" s="17">
        <v>0.82297406658901495</v>
      </c>
      <c r="E604" s="17">
        <v>0.85651080267291702</v>
      </c>
      <c r="F604" s="17"/>
      <c r="G604" s="17">
        <v>0.82237194503408695</v>
      </c>
      <c r="H604" s="17">
        <v>0.77560377901001798</v>
      </c>
      <c r="I604" s="17">
        <v>0.86773422806123601</v>
      </c>
      <c r="J604" s="17"/>
      <c r="K604" s="17">
        <v>0.78876918307932298</v>
      </c>
      <c r="L604" s="17">
        <v>0.82914830702703102</v>
      </c>
      <c r="M604" s="17">
        <v>0.91754025228878899</v>
      </c>
      <c r="N604" s="17">
        <v>0.79208927399609697</v>
      </c>
      <c r="O604" s="17">
        <v>0.71519129140814697</v>
      </c>
      <c r="P604" s="17">
        <v>0.83883304695670302</v>
      </c>
      <c r="Q604" s="17">
        <v>0.805125557987033</v>
      </c>
      <c r="R604" s="17">
        <v>0.89166144041210305</v>
      </c>
      <c r="S604" s="17">
        <v>0.88784635221456998</v>
      </c>
      <c r="T604" s="17">
        <v>0.92485419161367299</v>
      </c>
      <c r="U604" s="17">
        <v>0.65129953525921103</v>
      </c>
      <c r="V604" s="17">
        <v>0.78661168422822902</v>
      </c>
      <c r="W604" s="17">
        <v>0.80795513950548103</v>
      </c>
      <c r="X604" s="17">
        <v>1</v>
      </c>
      <c r="Y604" s="17">
        <v>0.80750128271227295</v>
      </c>
      <c r="Z604" s="17">
        <v>0.61642628179307202</v>
      </c>
      <c r="AA604" s="17"/>
      <c r="AB604" s="17">
        <v>0.84769682671845603</v>
      </c>
      <c r="AC604" s="17">
        <v>0.84202348918138104</v>
      </c>
      <c r="AD604" s="17">
        <v>0.87827294040931003</v>
      </c>
      <c r="AE604" s="17">
        <v>0.84305501589313103</v>
      </c>
      <c r="AF604" s="17"/>
      <c r="AG604" s="17">
        <v>0.84147675234267505</v>
      </c>
      <c r="AH604" s="17">
        <v>0.72809031660336199</v>
      </c>
      <c r="AI604" s="17">
        <v>0.85156905791879001</v>
      </c>
      <c r="AJ604" s="17">
        <v>0.84303849132570596</v>
      </c>
      <c r="AK604" s="17"/>
      <c r="AL604" s="17">
        <v>0.86519068630400597</v>
      </c>
      <c r="AM604" s="17">
        <v>0.87298590199918802</v>
      </c>
      <c r="AN604" s="17">
        <v>0.82444784854011</v>
      </c>
      <c r="AO604" s="17">
        <v>0.82302617498702901</v>
      </c>
      <c r="AP604" s="17">
        <v>0.75005447653590596</v>
      </c>
      <c r="AQ604" s="17">
        <v>0.73014350608730405</v>
      </c>
      <c r="AR604" s="17"/>
      <c r="AS604" s="17">
        <v>0.84175610111124399</v>
      </c>
      <c r="AT604" s="17">
        <v>0.83559063834333902</v>
      </c>
      <c r="AU604" s="17">
        <v>0.83559063834333902</v>
      </c>
      <c r="AV604" s="17" t="s">
        <v>136</v>
      </c>
      <c r="AW604" s="17" t="s">
        <v>136</v>
      </c>
      <c r="AX604" s="17" t="s">
        <v>136</v>
      </c>
      <c r="AY604" s="17">
        <v>0.76975496914780195</v>
      </c>
      <c r="AZ604" s="17">
        <v>0.74722981397968802</v>
      </c>
      <c r="BA604" s="17">
        <v>1</v>
      </c>
      <c r="BB604" s="17"/>
      <c r="BC604" s="17">
        <v>0.85379786797968105</v>
      </c>
      <c r="BD604" s="17">
        <v>0.89247657980584505</v>
      </c>
      <c r="BE604" s="17">
        <v>0.85257366635508602</v>
      </c>
      <c r="BF604" s="17">
        <v>0.77816961851313704</v>
      </c>
      <c r="BG604" s="17">
        <v>0.85874117620146695</v>
      </c>
      <c r="BH604" s="17">
        <v>0.53904910284049201</v>
      </c>
      <c r="BI604" s="17"/>
      <c r="BJ604" s="17">
        <v>0.83353547759676405</v>
      </c>
      <c r="BK604" s="17">
        <v>0.87914700536414803</v>
      </c>
      <c r="BL604" s="17">
        <v>0.88361586982832296</v>
      </c>
      <c r="BM604" s="17">
        <v>0.82271149773634</v>
      </c>
      <c r="BN604" s="17">
        <v>0.81416593804251502</v>
      </c>
      <c r="BO604" s="17">
        <v>0.82553073498551799</v>
      </c>
      <c r="BP604" s="17"/>
      <c r="BQ604" s="17">
        <v>0.84918929105894803</v>
      </c>
      <c r="BR604" s="17">
        <v>0.83303477328662501</v>
      </c>
      <c r="BS604" s="17"/>
      <c r="BT604" s="17">
        <v>0.84707360707408197</v>
      </c>
      <c r="BU604" s="17">
        <v>0.83656394952468205</v>
      </c>
      <c r="BV604" s="17"/>
      <c r="BW604" s="17">
        <v>0.84131685100209197</v>
      </c>
      <c r="BX604" s="17">
        <v>0.85520011246334404</v>
      </c>
    </row>
    <row r="605" spans="2:76" x14ac:dyDescent="0.35">
      <c r="B605" t="s">
        <v>97</v>
      </c>
      <c r="C605" s="17">
        <v>4.39584968001593E-2</v>
      </c>
      <c r="D605" s="17">
        <v>3.3616407577971998E-2</v>
      </c>
      <c r="E605" s="17">
        <v>5.2970664669563801E-2</v>
      </c>
      <c r="F605" s="17"/>
      <c r="G605" s="17">
        <v>8.6709637274952803E-2</v>
      </c>
      <c r="H605" s="17">
        <v>6.7020047634305704E-2</v>
      </c>
      <c r="I605" s="17">
        <v>3.01167102336721E-2</v>
      </c>
      <c r="J605" s="17"/>
      <c r="K605" s="17">
        <v>3.41996698277309E-2</v>
      </c>
      <c r="L605" s="17">
        <v>6.6854155575930496E-2</v>
      </c>
      <c r="M605" s="17">
        <v>2.6681038186501301E-2</v>
      </c>
      <c r="N605" s="17">
        <v>0</v>
      </c>
      <c r="O605" s="17">
        <v>0</v>
      </c>
      <c r="P605" s="17">
        <v>0</v>
      </c>
      <c r="Q605" s="17">
        <v>8.9981528327890303E-2</v>
      </c>
      <c r="R605" s="17">
        <v>1.4325837084813201E-2</v>
      </c>
      <c r="S605" s="17">
        <v>5.6076823892714997E-2</v>
      </c>
      <c r="T605" s="17">
        <v>2.9786229746883001E-2</v>
      </c>
      <c r="U605" s="17">
        <v>0.11039298221489099</v>
      </c>
      <c r="V605" s="17">
        <v>0</v>
      </c>
      <c r="W605" s="17">
        <v>2.9762154839568698E-2</v>
      </c>
      <c r="X605" s="17">
        <v>0</v>
      </c>
      <c r="Y605" s="17">
        <v>4.7394590989485903E-2</v>
      </c>
      <c r="Z605" s="17">
        <v>0.141506704516635</v>
      </c>
      <c r="AA605" s="17"/>
      <c r="AB605" s="17">
        <v>3.2025179822698598E-2</v>
      </c>
      <c r="AC605" s="17">
        <v>3.0870430660584699E-2</v>
      </c>
      <c r="AD605" s="17">
        <v>6.4699878126486796E-2</v>
      </c>
      <c r="AE605" s="17">
        <v>4.7770356677343799E-2</v>
      </c>
      <c r="AF605" s="17"/>
      <c r="AG605" s="17">
        <v>4.1159907095821999E-2</v>
      </c>
      <c r="AH605" s="17">
        <v>7.90992705661763E-2</v>
      </c>
      <c r="AI605" s="17">
        <v>4.6676287329888801E-2</v>
      </c>
      <c r="AJ605" s="17">
        <v>7.7006931484760496E-2</v>
      </c>
      <c r="AK605" s="17"/>
      <c r="AL605" s="17">
        <v>4.2264050500125001E-2</v>
      </c>
      <c r="AM605" s="17">
        <v>5.1650595638708698E-2</v>
      </c>
      <c r="AN605" s="17">
        <v>1.92234753921296E-2</v>
      </c>
      <c r="AO605" s="17">
        <v>2.52614046623846E-2</v>
      </c>
      <c r="AP605" s="17">
        <v>0.11580812669007599</v>
      </c>
      <c r="AQ605" s="17">
        <v>7.7137648791860497E-2</v>
      </c>
      <c r="AR605" s="17"/>
      <c r="AS605" s="17">
        <v>4.62942193775088E-2</v>
      </c>
      <c r="AT605" s="17">
        <v>2.2389064335995301E-2</v>
      </c>
      <c r="AU605" s="17">
        <v>2.2389064335995301E-2</v>
      </c>
      <c r="AV605" s="17" t="s">
        <v>136</v>
      </c>
      <c r="AW605" s="17" t="s">
        <v>136</v>
      </c>
      <c r="AX605" s="17" t="s">
        <v>136</v>
      </c>
      <c r="AY605" s="17">
        <v>0.112914973936002</v>
      </c>
      <c r="AZ605" s="17">
        <v>3.5151386929458503E-2</v>
      </c>
      <c r="BA605" s="17">
        <v>0</v>
      </c>
      <c r="BB605" s="17"/>
      <c r="BC605" s="17">
        <v>5.0740491845182797E-2</v>
      </c>
      <c r="BD605" s="17">
        <v>7.4879580171362897E-2</v>
      </c>
      <c r="BE605" s="17">
        <v>5.1946879480933197E-2</v>
      </c>
      <c r="BF605" s="17">
        <v>2.70825816826048E-2</v>
      </c>
      <c r="BG605" s="17">
        <v>3.5522149253895803E-2</v>
      </c>
      <c r="BH605" s="17">
        <v>9.4133365513973999E-2</v>
      </c>
      <c r="BI605" s="17"/>
      <c r="BJ605" s="17">
        <v>4.6321759194753502E-2</v>
      </c>
      <c r="BK605" s="17">
        <v>4.9527146220746603E-2</v>
      </c>
      <c r="BL605" s="17">
        <v>1.47353833656332E-2</v>
      </c>
      <c r="BM605" s="17">
        <v>5.2643032572407801E-2</v>
      </c>
      <c r="BN605" s="17">
        <v>2.9566809469100799E-2</v>
      </c>
      <c r="BO605" s="17">
        <v>5.0443864688361699E-2</v>
      </c>
      <c r="BP605" s="17"/>
      <c r="BQ605" s="17">
        <v>4.6482747902289803E-2</v>
      </c>
      <c r="BR605" s="17">
        <v>3.8541331325991302E-2</v>
      </c>
      <c r="BS605" s="17"/>
      <c r="BT605" s="17">
        <v>4.21522088609627E-2</v>
      </c>
      <c r="BU605" s="17">
        <v>4.6328731576268399E-2</v>
      </c>
      <c r="BV605" s="17"/>
      <c r="BW605" s="17">
        <v>3.7810015378575701E-2</v>
      </c>
      <c r="BX605" s="17">
        <v>3.9213779895098402E-2</v>
      </c>
    </row>
    <row r="606" spans="2:76" x14ac:dyDescent="0.35">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row>
    <row r="607" spans="2:76" x14ac:dyDescent="0.35">
      <c r="B607" s="6" t="s">
        <v>259</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row>
    <row r="608" spans="2:76" x14ac:dyDescent="0.35">
      <c r="B608" s="24" t="s">
        <v>503</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row>
    <row r="609" spans="2:76" x14ac:dyDescent="0.35">
      <c r="B609" t="s">
        <v>216</v>
      </c>
      <c r="C609" s="17">
        <v>6.3432849849327996E-2</v>
      </c>
      <c r="D609" s="17">
        <v>7.1809035306764996E-2</v>
      </c>
      <c r="E609" s="17">
        <v>5.6427410148463301E-2</v>
      </c>
      <c r="F609" s="17"/>
      <c r="G609" s="17">
        <v>8.8912128413518296E-2</v>
      </c>
      <c r="H609" s="17">
        <v>0.13155898504355701</v>
      </c>
      <c r="I609" s="17">
        <v>3.5236688850058297E-2</v>
      </c>
      <c r="J609" s="17"/>
      <c r="K609" s="17">
        <v>3.07071042179731E-2</v>
      </c>
      <c r="L609" s="17">
        <v>9.4564408878688597E-2</v>
      </c>
      <c r="M609" s="17">
        <v>2.78763122748267E-2</v>
      </c>
      <c r="N609" s="17">
        <v>8.23558013012156E-2</v>
      </c>
      <c r="O609" s="17">
        <v>0.14387411943519399</v>
      </c>
      <c r="P609" s="17">
        <v>0.16116695304329701</v>
      </c>
      <c r="Q609" s="17">
        <v>3.3792913893939701E-2</v>
      </c>
      <c r="R609" s="17">
        <v>3.4619354746160201E-2</v>
      </c>
      <c r="S609" s="17">
        <v>0.113999945881423</v>
      </c>
      <c r="T609" s="17">
        <v>3.6970151024755302E-2</v>
      </c>
      <c r="U609" s="17">
        <v>3.77470026105306E-2</v>
      </c>
      <c r="V609" s="17">
        <v>0.14195872193012099</v>
      </c>
      <c r="W609" s="17">
        <v>9.2559997254084106E-2</v>
      </c>
      <c r="X609" s="17">
        <v>8.8207017894320797E-2</v>
      </c>
      <c r="Y609" s="17">
        <v>9.5239068199799104E-2</v>
      </c>
      <c r="Z609" s="17">
        <v>0.25186223817145298</v>
      </c>
      <c r="AA609" s="17"/>
      <c r="AB609" s="17">
        <v>8.4458341412470495E-2</v>
      </c>
      <c r="AC609" s="17">
        <v>5.6891148161078403E-2</v>
      </c>
      <c r="AD609" s="17">
        <v>2.7982520942501799E-2</v>
      </c>
      <c r="AE609" s="17">
        <v>6.19755986931005E-2</v>
      </c>
      <c r="AF609" s="17"/>
      <c r="AG609" s="17">
        <v>6.6706544985475097E-2</v>
      </c>
      <c r="AH609" s="17">
        <v>0.13125600200023199</v>
      </c>
      <c r="AI609" s="17">
        <v>3.5786626188563299E-2</v>
      </c>
      <c r="AJ609" s="17">
        <v>0</v>
      </c>
      <c r="AK609" s="17"/>
      <c r="AL609" s="17">
        <v>4.3676169245716698E-2</v>
      </c>
      <c r="AM609" s="17">
        <v>1.6736947886948499E-2</v>
      </c>
      <c r="AN609" s="17">
        <v>0.13704180235855801</v>
      </c>
      <c r="AO609" s="17">
        <v>0.116662916213976</v>
      </c>
      <c r="AP609" s="17">
        <v>4.2420552600321799E-2</v>
      </c>
      <c r="AQ609" s="17">
        <v>6.2567076779348002E-2</v>
      </c>
      <c r="AR609" s="17"/>
      <c r="AS609" s="17">
        <v>5.9877360751211202E-2</v>
      </c>
      <c r="AT609" s="17">
        <v>5.0630934862181003E-2</v>
      </c>
      <c r="AU609" s="17">
        <v>5.0630934862181003E-2</v>
      </c>
      <c r="AV609" s="17" t="s">
        <v>136</v>
      </c>
      <c r="AW609" s="17" t="s">
        <v>136</v>
      </c>
      <c r="AX609" s="17" t="s">
        <v>136</v>
      </c>
      <c r="AY609" s="17">
        <v>0.17912878054603201</v>
      </c>
      <c r="AZ609" s="17">
        <v>0.106963828033712</v>
      </c>
      <c r="BA609" s="17">
        <v>0</v>
      </c>
      <c r="BB609" s="17"/>
      <c r="BC609" s="17">
        <v>5.4014752705729301E-2</v>
      </c>
      <c r="BD609" s="17">
        <v>0.11913804185273601</v>
      </c>
      <c r="BE609" s="17">
        <v>0</v>
      </c>
      <c r="BF609" s="17">
        <v>0.13190186021008601</v>
      </c>
      <c r="BG609" s="17">
        <v>2.8965921129477101E-2</v>
      </c>
      <c r="BH609" s="17">
        <v>0.202926893939437</v>
      </c>
      <c r="BI609" s="17"/>
      <c r="BJ609" s="17">
        <v>5.3134441574776502E-2</v>
      </c>
      <c r="BK609" s="17">
        <v>2.5843077420159101E-2</v>
      </c>
      <c r="BL609" s="17">
        <v>4.6716450451740499E-2</v>
      </c>
      <c r="BM609" s="17">
        <v>6.4653091258631404E-2</v>
      </c>
      <c r="BN609" s="17">
        <v>9.75688006804174E-2</v>
      </c>
      <c r="BO609" s="17">
        <v>0.110337936050407</v>
      </c>
      <c r="BP609" s="17"/>
      <c r="BQ609" s="17">
        <v>5.8205535798463201E-2</v>
      </c>
      <c r="BR609" s="17">
        <v>7.0310770353960605E-2</v>
      </c>
      <c r="BS609" s="17"/>
      <c r="BT609" s="17">
        <v>6.3764174293756401E-2</v>
      </c>
      <c r="BU609" s="17">
        <v>6.3916635992464194E-2</v>
      </c>
      <c r="BV609" s="17"/>
      <c r="BW609" s="17">
        <v>7.7837321911259305E-2</v>
      </c>
      <c r="BX609" s="17">
        <v>3.9069001728476001E-2</v>
      </c>
    </row>
    <row r="610" spans="2:76" x14ac:dyDescent="0.35">
      <c r="B610" t="s">
        <v>217</v>
      </c>
      <c r="C610" s="17">
        <v>0.91360893453978298</v>
      </c>
      <c r="D610" s="17">
        <v>0.91096098106284895</v>
      </c>
      <c r="E610" s="17">
        <v>0.91562687255300301</v>
      </c>
      <c r="F610" s="17"/>
      <c r="G610" s="17">
        <v>0.89623117387484796</v>
      </c>
      <c r="H610" s="17">
        <v>0.83621106215823704</v>
      </c>
      <c r="I610" s="17">
        <v>0.94418575114861003</v>
      </c>
      <c r="J610" s="17"/>
      <c r="K610" s="17">
        <v>0.93808028443904601</v>
      </c>
      <c r="L610" s="17">
        <v>0.88551225944233203</v>
      </c>
      <c r="M610" s="17">
        <v>0.94544264953867196</v>
      </c>
      <c r="N610" s="17">
        <v>0.917644198698784</v>
      </c>
      <c r="O610" s="17">
        <v>0.85612588056480599</v>
      </c>
      <c r="P610" s="17">
        <v>0.83883304695670302</v>
      </c>
      <c r="Q610" s="17">
        <v>0.94636884653641296</v>
      </c>
      <c r="R610" s="17">
        <v>0.93310335285082502</v>
      </c>
      <c r="S610" s="17">
        <v>0.82992323022586201</v>
      </c>
      <c r="T610" s="17">
        <v>0.94574388008842603</v>
      </c>
      <c r="U610" s="17">
        <v>0.88840383300058001</v>
      </c>
      <c r="V610" s="17">
        <v>0.85804127806987895</v>
      </c>
      <c r="W610" s="17">
        <v>0.87767784790634695</v>
      </c>
      <c r="X610" s="17">
        <v>0.91179298210567905</v>
      </c>
      <c r="Y610" s="17">
        <v>0.90476093180020101</v>
      </c>
      <c r="Z610" s="17">
        <v>0.74813776182854697</v>
      </c>
      <c r="AA610" s="17"/>
      <c r="AB610" s="17">
        <v>0.89342789131787403</v>
      </c>
      <c r="AC610" s="17">
        <v>0.92986384100407005</v>
      </c>
      <c r="AD610" s="17">
        <v>0.95403904849136101</v>
      </c>
      <c r="AE610" s="17">
        <v>0.93802440130689901</v>
      </c>
      <c r="AF610" s="17"/>
      <c r="AG610" s="17">
        <v>0.91201634474502402</v>
      </c>
      <c r="AH610" s="17">
        <v>0.84458612941479105</v>
      </c>
      <c r="AI610" s="17">
        <v>0.94448283097530705</v>
      </c>
      <c r="AJ610" s="17">
        <v>1</v>
      </c>
      <c r="AK610" s="17"/>
      <c r="AL610" s="17">
        <v>0.93407022629404302</v>
      </c>
      <c r="AM610" s="17">
        <v>0.96392953878405396</v>
      </c>
      <c r="AN610" s="17">
        <v>0.86295819764144199</v>
      </c>
      <c r="AO610" s="17">
        <v>0.88333708378602405</v>
      </c>
      <c r="AP610" s="17">
        <v>0.86004196027643798</v>
      </c>
      <c r="AQ610" s="17">
        <v>0.911919756950753</v>
      </c>
      <c r="AR610" s="17"/>
      <c r="AS610" s="17">
        <v>0.91385122196421398</v>
      </c>
      <c r="AT610" s="17">
        <v>0.92505345255056703</v>
      </c>
      <c r="AU610" s="17">
        <v>0.92505345255056703</v>
      </c>
      <c r="AV610" s="17" t="s">
        <v>136</v>
      </c>
      <c r="AW610" s="17" t="s">
        <v>136</v>
      </c>
      <c r="AX610" s="17" t="s">
        <v>136</v>
      </c>
      <c r="AY610" s="17">
        <v>0.76975496914780195</v>
      </c>
      <c r="AZ610" s="17">
        <v>0.89303617196628804</v>
      </c>
      <c r="BA610" s="17">
        <v>1</v>
      </c>
      <c r="BB610" s="17"/>
      <c r="BC610" s="17">
        <v>0.92041830091282995</v>
      </c>
      <c r="BD610" s="17">
        <v>0.88086195814726398</v>
      </c>
      <c r="BE610" s="17">
        <v>1</v>
      </c>
      <c r="BF610" s="17">
        <v>0.83967585466598205</v>
      </c>
      <c r="BG610" s="17">
        <v>0.94465901883622005</v>
      </c>
      <c r="BH610" s="17">
        <v>0.79707310606056303</v>
      </c>
      <c r="BI610" s="17"/>
      <c r="BJ610" s="17">
        <v>0.93516088844158796</v>
      </c>
      <c r="BK610" s="17">
        <v>0.94565027244229705</v>
      </c>
      <c r="BL610" s="17">
        <v>0.93854816618262604</v>
      </c>
      <c r="BM610" s="17">
        <v>0.91204101749517197</v>
      </c>
      <c r="BN610" s="17">
        <v>0.89000607063113801</v>
      </c>
      <c r="BO610" s="17">
        <v>0.84645905126196697</v>
      </c>
      <c r="BP610" s="17"/>
      <c r="BQ610" s="17">
        <v>0.91866434231254701</v>
      </c>
      <c r="BR610" s="17">
        <v>0.90685122280249797</v>
      </c>
      <c r="BS610" s="17"/>
      <c r="BT610" s="17">
        <v>0.91942582519944405</v>
      </c>
      <c r="BU610" s="17">
        <v>0.91022185364095598</v>
      </c>
      <c r="BV610" s="17"/>
      <c r="BW610" s="17">
        <v>0.90565752367651198</v>
      </c>
      <c r="BX610" s="17">
        <v>0.92953671182571496</v>
      </c>
    </row>
    <row r="611" spans="2:76" x14ac:dyDescent="0.35">
      <c r="B611" t="s">
        <v>97</v>
      </c>
      <c r="C611" s="17">
        <v>2.29582156108885E-2</v>
      </c>
      <c r="D611" s="17">
        <v>1.72299836303864E-2</v>
      </c>
      <c r="E611" s="17">
        <v>2.7945717298533901E-2</v>
      </c>
      <c r="F611" s="17"/>
      <c r="G611" s="17">
        <v>1.4856697711634E-2</v>
      </c>
      <c r="H611" s="17">
        <v>3.2229952798206299E-2</v>
      </c>
      <c r="I611" s="17">
        <v>2.05775600013316E-2</v>
      </c>
      <c r="J611" s="17"/>
      <c r="K611" s="17">
        <v>3.1212611342980499E-2</v>
      </c>
      <c r="L611" s="17">
        <v>1.9923331678979701E-2</v>
      </c>
      <c r="M611" s="17">
        <v>2.6681038186501301E-2</v>
      </c>
      <c r="N611" s="17">
        <v>0</v>
      </c>
      <c r="O611" s="17">
        <v>0</v>
      </c>
      <c r="P611" s="17">
        <v>0</v>
      </c>
      <c r="Q611" s="17">
        <v>1.98382395696476E-2</v>
      </c>
      <c r="R611" s="17">
        <v>3.22772924030151E-2</v>
      </c>
      <c r="S611" s="17">
        <v>5.6076823892714997E-2</v>
      </c>
      <c r="T611" s="17">
        <v>1.7285968886818801E-2</v>
      </c>
      <c r="U611" s="17">
        <v>7.3849164388889804E-2</v>
      </c>
      <c r="V611" s="17">
        <v>0</v>
      </c>
      <c r="W611" s="17">
        <v>2.9762154839568698E-2</v>
      </c>
      <c r="X611" s="17">
        <v>0</v>
      </c>
      <c r="Y611" s="17">
        <v>0</v>
      </c>
      <c r="Z611" s="17">
        <v>0</v>
      </c>
      <c r="AA611" s="17"/>
      <c r="AB611" s="17">
        <v>2.2113767269655998E-2</v>
      </c>
      <c r="AC611" s="17">
        <v>1.3245010834851099E-2</v>
      </c>
      <c r="AD611" s="17">
        <v>1.79784305661373E-2</v>
      </c>
      <c r="AE611" s="17">
        <v>0</v>
      </c>
      <c r="AF611" s="17"/>
      <c r="AG611" s="17">
        <v>2.1277110269500701E-2</v>
      </c>
      <c r="AH611" s="17">
        <v>2.4157868584976601E-2</v>
      </c>
      <c r="AI611" s="17">
        <v>1.97305428361296E-2</v>
      </c>
      <c r="AJ611" s="17">
        <v>0</v>
      </c>
      <c r="AK611" s="17"/>
      <c r="AL611" s="17">
        <v>2.2253604460239901E-2</v>
      </c>
      <c r="AM611" s="17">
        <v>1.9333513328997801E-2</v>
      </c>
      <c r="AN611" s="17">
        <v>0</v>
      </c>
      <c r="AO611" s="17">
        <v>0</v>
      </c>
      <c r="AP611" s="17">
        <v>9.7537487123240299E-2</v>
      </c>
      <c r="AQ611" s="17">
        <v>2.5513166269899398E-2</v>
      </c>
      <c r="AR611" s="17"/>
      <c r="AS611" s="17">
        <v>2.62714172845743E-2</v>
      </c>
      <c r="AT611" s="17">
        <v>2.4315612587251501E-2</v>
      </c>
      <c r="AU611" s="17">
        <v>2.4315612587251501E-2</v>
      </c>
      <c r="AV611" s="17" t="s">
        <v>136</v>
      </c>
      <c r="AW611" s="17" t="s">
        <v>136</v>
      </c>
      <c r="AX611" s="17" t="s">
        <v>136</v>
      </c>
      <c r="AY611" s="17">
        <v>5.11162503061659E-2</v>
      </c>
      <c r="AZ611" s="17">
        <v>0</v>
      </c>
      <c r="BA611" s="17">
        <v>0</v>
      </c>
      <c r="BB611" s="17"/>
      <c r="BC611" s="17">
        <v>2.5566946381441101E-2</v>
      </c>
      <c r="BD611" s="17">
        <v>0</v>
      </c>
      <c r="BE611" s="17">
        <v>0</v>
      </c>
      <c r="BF611" s="17">
        <v>2.8422285123931999E-2</v>
      </c>
      <c r="BG611" s="17">
        <v>2.6375060034303201E-2</v>
      </c>
      <c r="BH611" s="17">
        <v>0</v>
      </c>
      <c r="BI611" s="17"/>
      <c r="BJ611" s="17">
        <v>1.17046699836358E-2</v>
      </c>
      <c r="BK611" s="17">
        <v>2.8506650137543801E-2</v>
      </c>
      <c r="BL611" s="17">
        <v>1.47353833656332E-2</v>
      </c>
      <c r="BM611" s="17">
        <v>2.3305891246196302E-2</v>
      </c>
      <c r="BN611" s="17">
        <v>1.2425128688444099E-2</v>
      </c>
      <c r="BO611" s="17">
        <v>4.3203012687626101E-2</v>
      </c>
      <c r="BP611" s="17"/>
      <c r="BQ611" s="17">
        <v>2.3130121888989899E-2</v>
      </c>
      <c r="BR611" s="17">
        <v>2.2838006843541502E-2</v>
      </c>
      <c r="BS611" s="17"/>
      <c r="BT611" s="17">
        <v>1.68100005067994E-2</v>
      </c>
      <c r="BU611" s="17">
        <v>2.5861510366580201E-2</v>
      </c>
      <c r="BV611" s="17"/>
      <c r="BW611" s="17">
        <v>1.65051544122287E-2</v>
      </c>
      <c r="BX611" s="17">
        <v>3.1394286445809397E-2</v>
      </c>
    </row>
    <row r="612" spans="2:76" x14ac:dyDescent="0.3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row>
    <row r="613" spans="2:76" x14ac:dyDescent="0.35">
      <c r="B613" s="6" t="s">
        <v>367</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row>
    <row r="614" spans="2:76" x14ac:dyDescent="0.35">
      <c r="B614" s="24" t="s">
        <v>99</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row>
    <row r="615" spans="2:76" x14ac:dyDescent="0.35">
      <c r="B615" t="s">
        <v>362</v>
      </c>
      <c r="C615" s="17">
        <v>4.912818829217E-2</v>
      </c>
      <c r="D615" s="17">
        <v>5.23200494170157E-2</v>
      </c>
      <c r="E615" s="17">
        <v>4.60280649402443E-2</v>
      </c>
      <c r="F615" s="17"/>
      <c r="G615" s="17">
        <v>6.0947199985268499E-2</v>
      </c>
      <c r="H615" s="17">
        <v>5.0436897334299097E-2</v>
      </c>
      <c r="I615" s="17">
        <v>4.41204824841126E-2</v>
      </c>
      <c r="J615" s="17"/>
      <c r="K615" s="17">
        <v>8.4844091995609494E-2</v>
      </c>
      <c r="L615" s="17">
        <v>6.9018994249927801E-2</v>
      </c>
      <c r="M615" s="17">
        <v>0</v>
      </c>
      <c r="N615" s="17">
        <v>3.1340860618773399E-2</v>
      </c>
      <c r="O615" s="17">
        <v>0</v>
      </c>
      <c r="P615" s="17">
        <v>0</v>
      </c>
      <c r="Q615" s="17">
        <v>5.0165951538865099E-2</v>
      </c>
      <c r="R615" s="17">
        <v>4.2365597004469402E-2</v>
      </c>
      <c r="S615" s="17">
        <v>0</v>
      </c>
      <c r="T615" s="17">
        <v>5.3041560611190003E-2</v>
      </c>
      <c r="U615" s="17">
        <v>0</v>
      </c>
      <c r="V615" s="17">
        <v>0</v>
      </c>
      <c r="W615" s="17">
        <v>4.9040855273771403E-2</v>
      </c>
      <c r="X615" s="17">
        <v>4.1539535146226603E-2</v>
      </c>
      <c r="Y615" s="17">
        <v>2.9257659672710601E-2</v>
      </c>
      <c r="Z615" s="17">
        <v>7.8125242129496605E-2</v>
      </c>
      <c r="AA615" s="17"/>
      <c r="AB615" s="17">
        <v>8.5024982500464294E-2</v>
      </c>
      <c r="AC615" s="17">
        <v>3.70319448016177E-2</v>
      </c>
      <c r="AD615" s="17">
        <v>4.5071142256138001E-2</v>
      </c>
      <c r="AE615" s="17">
        <v>3.08410258704555E-2</v>
      </c>
      <c r="AF615" s="17"/>
      <c r="AG615" s="17">
        <v>5.2741714084265999E-2</v>
      </c>
      <c r="AH615" s="17">
        <v>2.8948620740526999E-2</v>
      </c>
      <c r="AI615" s="17">
        <v>4.4698056235509299E-2</v>
      </c>
      <c r="AJ615" s="17">
        <v>9.1875887655260099E-2</v>
      </c>
      <c r="AK615" s="17"/>
      <c r="AL615" s="17">
        <v>4.0094853500478103E-2</v>
      </c>
      <c r="AM615" s="17">
        <v>3.90456068919861E-2</v>
      </c>
      <c r="AN615" s="17">
        <v>5.1127876625157498E-2</v>
      </c>
      <c r="AO615" s="17">
        <v>1.5335263346372099E-2</v>
      </c>
      <c r="AP615" s="17">
        <v>2.6070136926725E-2</v>
      </c>
      <c r="AQ615" s="17">
        <v>6.4639896623056803E-2</v>
      </c>
      <c r="AR615" s="17"/>
      <c r="AS615" s="17">
        <v>5.4927886006235702E-2</v>
      </c>
      <c r="AT615" s="17">
        <v>2.0970258882268202E-2</v>
      </c>
      <c r="AU615" s="17">
        <v>2.0970258882268202E-2</v>
      </c>
      <c r="AV615" s="17">
        <v>4.46339294155748E-2</v>
      </c>
      <c r="AW615" s="17">
        <v>6.0555019499830803E-2</v>
      </c>
      <c r="AX615" s="17">
        <v>7.9182432580407594E-2</v>
      </c>
      <c r="AY615" s="17">
        <v>6.0469430943954197E-2</v>
      </c>
      <c r="AZ615" s="17">
        <v>6.3930664607773705E-2</v>
      </c>
      <c r="BA615" s="17">
        <v>0</v>
      </c>
      <c r="BB615" s="17"/>
      <c r="BC615" s="17">
        <v>4.7865867343863201E-2</v>
      </c>
      <c r="BD615" s="17">
        <v>4.5199950581864302E-2</v>
      </c>
      <c r="BE615" s="17">
        <v>0.13178585863300199</v>
      </c>
      <c r="BF615" s="17">
        <v>4.2592499533735E-2</v>
      </c>
      <c r="BG615" s="17">
        <v>4.6607457749043603E-2</v>
      </c>
      <c r="BH615" s="17">
        <v>0</v>
      </c>
      <c r="BI615" s="17"/>
      <c r="BJ615" s="17">
        <v>3.2596658763444003E-2</v>
      </c>
      <c r="BK615" s="17">
        <v>5.0940525549785599E-2</v>
      </c>
      <c r="BL615" s="17">
        <v>8.6915220714613994E-2</v>
      </c>
      <c r="BM615" s="17">
        <v>5.2697607504986699E-2</v>
      </c>
      <c r="BN615" s="17">
        <v>3.6591768087820699E-2</v>
      </c>
      <c r="BO615" s="17">
        <v>4.6952180237422897E-2</v>
      </c>
      <c r="BP615" s="17"/>
      <c r="BQ615" s="17">
        <v>4.7915791583122098E-2</v>
      </c>
      <c r="BR615" s="17">
        <v>5.2164914148813697E-2</v>
      </c>
      <c r="BS615" s="17"/>
      <c r="BT615" s="17">
        <v>5.2549513474198097E-2</v>
      </c>
      <c r="BU615" s="17">
        <v>4.6798958313924201E-2</v>
      </c>
      <c r="BV615" s="17"/>
      <c r="BW615" s="17">
        <v>5.1594145156464898E-2</v>
      </c>
      <c r="BX615" s="17">
        <v>4.3078628624576301E-2</v>
      </c>
    </row>
    <row r="616" spans="2:76" x14ac:dyDescent="0.35">
      <c r="B616" t="s">
        <v>363</v>
      </c>
      <c r="C616" s="17">
        <v>0.162095081676042</v>
      </c>
      <c r="D616" s="17">
        <v>0.196542691338457</v>
      </c>
      <c r="E616" s="17">
        <v>0.127903986919954</v>
      </c>
      <c r="F616" s="17"/>
      <c r="G616" s="17">
        <v>0.14762747147405</v>
      </c>
      <c r="H616" s="17">
        <v>0.18115131232790899</v>
      </c>
      <c r="I616" s="17">
        <v>0.15389293871329501</v>
      </c>
      <c r="J616" s="17"/>
      <c r="K616" s="17">
        <v>0.129649067703756</v>
      </c>
      <c r="L616" s="17">
        <v>0.16545166658170901</v>
      </c>
      <c r="M616" s="17">
        <v>0.14611608506193499</v>
      </c>
      <c r="N616" s="17">
        <v>0.248055092293091</v>
      </c>
      <c r="O616" s="17">
        <v>0.201150394149469</v>
      </c>
      <c r="P616" s="17">
        <v>0.12807736199261999</v>
      </c>
      <c r="Q616" s="17">
        <v>0.164083606514277</v>
      </c>
      <c r="R616" s="17">
        <v>0.150367509601632</v>
      </c>
      <c r="S616" s="17">
        <v>0.23277338769436701</v>
      </c>
      <c r="T616" s="17">
        <v>0.14044722603597801</v>
      </c>
      <c r="U616" s="17">
        <v>0.178255125593964</v>
      </c>
      <c r="V616" s="17">
        <v>0.15313569044434899</v>
      </c>
      <c r="W616" s="17">
        <v>0.18751408272324499</v>
      </c>
      <c r="X616" s="17">
        <v>0.33053108905484402</v>
      </c>
      <c r="Y616" s="17">
        <v>8.9367048312804898E-2</v>
      </c>
      <c r="Z616" s="17">
        <v>0.242920367896752</v>
      </c>
      <c r="AA616" s="17"/>
      <c r="AB616" s="17">
        <v>0.154612174447327</v>
      </c>
      <c r="AC616" s="17">
        <v>0.173792336108018</v>
      </c>
      <c r="AD616" s="17">
        <v>0.160924160192955</v>
      </c>
      <c r="AE616" s="17">
        <v>0.176741768225607</v>
      </c>
      <c r="AF616" s="17"/>
      <c r="AG616" s="17">
        <v>0.148772478977235</v>
      </c>
      <c r="AH616" s="17">
        <v>0.13647701777139201</v>
      </c>
      <c r="AI616" s="17">
        <v>0.24247570021551901</v>
      </c>
      <c r="AJ616" s="17">
        <v>0.102491113787572</v>
      </c>
      <c r="AK616" s="17"/>
      <c r="AL616" s="17">
        <v>0.19306357619696601</v>
      </c>
      <c r="AM616" s="17">
        <v>0.17041697564068201</v>
      </c>
      <c r="AN616" s="17">
        <v>0.142269409822006</v>
      </c>
      <c r="AO616" s="17">
        <v>0.17355662119413301</v>
      </c>
      <c r="AP616" s="17">
        <v>0.20890662725248699</v>
      </c>
      <c r="AQ616" s="17">
        <v>0.13998089543578199</v>
      </c>
      <c r="AR616" s="17"/>
      <c r="AS616" s="17">
        <v>0.16971240528832399</v>
      </c>
      <c r="AT616" s="17">
        <v>0.13611205783335301</v>
      </c>
      <c r="AU616" s="17">
        <v>0.13611205783335301</v>
      </c>
      <c r="AV616" s="17">
        <v>0.16729725405187201</v>
      </c>
      <c r="AW616" s="17">
        <v>0.13984692731156201</v>
      </c>
      <c r="AX616" s="17">
        <v>0.18299815241203199</v>
      </c>
      <c r="AY616" s="17">
        <v>6.7453508804793103E-2</v>
      </c>
      <c r="AZ616" s="17">
        <v>5.4385445441399803E-2</v>
      </c>
      <c r="BA616" s="17">
        <v>0</v>
      </c>
      <c r="BB616" s="17"/>
      <c r="BC616" s="17">
        <v>0.17626203994468501</v>
      </c>
      <c r="BD616" s="17">
        <v>9.0847078950827803E-2</v>
      </c>
      <c r="BE616" s="17">
        <v>8.87500883300468E-2</v>
      </c>
      <c r="BF616" s="17">
        <v>0.14273331815090301</v>
      </c>
      <c r="BG616" s="17">
        <v>0.18459481392369101</v>
      </c>
      <c r="BH616" s="17">
        <v>0.15133538594005</v>
      </c>
      <c r="BI616" s="17"/>
      <c r="BJ616" s="17">
        <v>0.165052592549779</v>
      </c>
      <c r="BK616" s="17">
        <v>0.150940256818348</v>
      </c>
      <c r="BL616" s="17">
        <v>0.126197759764552</v>
      </c>
      <c r="BM616" s="17">
        <v>0.187749617913124</v>
      </c>
      <c r="BN616" s="17">
        <v>0.14463755202590101</v>
      </c>
      <c r="BO616" s="17">
        <v>0.17440443357876301</v>
      </c>
      <c r="BP616" s="17"/>
      <c r="BQ616" s="17">
        <v>0.18070974659352801</v>
      </c>
      <c r="BR616" s="17">
        <v>0.124370285951559</v>
      </c>
      <c r="BS616" s="17"/>
      <c r="BT616" s="17">
        <v>0.210013082527501</v>
      </c>
      <c r="BU616" s="17">
        <v>0.124550855352421</v>
      </c>
      <c r="BV616" s="17"/>
      <c r="BW616" s="17">
        <v>0.15549660184271499</v>
      </c>
      <c r="BX616" s="17">
        <v>0.16700612400046599</v>
      </c>
    </row>
    <row r="617" spans="2:76" x14ac:dyDescent="0.35">
      <c r="B617" t="s">
        <v>364</v>
      </c>
      <c r="C617" s="17">
        <v>0.52967661226583995</v>
      </c>
      <c r="D617" s="17">
        <v>0.50548344587287097</v>
      </c>
      <c r="E617" s="17">
        <v>0.55297925251915403</v>
      </c>
      <c r="F617" s="17"/>
      <c r="G617" s="17">
        <v>0.53152831934753897</v>
      </c>
      <c r="H617" s="17">
        <v>0.47903373410900801</v>
      </c>
      <c r="I617" s="17">
        <v>0.56416882098088605</v>
      </c>
      <c r="J617" s="17"/>
      <c r="K617" s="17">
        <v>0.55877858657447899</v>
      </c>
      <c r="L617" s="17">
        <v>0.526243083173493</v>
      </c>
      <c r="M617" s="17">
        <v>0.58190990240242102</v>
      </c>
      <c r="N617" s="17">
        <v>0.596606295229408</v>
      </c>
      <c r="O617" s="17">
        <v>0.40252819959138197</v>
      </c>
      <c r="P617" s="17">
        <v>0.48830193483194601</v>
      </c>
      <c r="Q617" s="17">
        <v>0.55533750820046701</v>
      </c>
      <c r="R617" s="17">
        <v>0.527531308287015</v>
      </c>
      <c r="S617" s="17">
        <v>0.47126147229939502</v>
      </c>
      <c r="T617" s="17">
        <v>0.51818891758020502</v>
      </c>
      <c r="U617" s="17">
        <v>0.60958211852351196</v>
      </c>
      <c r="V617" s="17">
        <v>0.63478763558005702</v>
      </c>
      <c r="W617" s="17">
        <v>0.59203791899700198</v>
      </c>
      <c r="X617" s="17">
        <v>0.33989192291053799</v>
      </c>
      <c r="Y617" s="17">
        <v>0.42150927552642198</v>
      </c>
      <c r="Z617" s="17">
        <v>0.39832822091460401</v>
      </c>
      <c r="AA617" s="17"/>
      <c r="AB617" s="17">
        <v>0.51527390573727005</v>
      </c>
      <c r="AC617" s="17">
        <v>0.52346199459713305</v>
      </c>
      <c r="AD617" s="17">
        <v>0.51843896672419199</v>
      </c>
      <c r="AE617" s="17">
        <v>0.57702263423489497</v>
      </c>
      <c r="AF617" s="17"/>
      <c r="AG617" s="17">
        <v>0.52611949241403899</v>
      </c>
      <c r="AH617" s="17">
        <v>0.62146005327392795</v>
      </c>
      <c r="AI617" s="17">
        <v>0.46453766670550301</v>
      </c>
      <c r="AJ617" s="17">
        <v>0.80563299855716797</v>
      </c>
      <c r="AK617" s="17"/>
      <c r="AL617" s="17">
        <v>0.52024705924300296</v>
      </c>
      <c r="AM617" s="17">
        <v>0.55594306220557299</v>
      </c>
      <c r="AN617" s="17">
        <v>0.45214048220481901</v>
      </c>
      <c r="AO617" s="17">
        <v>0.52373165084289997</v>
      </c>
      <c r="AP617" s="17">
        <v>0.66425782502136699</v>
      </c>
      <c r="AQ617" s="17">
        <v>0.52343977729482505</v>
      </c>
      <c r="AR617" s="17"/>
      <c r="AS617" s="17">
        <v>0.51854066564739698</v>
      </c>
      <c r="AT617" s="17">
        <v>0.58572185002601596</v>
      </c>
      <c r="AU617" s="17">
        <v>0.58572185002601596</v>
      </c>
      <c r="AV617" s="17">
        <v>0.57481629444937599</v>
      </c>
      <c r="AW617" s="17">
        <v>0.45922848554048801</v>
      </c>
      <c r="AX617" s="17">
        <v>0.36221186458238602</v>
      </c>
      <c r="AY617" s="17">
        <v>0.41774504381203498</v>
      </c>
      <c r="AZ617" s="17">
        <v>0.71388159111118499</v>
      </c>
      <c r="BA617" s="17">
        <v>0.31405933663980201</v>
      </c>
      <c r="BB617" s="17"/>
      <c r="BC617" s="17">
        <v>0.546771518950945</v>
      </c>
      <c r="BD617" s="17">
        <v>0.60816513921852899</v>
      </c>
      <c r="BE617" s="17">
        <v>0.59529612559322598</v>
      </c>
      <c r="BF617" s="17">
        <v>0.53429950865976705</v>
      </c>
      <c r="BG617" s="17">
        <v>0.47975526739695901</v>
      </c>
      <c r="BH617" s="17">
        <v>0.65290511718309097</v>
      </c>
      <c r="BI617" s="17"/>
      <c r="BJ617" s="17">
        <v>0.54058660502311395</v>
      </c>
      <c r="BK617" s="17">
        <v>0.53766186056411402</v>
      </c>
      <c r="BL617" s="17">
        <v>0.50096456922538901</v>
      </c>
      <c r="BM617" s="17">
        <v>0.53445356489092499</v>
      </c>
      <c r="BN617" s="17">
        <v>0.51466702484628701</v>
      </c>
      <c r="BO617" s="17">
        <v>0.52919248581425304</v>
      </c>
      <c r="BP617" s="17"/>
      <c r="BQ617" s="17">
        <v>0.54496184081865795</v>
      </c>
      <c r="BR617" s="17">
        <v>0.49535843260236101</v>
      </c>
      <c r="BS617" s="17"/>
      <c r="BT617" s="17">
        <v>0.54927786096604403</v>
      </c>
      <c r="BU617" s="17">
        <v>0.51098091057838202</v>
      </c>
      <c r="BV617" s="17"/>
      <c r="BW617" s="17">
        <v>0.52965684598539697</v>
      </c>
      <c r="BX617" s="17">
        <v>0.53399937639334605</v>
      </c>
    </row>
    <row r="618" spans="2:76" x14ac:dyDescent="0.35">
      <c r="B618" t="s">
        <v>365</v>
      </c>
      <c r="C618" s="17">
        <v>0.14360029425618301</v>
      </c>
      <c r="D618" s="17">
        <v>0.13404045943221099</v>
      </c>
      <c r="E618" s="17">
        <v>0.153464740038357</v>
      </c>
      <c r="F618" s="17"/>
      <c r="G618" s="17">
        <v>0.135930458859121</v>
      </c>
      <c r="H618" s="17">
        <v>0.16921919603805699</v>
      </c>
      <c r="I618" s="17">
        <v>0.128487162128048</v>
      </c>
      <c r="J618" s="17"/>
      <c r="K618" s="17">
        <v>0.12939388041762401</v>
      </c>
      <c r="L618" s="17">
        <v>0.14777864645043501</v>
      </c>
      <c r="M618" s="17">
        <v>0.12786662353900599</v>
      </c>
      <c r="N618" s="17">
        <v>6.1316030621180601E-2</v>
      </c>
      <c r="O618" s="17">
        <v>0.297755014564974</v>
      </c>
      <c r="P618" s="17">
        <v>0.17129559218235901</v>
      </c>
      <c r="Q618" s="17">
        <v>0.10662970881246001</v>
      </c>
      <c r="R618" s="17">
        <v>0.112386478452793</v>
      </c>
      <c r="S618" s="17">
        <v>0.19425547738357499</v>
      </c>
      <c r="T618" s="17">
        <v>0.16122111141909101</v>
      </c>
      <c r="U618" s="17">
        <v>0.153656521310613</v>
      </c>
      <c r="V618" s="17">
        <v>6.9217486292294697E-2</v>
      </c>
      <c r="W618" s="17">
        <v>8.8678741716886E-2</v>
      </c>
      <c r="X618" s="17">
        <v>0.16415173628291499</v>
      </c>
      <c r="Y618" s="17">
        <v>0.30156269056706603</v>
      </c>
      <c r="Z618" s="17">
        <v>0.19581182909151701</v>
      </c>
      <c r="AA618" s="17"/>
      <c r="AB618" s="17">
        <v>0.11136450881438301</v>
      </c>
      <c r="AC618" s="17">
        <v>0.15495132101144801</v>
      </c>
      <c r="AD618" s="17">
        <v>0.177835701860974</v>
      </c>
      <c r="AE618" s="17">
        <v>0.131023246790647</v>
      </c>
      <c r="AF618" s="17"/>
      <c r="AG618" s="17">
        <v>0.15556721148206801</v>
      </c>
      <c r="AH618" s="17">
        <v>0.111229736436394</v>
      </c>
      <c r="AI618" s="17">
        <v>0.160790541224657</v>
      </c>
      <c r="AJ618" s="17">
        <v>0</v>
      </c>
      <c r="AK618" s="17"/>
      <c r="AL618" s="17">
        <v>0.14961527156298099</v>
      </c>
      <c r="AM618" s="17">
        <v>0.15867295309541599</v>
      </c>
      <c r="AN618" s="17">
        <v>0.188232246444756</v>
      </c>
      <c r="AO618" s="17">
        <v>0.127147248155901</v>
      </c>
      <c r="AP618" s="17">
        <v>4.93527356704445E-2</v>
      </c>
      <c r="AQ618" s="17">
        <v>0.146463671798473</v>
      </c>
      <c r="AR618" s="17"/>
      <c r="AS618" s="17">
        <v>0.14268694235287499</v>
      </c>
      <c r="AT618" s="17">
        <v>0.159615588548432</v>
      </c>
      <c r="AU618" s="17">
        <v>0.159615588548432</v>
      </c>
      <c r="AV618" s="17">
        <v>0.13898947289451299</v>
      </c>
      <c r="AW618" s="17">
        <v>0.20341673524479301</v>
      </c>
      <c r="AX618" s="17">
        <v>0.14521924851280399</v>
      </c>
      <c r="AY618" s="17">
        <v>0.236294768653277</v>
      </c>
      <c r="AZ618" s="17">
        <v>2.4628330686237401E-2</v>
      </c>
      <c r="BA618" s="17">
        <v>0</v>
      </c>
      <c r="BB618" s="17"/>
      <c r="BC618" s="17">
        <v>0.13194822831380201</v>
      </c>
      <c r="BD618" s="17">
        <v>0.16758475196123099</v>
      </c>
      <c r="BE618" s="17">
        <v>6.9173216217161895E-2</v>
      </c>
      <c r="BF618" s="17">
        <v>0.15204298488801801</v>
      </c>
      <c r="BG618" s="17">
        <v>0.15840079617922201</v>
      </c>
      <c r="BH618" s="17">
        <v>0</v>
      </c>
      <c r="BI618" s="17"/>
      <c r="BJ618" s="17">
        <v>0.132670527201521</v>
      </c>
      <c r="BK618" s="17">
        <v>0.144166531808467</v>
      </c>
      <c r="BL618" s="17">
        <v>0.168315867738136</v>
      </c>
      <c r="BM618" s="17">
        <v>0.12620255745457201</v>
      </c>
      <c r="BN618" s="17">
        <v>0.17903080696379201</v>
      </c>
      <c r="BO618" s="17">
        <v>0.12977944828096899</v>
      </c>
      <c r="BP618" s="17"/>
      <c r="BQ618" s="17">
        <v>0.135836592437759</v>
      </c>
      <c r="BR618" s="17">
        <v>0.15886601191027999</v>
      </c>
      <c r="BS618" s="17"/>
      <c r="BT618" s="17">
        <v>0.10564030349212</v>
      </c>
      <c r="BU618" s="17">
        <v>0.17420411142422201</v>
      </c>
      <c r="BV618" s="17"/>
      <c r="BW618" s="17">
        <v>0.156337104422173</v>
      </c>
      <c r="BX618" s="17">
        <v>0.13281560634282899</v>
      </c>
    </row>
    <row r="619" spans="2:76" x14ac:dyDescent="0.35">
      <c r="B619" t="s">
        <v>366</v>
      </c>
      <c r="C619" s="17">
        <v>8.1525681284170107E-2</v>
      </c>
      <c r="D619" s="17">
        <v>7.3267366804373901E-2</v>
      </c>
      <c r="E619" s="17">
        <v>8.99623962572383E-2</v>
      </c>
      <c r="F619" s="17"/>
      <c r="G619" s="17">
        <v>7.7889609880073499E-2</v>
      </c>
      <c r="H619" s="17">
        <v>7.9052273035495904E-2</v>
      </c>
      <c r="I619" s="17">
        <v>8.4502933921992193E-2</v>
      </c>
      <c r="J619" s="17"/>
      <c r="K619" s="17">
        <v>8.8175953563027099E-2</v>
      </c>
      <c r="L619" s="17">
        <v>5.4701181289981603E-2</v>
      </c>
      <c r="M619" s="17">
        <v>3.9838761787715199E-2</v>
      </c>
      <c r="N619" s="17">
        <v>3.1340860618773399E-2</v>
      </c>
      <c r="O619" s="17">
        <v>0</v>
      </c>
      <c r="P619" s="17">
        <v>0.21232511099307499</v>
      </c>
      <c r="Q619" s="17">
        <v>0.11241003747921401</v>
      </c>
      <c r="R619" s="17">
        <v>8.2485338024403596E-2</v>
      </c>
      <c r="S619" s="17">
        <v>4.7164770078991801E-2</v>
      </c>
      <c r="T619" s="17">
        <v>0.101015877281323</v>
      </c>
      <c r="U619" s="17">
        <v>3.9004156381273802E-2</v>
      </c>
      <c r="V619" s="17">
        <v>7.1429593841649403E-2</v>
      </c>
      <c r="W619" s="17">
        <v>4.9831529682460698E-2</v>
      </c>
      <c r="X619" s="17">
        <v>8.2307311262666202E-2</v>
      </c>
      <c r="Y619" s="17">
        <v>0.158303325920997</v>
      </c>
      <c r="Z619" s="17">
        <v>8.4814339967630895E-2</v>
      </c>
      <c r="AA619" s="17"/>
      <c r="AB619" s="17">
        <v>0.10036988817208101</v>
      </c>
      <c r="AC619" s="17">
        <v>7.4070196015409207E-2</v>
      </c>
      <c r="AD619" s="17">
        <v>8.7395867425162393E-2</v>
      </c>
      <c r="AE619" s="17">
        <v>5.6122433532106601E-2</v>
      </c>
      <c r="AF619" s="17"/>
      <c r="AG619" s="17">
        <v>8.3530943809644306E-2</v>
      </c>
      <c r="AH619" s="17">
        <v>5.7389236250934901E-2</v>
      </c>
      <c r="AI619" s="17">
        <v>7.8002789750897902E-2</v>
      </c>
      <c r="AJ619" s="17">
        <v>0</v>
      </c>
      <c r="AK619" s="17"/>
      <c r="AL619" s="17">
        <v>7.0050103523891197E-2</v>
      </c>
      <c r="AM619" s="17">
        <v>5.4308654879132001E-2</v>
      </c>
      <c r="AN619" s="17">
        <v>0.118610071545663</v>
      </c>
      <c r="AO619" s="17">
        <v>0.16022921646069399</v>
      </c>
      <c r="AP619" s="17">
        <v>2.9343367823749401E-2</v>
      </c>
      <c r="AQ619" s="17">
        <v>0.11010823045934599</v>
      </c>
      <c r="AR619" s="17"/>
      <c r="AS619" s="17">
        <v>8.7558512615816403E-2</v>
      </c>
      <c r="AT619" s="17">
        <v>5.4856289004169903E-2</v>
      </c>
      <c r="AU619" s="17">
        <v>5.4856289004169903E-2</v>
      </c>
      <c r="AV619" s="17">
        <v>4.9798287263210499E-2</v>
      </c>
      <c r="AW619" s="17">
        <v>0.10645972942301</v>
      </c>
      <c r="AX619" s="17">
        <v>0.14213561092908999</v>
      </c>
      <c r="AY619" s="17">
        <v>0.109118426932365</v>
      </c>
      <c r="AZ619" s="17">
        <v>5.6609322517881699E-2</v>
      </c>
      <c r="BA619" s="17">
        <v>0.68594066336019799</v>
      </c>
      <c r="BB619" s="17"/>
      <c r="BC619" s="17">
        <v>7.0472998649985297E-2</v>
      </c>
      <c r="BD619" s="17">
        <v>8.0013907668632103E-2</v>
      </c>
      <c r="BE619" s="17">
        <v>5.5106060344897803E-2</v>
      </c>
      <c r="BF619" s="17">
        <v>8.0726927736021706E-2</v>
      </c>
      <c r="BG619" s="17">
        <v>9.14775821576813E-2</v>
      </c>
      <c r="BH619" s="17">
        <v>0.19575949687685901</v>
      </c>
      <c r="BI619" s="17"/>
      <c r="BJ619" s="17">
        <v>8.6047279514200103E-2</v>
      </c>
      <c r="BK619" s="17">
        <v>8.52551298439293E-2</v>
      </c>
      <c r="BL619" s="17">
        <v>6.5439769317539004E-2</v>
      </c>
      <c r="BM619" s="17">
        <v>6.3507246142263593E-2</v>
      </c>
      <c r="BN619" s="17">
        <v>0.118561457866147</v>
      </c>
      <c r="BO619" s="17">
        <v>7.1174073262827098E-2</v>
      </c>
      <c r="BP619" s="17"/>
      <c r="BQ619" s="17">
        <v>7.31471484326289E-2</v>
      </c>
      <c r="BR619" s="17">
        <v>0.100006106767191</v>
      </c>
      <c r="BS619" s="17"/>
      <c r="BT619" s="17">
        <v>6.5915973374542705E-2</v>
      </c>
      <c r="BU619" s="17">
        <v>9.5013009803358403E-2</v>
      </c>
      <c r="BV619" s="17"/>
      <c r="BW619" s="17">
        <v>7.2952035218756095E-2</v>
      </c>
      <c r="BX619" s="17">
        <v>9.3818286262078998E-2</v>
      </c>
    </row>
    <row r="620" spans="2:76" x14ac:dyDescent="0.35">
      <c r="B620" t="s">
        <v>97</v>
      </c>
      <c r="C620" s="17">
        <v>3.3974142225595E-2</v>
      </c>
      <c r="D620" s="17">
        <v>3.8345987135071501E-2</v>
      </c>
      <c r="E620" s="17">
        <v>2.9661559325052302E-2</v>
      </c>
      <c r="F620" s="17"/>
      <c r="G620" s="17">
        <v>4.6076940453948501E-2</v>
      </c>
      <c r="H620" s="17">
        <v>4.1106587155231702E-2</v>
      </c>
      <c r="I620" s="17">
        <v>2.4827661771666901E-2</v>
      </c>
      <c r="J620" s="17"/>
      <c r="K620" s="17">
        <v>9.1584197455041594E-3</v>
      </c>
      <c r="L620" s="17">
        <v>3.6806428254453502E-2</v>
      </c>
      <c r="M620" s="17">
        <v>0.10426862720892301</v>
      </c>
      <c r="N620" s="17">
        <v>3.1340860618773399E-2</v>
      </c>
      <c r="O620" s="17">
        <v>9.8566391694175207E-2</v>
      </c>
      <c r="P620" s="17">
        <v>0</v>
      </c>
      <c r="Q620" s="17">
        <v>1.1373187454716299E-2</v>
      </c>
      <c r="R620" s="17">
        <v>8.4863768629686004E-2</v>
      </c>
      <c r="S620" s="17">
        <v>5.4544892543671598E-2</v>
      </c>
      <c r="T620" s="17">
        <v>2.60853070722133E-2</v>
      </c>
      <c r="U620" s="17">
        <v>1.9502078190636901E-2</v>
      </c>
      <c r="V620" s="17">
        <v>7.1429593841649403E-2</v>
      </c>
      <c r="W620" s="17">
        <v>3.2896871606635701E-2</v>
      </c>
      <c r="X620" s="17">
        <v>4.1578405342810702E-2</v>
      </c>
      <c r="Y620" s="17">
        <v>0</v>
      </c>
      <c r="Z620" s="17">
        <v>0</v>
      </c>
      <c r="AA620" s="17"/>
      <c r="AB620" s="17">
        <v>3.33545403284745E-2</v>
      </c>
      <c r="AC620" s="17">
        <v>3.6692207466373798E-2</v>
      </c>
      <c r="AD620" s="17">
        <v>1.03341615405777E-2</v>
      </c>
      <c r="AE620" s="17">
        <v>2.8248891346289599E-2</v>
      </c>
      <c r="AF620" s="17"/>
      <c r="AG620" s="17">
        <v>3.32681592327475E-2</v>
      </c>
      <c r="AH620" s="17">
        <v>4.4495335526824303E-2</v>
      </c>
      <c r="AI620" s="17">
        <v>9.4952458679143804E-3</v>
      </c>
      <c r="AJ620" s="17">
        <v>0</v>
      </c>
      <c r="AK620" s="17"/>
      <c r="AL620" s="17">
        <v>2.6929135972680599E-2</v>
      </c>
      <c r="AM620" s="17">
        <v>2.16127472872116E-2</v>
      </c>
      <c r="AN620" s="17">
        <v>4.7619913357598201E-2</v>
      </c>
      <c r="AO620" s="17">
        <v>0</v>
      </c>
      <c r="AP620" s="17">
        <v>2.2069307305227201E-2</v>
      </c>
      <c r="AQ620" s="17">
        <v>1.53675283885178E-2</v>
      </c>
      <c r="AR620" s="17"/>
      <c r="AS620" s="17">
        <v>2.6573588089351601E-2</v>
      </c>
      <c r="AT620" s="17">
        <v>4.27239557057617E-2</v>
      </c>
      <c r="AU620" s="17">
        <v>4.27239557057617E-2</v>
      </c>
      <c r="AV620" s="17">
        <v>2.4464761925454302E-2</v>
      </c>
      <c r="AW620" s="17">
        <v>3.04931029803155E-2</v>
      </c>
      <c r="AX620" s="17">
        <v>8.8252690983280105E-2</v>
      </c>
      <c r="AY620" s="17">
        <v>0.108918820853574</v>
      </c>
      <c r="AZ620" s="17">
        <v>8.65646456355222E-2</v>
      </c>
      <c r="BA620" s="17">
        <v>0</v>
      </c>
      <c r="BB620" s="17"/>
      <c r="BC620" s="17">
        <v>2.6679346796719398E-2</v>
      </c>
      <c r="BD620" s="17">
        <v>8.1891716189158303E-3</v>
      </c>
      <c r="BE620" s="17">
        <v>5.9888650881665798E-2</v>
      </c>
      <c r="BF620" s="17">
        <v>4.76047610315549E-2</v>
      </c>
      <c r="BG620" s="17">
        <v>3.91640825934031E-2</v>
      </c>
      <c r="BH620" s="17">
        <v>0</v>
      </c>
      <c r="BI620" s="17"/>
      <c r="BJ620" s="17">
        <v>4.3046336947941799E-2</v>
      </c>
      <c r="BK620" s="17">
        <v>3.1035695415356699E-2</v>
      </c>
      <c r="BL620" s="17">
        <v>5.2166813239770501E-2</v>
      </c>
      <c r="BM620" s="17">
        <v>3.53894060941293E-2</v>
      </c>
      <c r="BN620" s="17">
        <v>6.51139021005243E-3</v>
      </c>
      <c r="BO620" s="17">
        <v>4.8497378825765602E-2</v>
      </c>
      <c r="BP620" s="17"/>
      <c r="BQ620" s="17">
        <v>1.7428880134303801E-2</v>
      </c>
      <c r="BR620" s="17">
        <v>6.9234248619795297E-2</v>
      </c>
      <c r="BS620" s="17"/>
      <c r="BT620" s="17">
        <v>1.66032661655948E-2</v>
      </c>
      <c r="BU620" s="17">
        <v>4.8452154527692998E-2</v>
      </c>
      <c r="BV620" s="17"/>
      <c r="BW620" s="17">
        <v>3.3963267374492997E-2</v>
      </c>
      <c r="BX620" s="17">
        <v>2.9281978376703498E-2</v>
      </c>
    </row>
    <row r="621" spans="2:76"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row>
    <row r="622" spans="2:76" x14ac:dyDescent="0.35">
      <c r="B622" s="6" t="s">
        <v>368</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row>
    <row r="623" spans="2:76" x14ac:dyDescent="0.35">
      <c r="B623" s="24" t="s">
        <v>99</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row>
    <row r="624" spans="2:76" x14ac:dyDescent="0.35">
      <c r="B624" t="s">
        <v>157</v>
      </c>
      <c r="C624" s="17">
        <v>6.3323903784780394E-2</v>
      </c>
      <c r="D624" s="17">
        <v>4.6246356573712601E-2</v>
      </c>
      <c r="E624" s="17">
        <v>8.0560604726450297E-2</v>
      </c>
      <c r="F624" s="17"/>
      <c r="G624" s="17">
        <v>0.11035490209238299</v>
      </c>
      <c r="H624" s="17">
        <v>6.7001786751418102E-2</v>
      </c>
      <c r="I624" s="17">
        <v>4.4458250559031402E-2</v>
      </c>
      <c r="J624" s="17"/>
      <c r="K624" s="17">
        <v>3.8148744403502001E-2</v>
      </c>
      <c r="L624" s="17">
        <v>3.8421907303927902E-2</v>
      </c>
      <c r="M624" s="17">
        <v>4.05135336171214E-2</v>
      </c>
      <c r="N624" s="17">
        <v>6.1367221935247303E-2</v>
      </c>
      <c r="O624" s="17">
        <v>0.1992808553671</v>
      </c>
      <c r="P624" s="17">
        <v>0.12574777084336899</v>
      </c>
      <c r="Q624" s="17">
        <v>3.6202977547275299E-2</v>
      </c>
      <c r="R624" s="17">
        <v>4.9336545172522901E-2</v>
      </c>
      <c r="S624" s="17">
        <v>4.6990064072832197E-2</v>
      </c>
      <c r="T624" s="17">
        <v>8.3057109206579605E-2</v>
      </c>
      <c r="U624" s="17">
        <v>7.6211149156578797E-2</v>
      </c>
      <c r="V624" s="17">
        <v>0.151759339641729</v>
      </c>
      <c r="W624" s="17">
        <v>0.12403787803302201</v>
      </c>
      <c r="X624" s="17">
        <v>0.16538638155511901</v>
      </c>
      <c r="Y624" s="17">
        <v>0</v>
      </c>
      <c r="Z624" s="17">
        <v>3.8300327934065098E-2</v>
      </c>
      <c r="AA624" s="17"/>
      <c r="AB624" s="17">
        <v>5.15196991963425E-2</v>
      </c>
      <c r="AC624" s="17">
        <v>6.9298265592087502E-2</v>
      </c>
      <c r="AD624" s="17">
        <v>8.6453548056994706E-2</v>
      </c>
      <c r="AE624" s="17">
        <v>5.2424140140992101E-2</v>
      </c>
      <c r="AF624" s="17"/>
      <c r="AG624" s="17">
        <v>5.7463600625182999E-2</v>
      </c>
      <c r="AH624" s="17">
        <v>0.124708171708864</v>
      </c>
      <c r="AI624" s="17">
        <v>7.0056849319421202E-2</v>
      </c>
      <c r="AJ624" s="17">
        <v>4.4217458567586201E-2</v>
      </c>
      <c r="AK624" s="17"/>
      <c r="AL624" s="17">
        <v>5.2032527272614301E-2</v>
      </c>
      <c r="AM624" s="17">
        <v>8.8325323369470604E-2</v>
      </c>
      <c r="AN624" s="17">
        <v>4.8265955993577803E-2</v>
      </c>
      <c r="AO624" s="17">
        <v>3.10873323682395E-2</v>
      </c>
      <c r="AP624" s="17">
        <v>2.13927083943409E-2</v>
      </c>
      <c r="AQ624" s="17">
        <v>0.10635208300874301</v>
      </c>
      <c r="AR624" s="17"/>
      <c r="AS624" s="17">
        <v>4.7894586173133698E-2</v>
      </c>
      <c r="AT624" s="17">
        <v>5.4492231443964402E-2</v>
      </c>
      <c r="AU624" s="17">
        <v>5.4492231443964402E-2</v>
      </c>
      <c r="AV624" s="17">
        <v>6.64759846579632E-2</v>
      </c>
      <c r="AW624" s="17">
        <v>8.7124135624744303E-2</v>
      </c>
      <c r="AX624" s="17">
        <v>3.2363210770024499E-2</v>
      </c>
      <c r="AY624" s="17">
        <v>5.0779624708185499E-2</v>
      </c>
      <c r="AZ624" s="17">
        <v>0.109501368531207</v>
      </c>
      <c r="BA624" s="17">
        <v>0.62483990963455605</v>
      </c>
      <c r="BB624" s="17"/>
      <c r="BC624" s="17">
        <v>7.7281528149651404E-2</v>
      </c>
      <c r="BD624" s="17">
        <v>5.9124295579962301E-2</v>
      </c>
      <c r="BE624" s="17">
        <v>3.0322295603282302E-2</v>
      </c>
      <c r="BF624" s="17">
        <v>6.8933944588055907E-2</v>
      </c>
      <c r="BG624" s="17">
        <v>4.4643204706695298E-2</v>
      </c>
      <c r="BH624" s="17">
        <v>0.263781081503424</v>
      </c>
      <c r="BI624" s="17"/>
      <c r="BJ624" s="17">
        <v>7.5803890948152597E-2</v>
      </c>
      <c r="BK624" s="17">
        <v>7.5458480604877906E-2</v>
      </c>
      <c r="BL624" s="17">
        <v>9.1546264264243601E-2</v>
      </c>
      <c r="BM624" s="17">
        <v>5.1166215415400298E-2</v>
      </c>
      <c r="BN624" s="17">
        <v>4.5618938191824998E-2</v>
      </c>
      <c r="BO624" s="17">
        <v>4.9332579420617098E-2</v>
      </c>
      <c r="BP624" s="17"/>
      <c r="BQ624" s="17">
        <v>7.5837507224379805E-2</v>
      </c>
      <c r="BR624" s="17">
        <v>3.7520335844984799E-2</v>
      </c>
      <c r="BS624" s="17"/>
      <c r="BT624" s="17">
        <v>7.3280735149767906E-2</v>
      </c>
      <c r="BU624" s="17">
        <v>5.5800001817640998E-2</v>
      </c>
      <c r="BV624" s="17"/>
      <c r="BW624" s="17">
        <v>6.2017922842743697E-2</v>
      </c>
      <c r="BX624" s="17">
        <v>6.8182896262023604E-2</v>
      </c>
    </row>
    <row r="625" spans="2:76" x14ac:dyDescent="0.35">
      <c r="B625" t="s">
        <v>158</v>
      </c>
      <c r="C625" s="17">
        <v>0.92670613960461401</v>
      </c>
      <c r="D625" s="17">
        <v>0.94566709434850604</v>
      </c>
      <c r="E625" s="17">
        <v>0.90756252798736303</v>
      </c>
      <c r="F625" s="17"/>
      <c r="G625" s="17">
        <v>0.87802112786928499</v>
      </c>
      <c r="H625" s="17">
        <v>0.92176245225332198</v>
      </c>
      <c r="I625" s="17">
        <v>0.94702371222855297</v>
      </c>
      <c r="J625" s="17"/>
      <c r="K625" s="17">
        <v>0.95269283585099396</v>
      </c>
      <c r="L625" s="17">
        <v>0.96157809269607197</v>
      </c>
      <c r="M625" s="17">
        <v>0.93978426089053901</v>
      </c>
      <c r="N625" s="17">
        <v>0.87634615037519503</v>
      </c>
      <c r="O625" s="17">
        <v>0.80071914463289995</v>
      </c>
      <c r="P625" s="17">
        <v>0.87425222915663103</v>
      </c>
      <c r="Q625" s="17">
        <v>0.96379702245272503</v>
      </c>
      <c r="R625" s="17">
        <v>0.92932833171840501</v>
      </c>
      <c r="S625" s="17">
        <v>0.95300993592716798</v>
      </c>
      <c r="T625" s="17">
        <v>0.91196946311259697</v>
      </c>
      <c r="U625" s="17">
        <v>0.92378885084342099</v>
      </c>
      <c r="V625" s="17">
        <v>0.84824066035827095</v>
      </c>
      <c r="W625" s="17">
        <v>0.85967576025449599</v>
      </c>
      <c r="X625" s="17">
        <v>0.79388471252502502</v>
      </c>
      <c r="Y625" s="17">
        <v>0.97071496277048597</v>
      </c>
      <c r="Z625" s="17">
        <v>0.96169967206593499</v>
      </c>
      <c r="AA625" s="17"/>
      <c r="AB625" s="17">
        <v>0.94848030080365797</v>
      </c>
      <c r="AC625" s="17">
        <v>0.91566027166587105</v>
      </c>
      <c r="AD625" s="17">
        <v>0.90275238520477497</v>
      </c>
      <c r="AE625" s="17">
        <v>0.94241009292113398</v>
      </c>
      <c r="AF625" s="17"/>
      <c r="AG625" s="17">
        <v>0.93263129591135296</v>
      </c>
      <c r="AH625" s="17">
        <v>0.87529182829113605</v>
      </c>
      <c r="AI625" s="17">
        <v>0.92121979210973803</v>
      </c>
      <c r="AJ625" s="17">
        <v>0.95578254143241403</v>
      </c>
      <c r="AK625" s="17"/>
      <c r="AL625" s="17">
        <v>0.94445002177928306</v>
      </c>
      <c r="AM625" s="17">
        <v>0.91167467663052904</v>
      </c>
      <c r="AN625" s="17">
        <v>0.94053659338134399</v>
      </c>
      <c r="AO625" s="17">
        <v>0.96891266763176098</v>
      </c>
      <c r="AP625" s="17">
        <v>0.89266053984252802</v>
      </c>
      <c r="AQ625" s="17">
        <v>0.85949201928498997</v>
      </c>
      <c r="AR625" s="17"/>
      <c r="AS625" s="17">
        <v>0.94307754504761099</v>
      </c>
      <c r="AT625" s="17">
        <v>0.94550776855603602</v>
      </c>
      <c r="AU625" s="17">
        <v>0.94550776855603602</v>
      </c>
      <c r="AV625" s="17">
        <v>0.92419741193773397</v>
      </c>
      <c r="AW625" s="17">
        <v>0.90138629743639898</v>
      </c>
      <c r="AX625" s="17">
        <v>0.96763678922997598</v>
      </c>
      <c r="AY625" s="17">
        <v>0.94922037529181402</v>
      </c>
      <c r="AZ625" s="17">
        <v>0.89049863146879304</v>
      </c>
      <c r="BA625" s="17">
        <v>0.37516009036544401</v>
      </c>
      <c r="BB625" s="17"/>
      <c r="BC625" s="17">
        <v>0.91420591505354198</v>
      </c>
      <c r="BD625" s="17">
        <v>0.92853755220327105</v>
      </c>
      <c r="BE625" s="17">
        <v>0.96967770439671797</v>
      </c>
      <c r="BF625" s="17">
        <v>0.90526305487164904</v>
      </c>
      <c r="BG625" s="17">
        <v>0.95535679529330497</v>
      </c>
      <c r="BH625" s="17">
        <v>0.65458350118116804</v>
      </c>
      <c r="BI625" s="17"/>
      <c r="BJ625" s="17">
        <v>0.91136874246865995</v>
      </c>
      <c r="BK625" s="17">
        <v>0.92087887170011595</v>
      </c>
      <c r="BL625" s="17">
        <v>0.87426086543484804</v>
      </c>
      <c r="BM625" s="17">
        <v>0.94883378458459999</v>
      </c>
      <c r="BN625" s="17">
        <v>0.94653457162298404</v>
      </c>
      <c r="BO625" s="17">
        <v>0.92238942474160202</v>
      </c>
      <c r="BP625" s="17"/>
      <c r="BQ625" s="17">
        <v>0.91089267498269499</v>
      </c>
      <c r="BR625" s="17">
        <v>0.95937950617797496</v>
      </c>
      <c r="BS625" s="17"/>
      <c r="BT625" s="17">
        <v>0.91285041260392896</v>
      </c>
      <c r="BU625" s="17">
        <v>0.93731498671862701</v>
      </c>
      <c r="BV625" s="17"/>
      <c r="BW625" s="17">
        <v>0.93095839893714905</v>
      </c>
      <c r="BX625" s="17">
        <v>0.92559964258787197</v>
      </c>
    </row>
    <row r="626" spans="2:76" x14ac:dyDescent="0.35">
      <c r="B626" t="s">
        <v>178</v>
      </c>
      <c r="C626" s="17">
        <v>9.9699566106060296E-3</v>
      </c>
      <c r="D626" s="17">
        <v>8.0865490777816892E-3</v>
      </c>
      <c r="E626" s="17">
        <v>1.18768672861866E-2</v>
      </c>
      <c r="F626" s="17"/>
      <c r="G626" s="17">
        <v>1.16239700383321E-2</v>
      </c>
      <c r="H626" s="17">
        <v>1.12357609952597E-2</v>
      </c>
      <c r="I626" s="17">
        <v>8.5180372124161203E-3</v>
      </c>
      <c r="J626" s="17"/>
      <c r="K626" s="17">
        <v>9.1584197455041594E-3</v>
      </c>
      <c r="L626" s="17">
        <v>0</v>
      </c>
      <c r="M626" s="17">
        <v>1.9702205492339898E-2</v>
      </c>
      <c r="N626" s="17">
        <v>6.2286627689557603E-2</v>
      </c>
      <c r="O626" s="17">
        <v>0</v>
      </c>
      <c r="P626" s="17">
        <v>0</v>
      </c>
      <c r="Q626" s="17">
        <v>0</v>
      </c>
      <c r="R626" s="17">
        <v>2.1335123109071801E-2</v>
      </c>
      <c r="S626" s="17">
        <v>0</v>
      </c>
      <c r="T626" s="17">
        <v>4.9734276808237696E-3</v>
      </c>
      <c r="U626" s="17">
        <v>0</v>
      </c>
      <c r="V626" s="17">
        <v>0</v>
      </c>
      <c r="W626" s="17">
        <v>1.62863617124821E-2</v>
      </c>
      <c r="X626" s="17">
        <v>4.07289059198555E-2</v>
      </c>
      <c r="Y626" s="17">
        <v>2.92850372295143E-2</v>
      </c>
      <c r="Z626" s="17">
        <v>0</v>
      </c>
      <c r="AA626" s="17"/>
      <c r="AB626" s="17">
        <v>0</v>
      </c>
      <c r="AC626" s="17">
        <v>1.5041462742041999E-2</v>
      </c>
      <c r="AD626" s="17">
        <v>1.07940667382301E-2</v>
      </c>
      <c r="AE626" s="17">
        <v>5.1657669378745198E-3</v>
      </c>
      <c r="AF626" s="17"/>
      <c r="AG626" s="17">
        <v>9.9051034634636704E-3</v>
      </c>
      <c r="AH626" s="17">
        <v>0</v>
      </c>
      <c r="AI626" s="17">
        <v>8.7233585708412706E-3</v>
      </c>
      <c r="AJ626" s="17">
        <v>0</v>
      </c>
      <c r="AK626" s="17"/>
      <c r="AL626" s="17">
        <v>3.5174509481023701E-3</v>
      </c>
      <c r="AM626" s="17">
        <v>0</v>
      </c>
      <c r="AN626" s="17">
        <v>1.11974506250779E-2</v>
      </c>
      <c r="AO626" s="17">
        <v>0</v>
      </c>
      <c r="AP626" s="17">
        <v>8.5946751763131504E-2</v>
      </c>
      <c r="AQ626" s="17">
        <v>3.4155897706267001E-2</v>
      </c>
      <c r="AR626" s="17"/>
      <c r="AS626" s="17">
        <v>9.0278687792553006E-3</v>
      </c>
      <c r="AT626" s="17">
        <v>0</v>
      </c>
      <c r="AU626" s="17">
        <v>0</v>
      </c>
      <c r="AV626" s="17">
        <v>9.3266034043033106E-3</v>
      </c>
      <c r="AW626" s="17">
        <v>1.14895669388564E-2</v>
      </c>
      <c r="AX626" s="17">
        <v>0</v>
      </c>
      <c r="AY626" s="17">
        <v>0</v>
      </c>
      <c r="AZ626" s="17">
        <v>0</v>
      </c>
      <c r="BA626" s="17">
        <v>0</v>
      </c>
      <c r="BB626" s="17"/>
      <c r="BC626" s="17">
        <v>8.5125567968064794E-3</v>
      </c>
      <c r="BD626" s="17">
        <v>1.2338152216766899E-2</v>
      </c>
      <c r="BE626" s="17">
        <v>0</v>
      </c>
      <c r="BF626" s="17">
        <v>2.5803000540294999E-2</v>
      </c>
      <c r="BG626" s="17">
        <v>0</v>
      </c>
      <c r="BH626" s="17">
        <v>8.1635417315407605E-2</v>
      </c>
      <c r="BI626" s="17"/>
      <c r="BJ626" s="17">
        <v>1.2827366583187101E-2</v>
      </c>
      <c r="BK626" s="17">
        <v>3.6626476950058699E-3</v>
      </c>
      <c r="BL626" s="17">
        <v>3.4192870300908403E-2</v>
      </c>
      <c r="BM626" s="17">
        <v>0</v>
      </c>
      <c r="BN626" s="17">
        <v>7.8464901851912107E-3</v>
      </c>
      <c r="BO626" s="17">
        <v>2.8277995837780699E-2</v>
      </c>
      <c r="BP626" s="17"/>
      <c r="BQ626" s="17">
        <v>1.32698177929247E-2</v>
      </c>
      <c r="BR626" s="17">
        <v>3.1001579770402201E-3</v>
      </c>
      <c r="BS626" s="17"/>
      <c r="BT626" s="17">
        <v>1.3868852246303499E-2</v>
      </c>
      <c r="BU626" s="17">
        <v>6.8850114637318402E-3</v>
      </c>
      <c r="BV626" s="17"/>
      <c r="BW626" s="17">
        <v>7.0236782201073501E-3</v>
      </c>
      <c r="BX626" s="17">
        <v>6.2174611501039498E-3</v>
      </c>
    </row>
    <row r="627" spans="2:76" x14ac:dyDescent="0.35">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row>
    <row r="628" spans="2:76" x14ac:dyDescent="0.35">
      <c r="B628" s="6" t="s">
        <v>375</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row>
    <row r="629" spans="2:76" x14ac:dyDescent="0.35">
      <c r="B629" s="31" t="s">
        <v>392</v>
      </c>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row>
    <row r="630" spans="2:76" x14ac:dyDescent="0.35">
      <c r="B630" t="s">
        <v>369</v>
      </c>
      <c r="C630" s="17">
        <v>0.29415655563531701</v>
      </c>
      <c r="D630" s="17">
        <v>0.39466768357813098</v>
      </c>
      <c r="E630" s="17">
        <v>0.236346085821178</v>
      </c>
      <c r="F630" s="17"/>
      <c r="G630" s="17">
        <v>0.17794288929450999</v>
      </c>
      <c r="H630" s="17">
        <v>0.170412498920611</v>
      </c>
      <c r="I630" s="17">
        <v>0.52360172916032799</v>
      </c>
      <c r="J630" s="17"/>
      <c r="K630" s="17">
        <v>0.72133119908582999</v>
      </c>
      <c r="L630" s="17">
        <v>0.37164853393534197</v>
      </c>
      <c r="M630" s="17">
        <v>1</v>
      </c>
      <c r="N630" s="17">
        <v>0</v>
      </c>
      <c r="O630" s="17">
        <v>0</v>
      </c>
      <c r="P630" s="17">
        <v>0</v>
      </c>
      <c r="Q630" s="17">
        <v>0.37526912026210202</v>
      </c>
      <c r="R630" s="17">
        <v>0.19211245718345801</v>
      </c>
      <c r="S630" s="17">
        <v>0</v>
      </c>
      <c r="T630" s="17">
        <v>0.37754297077587601</v>
      </c>
      <c r="U630" s="17">
        <v>0</v>
      </c>
      <c r="V630" s="17">
        <v>0</v>
      </c>
      <c r="W630" s="17">
        <v>0.15699320927389099</v>
      </c>
      <c r="X630" s="17">
        <v>0.24626517332856401</v>
      </c>
      <c r="Y630" s="17" t="s">
        <v>136</v>
      </c>
      <c r="Z630" s="17">
        <v>0</v>
      </c>
      <c r="AA630" s="17"/>
      <c r="AB630" s="17">
        <v>0.20081249801072301</v>
      </c>
      <c r="AC630" s="17">
        <v>0.31952029067158799</v>
      </c>
      <c r="AD630" s="17">
        <v>0.38525826698735499</v>
      </c>
      <c r="AE630" s="17">
        <v>0.123836049435187</v>
      </c>
      <c r="AF630" s="17"/>
      <c r="AG630" s="17">
        <v>0.23361440574247599</v>
      </c>
      <c r="AH630" s="17">
        <v>0.57483634757013902</v>
      </c>
      <c r="AI630" s="17">
        <v>0.361767910172483</v>
      </c>
      <c r="AJ630" s="17">
        <v>0</v>
      </c>
      <c r="AK630" s="17"/>
      <c r="AL630" s="17">
        <v>0.35956404862848701</v>
      </c>
      <c r="AM630" s="17">
        <v>0.31749513822734299</v>
      </c>
      <c r="AN630" s="17">
        <v>0</v>
      </c>
      <c r="AO630" s="17">
        <v>0.49559356991444098</v>
      </c>
      <c r="AP630" s="17">
        <v>0</v>
      </c>
      <c r="AQ630" s="17">
        <v>0.119045409188476</v>
      </c>
      <c r="AR630" s="17"/>
      <c r="AS630" s="17">
        <v>0.48806058182182599</v>
      </c>
      <c r="AT630" s="17">
        <v>0.63875414472345604</v>
      </c>
      <c r="AU630" s="17">
        <v>0.63875414472345604</v>
      </c>
      <c r="AV630" s="17">
        <v>8.0217293714866397E-2</v>
      </c>
      <c r="AW630" s="17">
        <v>0.21224259144000601</v>
      </c>
      <c r="AX630" s="17">
        <v>0</v>
      </c>
      <c r="AY630" s="17">
        <v>0</v>
      </c>
      <c r="AZ630" s="17">
        <v>0</v>
      </c>
      <c r="BA630" s="17">
        <v>0</v>
      </c>
      <c r="BB630" s="17"/>
      <c r="BC630" s="17">
        <v>0.450764623371809</v>
      </c>
      <c r="BD630" s="17">
        <v>0.37280631776610701</v>
      </c>
      <c r="BE630" s="17">
        <v>0</v>
      </c>
      <c r="BF630" s="17">
        <v>8.9621522217769006E-2</v>
      </c>
      <c r="BG630" s="17">
        <v>0.228172973504985</v>
      </c>
      <c r="BH630" s="17">
        <v>0</v>
      </c>
      <c r="BI630" s="17"/>
      <c r="BJ630" s="17">
        <v>0.24882973797537</v>
      </c>
      <c r="BK630" s="17">
        <v>0.44062193219846602</v>
      </c>
      <c r="BL630" s="17">
        <v>0.28451517314846397</v>
      </c>
      <c r="BM630" s="17">
        <v>0.24528110806131601</v>
      </c>
      <c r="BN630" s="17">
        <v>0.17200071935469399</v>
      </c>
      <c r="BO630" s="17">
        <v>0.19176746741811901</v>
      </c>
      <c r="BP630" s="17"/>
      <c r="BQ630" s="17">
        <v>0.28263205000730002</v>
      </c>
      <c r="BR630" s="17">
        <v>0.34333405762821401</v>
      </c>
      <c r="BS630" s="17"/>
      <c r="BT630" s="17">
        <v>0.31449765633137</v>
      </c>
      <c r="BU630" s="17">
        <v>0.27238072199747498</v>
      </c>
      <c r="BV630" s="17"/>
      <c r="BW630" s="17">
        <v>0.272784317297463</v>
      </c>
      <c r="BX630" s="17">
        <v>0.33435195846694898</v>
      </c>
    </row>
    <row r="631" spans="2:76" x14ac:dyDescent="0.35">
      <c r="B631" t="s">
        <v>370</v>
      </c>
      <c r="C631" s="17">
        <v>0.27078710223447899</v>
      </c>
      <c r="D631" s="17">
        <v>0.24252959528755</v>
      </c>
      <c r="E631" s="17">
        <v>0.28703982753776802</v>
      </c>
      <c r="F631" s="17"/>
      <c r="G631" s="17">
        <v>0.34160132693513401</v>
      </c>
      <c r="H631" s="17">
        <v>0.28084793356145299</v>
      </c>
      <c r="I631" s="17">
        <v>0.19929492029236701</v>
      </c>
      <c r="J631" s="17"/>
      <c r="K631" s="17">
        <v>0.27866880091417001</v>
      </c>
      <c r="L631" s="17">
        <v>0.47463148682059703</v>
      </c>
      <c r="M631" s="17">
        <v>0</v>
      </c>
      <c r="N631" s="17">
        <v>0.48881199897351901</v>
      </c>
      <c r="O631" s="17">
        <v>0</v>
      </c>
      <c r="P631" s="17">
        <v>0.33354121067287701</v>
      </c>
      <c r="Q631" s="17">
        <v>0.62473087973789698</v>
      </c>
      <c r="R631" s="17">
        <v>0.23190936969695999</v>
      </c>
      <c r="S631" s="17">
        <v>1</v>
      </c>
      <c r="T631" s="17">
        <v>0.25220315173987501</v>
      </c>
      <c r="U631" s="17">
        <v>0.24865976201345399</v>
      </c>
      <c r="V631" s="17">
        <v>0.544326053018509</v>
      </c>
      <c r="W631" s="17">
        <v>0.13404012768618301</v>
      </c>
      <c r="X631" s="17">
        <v>0</v>
      </c>
      <c r="Y631" s="17" t="s">
        <v>136</v>
      </c>
      <c r="Z631" s="17">
        <v>0</v>
      </c>
      <c r="AA631" s="17"/>
      <c r="AB631" s="17">
        <v>0.21329165755304699</v>
      </c>
      <c r="AC631" s="17">
        <v>0.37126170475439002</v>
      </c>
      <c r="AD631" s="17">
        <v>0.11873267110336699</v>
      </c>
      <c r="AE631" s="17">
        <v>0.40792232078018198</v>
      </c>
      <c r="AF631" s="17"/>
      <c r="AG631" s="17">
        <v>0.25950928997815398</v>
      </c>
      <c r="AH631" s="17">
        <v>0.217027844565021</v>
      </c>
      <c r="AI631" s="17">
        <v>0.26714276917759699</v>
      </c>
      <c r="AJ631" s="17">
        <v>1</v>
      </c>
      <c r="AK631" s="17"/>
      <c r="AL631" s="17">
        <v>0.131856997648575</v>
      </c>
      <c r="AM631" s="17">
        <v>0.41355028554423401</v>
      </c>
      <c r="AN631" s="17">
        <v>0.46670075448646903</v>
      </c>
      <c r="AO631" s="17">
        <v>0</v>
      </c>
      <c r="AP631" s="17">
        <v>0</v>
      </c>
      <c r="AQ631" s="17">
        <v>0.28729534342205398</v>
      </c>
      <c r="AR631" s="17"/>
      <c r="AS631" s="17">
        <v>0.23939360322765699</v>
      </c>
      <c r="AT631" s="17">
        <v>0.36124585527654401</v>
      </c>
      <c r="AU631" s="17">
        <v>0.36124585527654401</v>
      </c>
      <c r="AV631" s="17">
        <v>0.31126394225057802</v>
      </c>
      <c r="AW631" s="17">
        <v>0.231650752062557</v>
      </c>
      <c r="AX631" s="17">
        <v>0</v>
      </c>
      <c r="AY631" s="17">
        <v>1</v>
      </c>
      <c r="AZ631" s="17">
        <v>0.25706146728284601</v>
      </c>
      <c r="BA631" s="17">
        <v>1</v>
      </c>
      <c r="BB631" s="17"/>
      <c r="BC631" s="17">
        <v>0.175469909684072</v>
      </c>
      <c r="BD631" s="17">
        <v>0</v>
      </c>
      <c r="BE631" s="17">
        <v>0</v>
      </c>
      <c r="BF631" s="17">
        <v>0.37102465466127998</v>
      </c>
      <c r="BG631" s="17">
        <v>0.36548172701381498</v>
      </c>
      <c r="BH631" s="17">
        <v>0.74386672220192596</v>
      </c>
      <c r="BI631" s="17"/>
      <c r="BJ631" s="17">
        <v>0.38833119657138998</v>
      </c>
      <c r="BK631" s="17">
        <v>0.15577889615773699</v>
      </c>
      <c r="BL631" s="17">
        <v>0.477653322006107</v>
      </c>
      <c r="BM631" s="17">
        <v>0.201187712940051</v>
      </c>
      <c r="BN631" s="17">
        <v>0.460722821658063</v>
      </c>
      <c r="BO631" s="17">
        <v>0</v>
      </c>
      <c r="BP631" s="17"/>
      <c r="BQ631" s="17">
        <v>0.19871909482953701</v>
      </c>
      <c r="BR631" s="17">
        <v>0.57831652624417496</v>
      </c>
      <c r="BS631" s="17"/>
      <c r="BT631" s="17">
        <v>0.165864027977144</v>
      </c>
      <c r="BU631" s="17">
        <v>0.38311078834857998</v>
      </c>
      <c r="BV631" s="17"/>
      <c r="BW631" s="17">
        <v>0.25114399594320203</v>
      </c>
      <c r="BX631" s="17">
        <v>0.27526832039555299</v>
      </c>
    </row>
    <row r="632" spans="2:76" x14ac:dyDescent="0.35">
      <c r="B632" t="s">
        <v>371</v>
      </c>
      <c r="C632" s="17">
        <v>0.182197966681024</v>
      </c>
      <c r="D632" s="17">
        <v>0.170332118975353</v>
      </c>
      <c r="E632" s="17">
        <v>0.18902278543142301</v>
      </c>
      <c r="F632" s="17"/>
      <c r="G632" s="17">
        <v>0.14845495004911699</v>
      </c>
      <c r="H632" s="17">
        <v>0.246816250679842</v>
      </c>
      <c r="I632" s="17">
        <v>0.143689201456487</v>
      </c>
      <c r="J632" s="17"/>
      <c r="K632" s="17">
        <v>0</v>
      </c>
      <c r="L632" s="17">
        <v>0.15371997924406</v>
      </c>
      <c r="M632" s="17">
        <v>0</v>
      </c>
      <c r="N632" s="17">
        <v>0.51118800102648099</v>
      </c>
      <c r="O632" s="17">
        <v>0</v>
      </c>
      <c r="P632" s="17">
        <v>0</v>
      </c>
      <c r="Q632" s="17">
        <v>0.31415060929352501</v>
      </c>
      <c r="R632" s="17">
        <v>0</v>
      </c>
      <c r="S632" s="17">
        <v>0</v>
      </c>
      <c r="T632" s="17">
        <v>0.22044175975476599</v>
      </c>
      <c r="U632" s="17">
        <v>0.49449349223746097</v>
      </c>
      <c r="V632" s="17">
        <v>0</v>
      </c>
      <c r="W632" s="17">
        <v>0.13404012768618301</v>
      </c>
      <c r="X632" s="17">
        <v>0.25140162661430199</v>
      </c>
      <c r="Y632" s="17" t="s">
        <v>136</v>
      </c>
      <c r="Z632" s="17">
        <v>1</v>
      </c>
      <c r="AA632" s="17"/>
      <c r="AB632" s="17">
        <v>0.15508427334490399</v>
      </c>
      <c r="AC632" s="17">
        <v>7.6621839347444598E-2</v>
      </c>
      <c r="AD632" s="17">
        <v>0.29752993246787701</v>
      </c>
      <c r="AE632" s="17">
        <v>0.34894115624220701</v>
      </c>
      <c r="AF632" s="17"/>
      <c r="AG632" s="17">
        <v>0.22599695746648801</v>
      </c>
      <c r="AH632" s="17">
        <v>9.5176109867087799E-2</v>
      </c>
      <c r="AI632" s="17">
        <v>0.163493655685125</v>
      </c>
      <c r="AJ632" s="17">
        <v>0</v>
      </c>
      <c r="AK632" s="17"/>
      <c r="AL632" s="17">
        <v>0.36701308155917001</v>
      </c>
      <c r="AM632" s="17">
        <v>0.20978763877263901</v>
      </c>
      <c r="AN632" s="17">
        <v>0.30779276565758301</v>
      </c>
      <c r="AO632" s="17">
        <v>0</v>
      </c>
      <c r="AP632" s="17">
        <v>0</v>
      </c>
      <c r="AQ632" s="17">
        <v>0</v>
      </c>
      <c r="AR632" s="17"/>
      <c r="AS632" s="17">
        <v>0.177129575025856</v>
      </c>
      <c r="AT632" s="17">
        <v>0</v>
      </c>
      <c r="AU632" s="17">
        <v>0</v>
      </c>
      <c r="AV632" s="17">
        <v>0.26990627222090502</v>
      </c>
      <c r="AW632" s="17">
        <v>0.22552367803416601</v>
      </c>
      <c r="AX632" s="17">
        <v>0</v>
      </c>
      <c r="AY632" s="17">
        <v>0</v>
      </c>
      <c r="AZ632" s="17">
        <v>0</v>
      </c>
      <c r="BA632" s="17">
        <v>0</v>
      </c>
      <c r="BB632" s="17"/>
      <c r="BC632" s="17">
        <v>0.190089351060652</v>
      </c>
      <c r="BD632" s="17">
        <v>0.165395721619298</v>
      </c>
      <c r="BE632" s="17">
        <v>0</v>
      </c>
      <c r="BF632" s="17">
        <v>0.25189773248563302</v>
      </c>
      <c r="BG632" s="17">
        <v>0.18307332353831399</v>
      </c>
      <c r="BH632" s="17">
        <v>0</v>
      </c>
      <c r="BI632" s="17"/>
      <c r="BJ632" s="17">
        <v>9.2965903112491102E-2</v>
      </c>
      <c r="BK632" s="17">
        <v>0.15900321343449</v>
      </c>
      <c r="BL632" s="17">
        <v>0</v>
      </c>
      <c r="BM632" s="17">
        <v>0.28803358617619101</v>
      </c>
      <c r="BN632" s="17">
        <v>0.263078217796056</v>
      </c>
      <c r="BO632" s="17">
        <v>0.37119143630754903</v>
      </c>
      <c r="BP632" s="17"/>
      <c r="BQ632" s="17">
        <v>0.20653436354573501</v>
      </c>
      <c r="BR632" s="17">
        <v>7.8349416127610996E-2</v>
      </c>
      <c r="BS632" s="17"/>
      <c r="BT632" s="17">
        <v>0.32362174260170601</v>
      </c>
      <c r="BU632" s="17">
        <v>3.0799049636092E-2</v>
      </c>
      <c r="BV632" s="17"/>
      <c r="BW632" s="17">
        <v>0.23668579207038201</v>
      </c>
      <c r="BX632" s="17">
        <v>0.109993386483298</v>
      </c>
    </row>
    <row r="633" spans="2:76" x14ac:dyDescent="0.35">
      <c r="B633" t="s">
        <v>372</v>
      </c>
      <c r="C633" s="17">
        <v>0.17836808378969199</v>
      </c>
      <c r="D633" s="17">
        <v>9.5647261466189001E-2</v>
      </c>
      <c r="E633" s="17">
        <v>0.22594619478904901</v>
      </c>
      <c r="F633" s="17"/>
      <c r="G633" s="17">
        <v>0.33978084343512499</v>
      </c>
      <c r="H633" s="17">
        <v>0.173326320568154</v>
      </c>
      <c r="I633" s="17">
        <v>4.4658813046548097E-2</v>
      </c>
      <c r="J633" s="17"/>
      <c r="K633" s="17">
        <v>0</v>
      </c>
      <c r="L633" s="17">
        <v>0.153863821147709</v>
      </c>
      <c r="M633" s="17">
        <v>0</v>
      </c>
      <c r="N633" s="17">
        <v>0</v>
      </c>
      <c r="O633" s="17">
        <v>0.49507326736798202</v>
      </c>
      <c r="P633" s="17">
        <v>0.66645878932712299</v>
      </c>
      <c r="Q633" s="17">
        <v>0</v>
      </c>
      <c r="R633" s="17">
        <v>0.57597817311958199</v>
      </c>
      <c r="S633" s="17">
        <v>0</v>
      </c>
      <c r="T633" s="17">
        <v>9.9684845422919305E-2</v>
      </c>
      <c r="U633" s="17">
        <v>0.256846745749086</v>
      </c>
      <c r="V633" s="17">
        <v>0</v>
      </c>
      <c r="W633" s="17">
        <v>0.13142438235763201</v>
      </c>
      <c r="X633" s="17">
        <v>0.251166600028567</v>
      </c>
      <c r="Y633" s="17" t="s">
        <v>136</v>
      </c>
      <c r="Z633" s="17">
        <v>0</v>
      </c>
      <c r="AA633" s="17"/>
      <c r="AB633" s="17">
        <v>0.14939494470913101</v>
      </c>
      <c r="AC633" s="17">
        <v>0.19313526345205501</v>
      </c>
      <c r="AD633" s="17">
        <v>0.12021070933943</v>
      </c>
      <c r="AE633" s="17">
        <v>0.21652678505248901</v>
      </c>
      <c r="AF633" s="17"/>
      <c r="AG633" s="17">
        <v>0.17562550970121299</v>
      </c>
      <c r="AH633" s="17">
        <v>0.221942916472956</v>
      </c>
      <c r="AI633" s="17">
        <v>0.132421121517595</v>
      </c>
      <c r="AJ633" s="17">
        <v>0</v>
      </c>
      <c r="AK633" s="17"/>
      <c r="AL633" s="17">
        <v>0.14156587216376801</v>
      </c>
      <c r="AM633" s="17">
        <v>5.5970129118643297E-2</v>
      </c>
      <c r="AN633" s="17">
        <v>0.22550647985594799</v>
      </c>
      <c r="AO633" s="17">
        <v>0</v>
      </c>
      <c r="AP633" s="17">
        <v>0</v>
      </c>
      <c r="AQ633" s="17">
        <v>0.59365924738946996</v>
      </c>
      <c r="AR633" s="17"/>
      <c r="AS633" s="17">
        <v>4.68182330770665E-2</v>
      </c>
      <c r="AT633" s="17">
        <v>0</v>
      </c>
      <c r="AU633" s="17">
        <v>0</v>
      </c>
      <c r="AV633" s="17">
        <v>0.12642324638216201</v>
      </c>
      <c r="AW633" s="17">
        <v>0.34672106715388101</v>
      </c>
      <c r="AX633" s="17">
        <v>1</v>
      </c>
      <c r="AY633" s="17">
        <v>0</v>
      </c>
      <c r="AZ633" s="17">
        <v>0.74293853271715404</v>
      </c>
      <c r="BA633" s="17">
        <v>0</v>
      </c>
      <c r="BB633" s="17"/>
      <c r="BC633" s="17">
        <v>7.1948808623629706E-2</v>
      </c>
      <c r="BD633" s="17">
        <v>0.46179796061459499</v>
      </c>
      <c r="BE633" s="17">
        <v>1</v>
      </c>
      <c r="BF633" s="17">
        <v>0.11846295754003899</v>
      </c>
      <c r="BG633" s="17">
        <v>0.22308243390183799</v>
      </c>
      <c r="BH633" s="17">
        <v>0.25613327779807399</v>
      </c>
      <c r="BI633" s="17"/>
      <c r="BJ633" s="17">
        <v>0.18797984354512301</v>
      </c>
      <c r="BK633" s="17">
        <v>0.29717919394846398</v>
      </c>
      <c r="BL633" s="17">
        <v>0</v>
      </c>
      <c r="BM633" s="17">
        <v>0.20612435562825701</v>
      </c>
      <c r="BN633" s="17">
        <v>0.13712215740856701</v>
      </c>
      <c r="BO633" s="17">
        <v>0</v>
      </c>
      <c r="BP633" s="17"/>
      <c r="BQ633" s="17">
        <v>0.22016776661599499</v>
      </c>
      <c r="BR633" s="17">
        <v>0</v>
      </c>
      <c r="BS633" s="17"/>
      <c r="BT633" s="17">
        <v>0.18450364087042501</v>
      </c>
      <c r="BU633" s="17">
        <v>0.17179976321245599</v>
      </c>
      <c r="BV633" s="17"/>
      <c r="BW633" s="17">
        <v>0.230614629768571</v>
      </c>
      <c r="BX633" s="17">
        <v>0.109252547593506</v>
      </c>
    </row>
    <row r="634" spans="2:76" x14ac:dyDescent="0.35">
      <c r="B634" t="s">
        <v>373</v>
      </c>
      <c r="C634" s="17">
        <v>6.3276963215972704E-2</v>
      </c>
      <c r="D634" s="17">
        <v>9.6873467388788506E-2</v>
      </c>
      <c r="E634" s="17">
        <v>4.39534342685289E-2</v>
      </c>
      <c r="F634" s="17"/>
      <c r="G634" s="17">
        <v>4.2655863242957601E-2</v>
      </c>
      <c r="H634" s="17">
        <v>9.8334304397138694E-2</v>
      </c>
      <c r="I634" s="17">
        <v>4.4377668022134803E-2</v>
      </c>
      <c r="J634" s="17"/>
      <c r="K634" s="17">
        <v>0</v>
      </c>
      <c r="L634" s="17">
        <v>0</v>
      </c>
      <c r="M634" s="17">
        <v>0</v>
      </c>
      <c r="N634" s="17">
        <v>0</v>
      </c>
      <c r="O634" s="17">
        <v>0.50492673263201804</v>
      </c>
      <c r="P634" s="17">
        <v>0</v>
      </c>
      <c r="Q634" s="17">
        <v>0</v>
      </c>
      <c r="R634" s="17">
        <v>0</v>
      </c>
      <c r="S634" s="17">
        <v>0</v>
      </c>
      <c r="T634" s="17">
        <v>0</v>
      </c>
      <c r="U634" s="17">
        <v>0</v>
      </c>
      <c r="V634" s="17">
        <v>0</v>
      </c>
      <c r="W634" s="17">
        <v>0.28665571118135003</v>
      </c>
      <c r="X634" s="17">
        <v>0.25140162661430199</v>
      </c>
      <c r="Y634" s="17" t="s">
        <v>136</v>
      </c>
      <c r="Z634" s="17">
        <v>0</v>
      </c>
      <c r="AA634" s="17"/>
      <c r="AB634" s="17">
        <v>0.147412969659625</v>
      </c>
      <c r="AC634" s="17">
        <v>0</v>
      </c>
      <c r="AD634" s="17">
        <v>0</v>
      </c>
      <c r="AE634" s="17">
        <v>0.252733131623606</v>
      </c>
      <c r="AF634" s="17"/>
      <c r="AG634" s="17">
        <v>4.6782026455980799E-2</v>
      </c>
      <c r="AH634" s="17">
        <v>0</v>
      </c>
      <c r="AI634" s="17">
        <v>0.168362934653183</v>
      </c>
      <c r="AJ634" s="17">
        <v>0</v>
      </c>
      <c r="AK634" s="17"/>
      <c r="AL634" s="17">
        <v>0</v>
      </c>
      <c r="AM634" s="17">
        <v>5.9166937455783997E-2</v>
      </c>
      <c r="AN634" s="17">
        <v>0.30779276565758301</v>
      </c>
      <c r="AO634" s="17">
        <v>0.50440643008555897</v>
      </c>
      <c r="AP634" s="17">
        <v>1</v>
      </c>
      <c r="AQ634" s="17">
        <v>0</v>
      </c>
      <c r="AR634" s="17"/>
      <c r="AS634" s="17">
        <v>4.6159307488679302E-2</v>
      </c>
      <c r="AT634" s="17">
        <v>0</v>
      </c>
      <c r="AU634" s="17">
        <v>0</v>
      </c>
      <c r="AV634" s="17">
        <v>0.15052429521242899</v>
      </c>
      <c r="AW634" s="17">
        <v>8.8481136850091902E-2</v>
      </c>
      <c r="AX634" s="17">
        <v>0</v>
      </c>
      <c r="AY634" s="17">
        <v>0</v>
      </c>
      <c r="AZ634" s="17">
        <v>0</v>
      </c>
      <c r="BA634" s="17">
        <v>0</v>
      </c>
      <c r="BB634" s="17"/>
      <c r="BC634" s="17">
        <v>8.4922271885544798E-2</v>
      </c>
      <c r="BD634" s="17">
        <v>0</v>
      </c>
      <c r="BE634" s="17">
        <v>0</v>
      </c>
      <c r="BF634" s="17">
        <v>0.168993133095279</v>
      </c>
      <c r="BG634" s="17">
        <v>0</v>
      </c>
      <c r="BH634" s="17">
        <v>0</v>
      </c>
      <c r="BI634" s="17"/>
      <c r="BJ634" s="17">
        <v>8.1893318795625294E-2</v>
      </c>
      <c r="BK634" s="17">
        <v>0</v>
      </c>
      <c r="BL634" s="17">
        <v>0.123956968481319</v>
      </c>
      <c r="BM634" s="17">
        <v>0.15136847190126701</v>
      </c>
      <c r="BN634" s="17">
        <v>0</v>
      </c>
      <c r="BO634" s="17">
        <v>0</v>
      </c>
      <c r="BP634" s="17"/>
      <c r="BQ634" s="17">
        <v>7.8105608209198402E-2</v>
      </c>
      <c r="BR634" s="17">
        <v>0</v>
      </c>
      <c r="BS634" s="17"/>
      <c r="BT634" s="17">
        <v>6.8415285106104104E-2</v>
      </c>
      <c r="BU634" s="17">
        <v>5.7776216509630503E-2</v>
      </c>
      <c r="BV634" s="17"/>
      <c r="BW634" s="17">
        <v>3.36780215251423E-2</v>
      </c>
      <c r="BX634" s="17">
        <v>0.107769293756273</v>
      </c>
    </row>
    <row r="635" spans="2:76" x14ac:dyDescent="0.35">
      <c r="B635" t="s">
        <v>374</v>
      </c>
      <c r="C635" s="17">
        <v>4.5684766323575897E-2</v>
      </c>
      <c r="D635" s="17">
        <v>5.3569053767327103E-2</v>
      </c>
      <c r="E635" s="17">
        <v>4.1150001162724201E-2</v>
      </c>
      <c r="F635" s="17"/>
      <c r="G635" s="17">
        <v>0</v>
      </c>
      <c r="H635" s="17">
        <v>8.4556608550100401E-2</v>
      </c>
      <c r="I635" s="17">
        <v>4.4377668022134803E-2</v>
      </c>
      <c r="J635" s="17"/>
      <c r="K635" s="17">
        <v>0</v>
      </c>
      <c r="L635" s="17">
        <v>0</v>
      </c>
      <c r="M635" s="17">
        <v>0</v>
      </c>
      <c r="N635" s="17">
        <v>0</v>
      </c>
      <c r="O635" s="17">
        <v>0</v>
      </c>
      <c r="P635" s="17">
        <v>0</v>
      </c>
      <c r="Q635" s="17">
        <v>0</v>
      </c>
      <c r="R635" s="17">
        <v>0</v>
      </c>
      <c r="S635" s="17">
        <v>0</v>
      </c>
      <c r="T635" s="17">
        <v>0</v>
      </c>
      <c r="U635" s="17">
        <v>0</v>
      </c>
      <c r="V635" s="17">
        <v>0.455673946981491</v>
      </c>
      <c r="W635" s="17">
        <v>0.15684644181476101</v>
      </c>
      <c r="X635" s="17">
        <v>0.251166600028567</v>
      </c>
      <c r="Y635" s="17" t="s">
        <v>136</v>
      </c>
      <c r="Z635" s="17">
        <v>0</v>
      </c>
      <c r="AA635" s="17"/>
      <c r="AB635" s="17">
        <v>5.7352261319712397E-2</v>
      </c>
      <c r="AC635" s="17">
        <v>3.9460901774521502E-2</v>
      </c>
      <c r="AD635" s="17">
        <v>7.8268420101971894E-2</v>
      </c>
      <c r="AE635" s="17">
        <v>0</v>
      </c>
      <c r="AF635" s="17"/>
      <c r="AG635" s="17">
        <v>5.8391098137083701E-2</v>
      </c>
      <c r="AH635" s="17">
        <v>0</v>
      </c>
      <c r="AI635" s="17">
        <v>0</v>
      </c>
      <c r="AJ635" s="17">
        <v>0</v>
      </c>
      <c r="AK635" s="17"/>
      <c r="AL635" s="17">
        <v>0</v>
      </c>
      <c r="AM635" s="17">
        <v>0</v>
      </c>
      <c r="AN635" s="17">
        <v>0</v>
      </c>
      <c r="AO635" s="17">
        <v>0</v>
      </c>
      <c r="AP635" s="17">
        <v>0</v>
      </c>
      <c r="AQ635" s="17">
        <v>0</v>
      </c>
      <c r="AR635" s="17"/>
      <c r="AS635" s="17">
        <v>4.6159307488679302E-2</v>
      </c>
      <c r="AT635" s="17">
        <v>0</v>
      </c>
      <c r="AU635" s="17">
        <v>0</v>
      </c>
      <c r="AV635" s="17">
        <v>8.3236868472582895E-2</v>
      </c>
      <c r="AW635" s="17">
        <v>0</v>
      </c>
      <c r="AX635" s="17">
        <v>0</v>
      </c>
      <c r="AY635" s="17">
        <v>0</v>
      </c>
      <c r="AZ635" s="17">
        <v>0</v>
      </c>
      <c r="BA635" s="17">
        <v>0</v>
      </c>
      <c r="BB635" s="17"/>
      <c r="BC635" s="17">
        <v>0.10967858340129299</v>
      </c>
      <c r="BD635" s="17">
        <v>0</v>
      </c>
      <c r="BE635" s="17">
        <v>0</v>
      </c>
      <c r="BF635" s="17">
        <v>0</v>
      </c>
      <c r="BG635" s="17">
        <v>0</v>
      </c>
      <c r="BH635" s="17">
        <v>0</v>
      </c>
      <c r="BI635" s="17"/>
      <c r="BJ635" s="17">
        <v>0</v>
      </c>
      <c r="BK635" s="17">
        <v>0</v>
      </c>
      <c r="BL635" s="17">
        <v>0</v>
      </c>
      <c r="BM635" s="17">
        <v>0</v>
      </c>
      <c r="BN635" s="17">
        <v>9.9148357566265499E-2</v>
      </c>
      <c r="BO635" s="17">
        <v>0.43704109627433102</v>
      </c>
      <c r="BP635" s="17"/>
      <c r="BQ635" s="17">
        <v>5.6390766532507797E-2</v>
      </c>
      <c r="BR635" s="17">
        <v>0</v>
      </c>
      <c r="BS635" s="17"/>
      <c r="BT635" s="17">
        <v>3.78322587716114E-2</v>
      </c>
      <c r="BU635" s="17">
        <v>5.4091140228635301E-2</v>
      </c>
      <c r="BV635" s="17"/>
      <c r="BW635" s="17">
        <v>3.3646537121004003E-2</v>
      </c>
      <c r="BX635" s="17">
        <v>6.4428183120025004E-2</v>
      </c>
    </row>
    <row r="636" spans="2:76" x14ac:dyDescent="0.35">
      <c r="B636" t="s">
        <v>153</v>
      </c>
      <c r="C636" s="17">
        <v>2.9321544146674899E-2</v>
      </c>
      <c r="D636" s="17">
        <v>4.0564853967701597E-2</v>
      </c>
      <c r="E636" s="17">
        <v>2.28547873176271E-2</v>
      </c>
      <c r="F636" s="17"/>
      <c r="G636" s="17">
        <v>0</v>
      </c>
      <c r="H636" s="17">
        <v>8.1511842138070001E-2</v>
      </c>
      <c r="I636" s="17">
        <v>0</v>
      </c>
      <c r="J636" s="17"/>
      <c r="K636" s="17">
        <v>0</v>
      </c>
      <c r="L636" s="17">
        <v>0</v>
      </c>
      <c r="M636" s="17">
        <v>0</v>
      </c>
      <c r="N636" s="17">
        <v>0</v>
      </c>
      <c r="O636" s="17">
        <v>0</v>
      </c>
      <c r="P636" s="17">
        <v>0</v>
      </c>
      <c r="Q636" s="17">
        <v>0</v>
      </c>
      <c r="R636" s="17">
        <v>0</v>
      </c>
      <c r="S636" s="17">
        <v>0</v>
      </c>
      <c r="T636" s="17">
        <v>0.101300069601757</v>
      </c>
      <c r="U636" s="17">
        <v>0</v>
      </c>
      <c r="V636" s="17">
        <v>0</v>
      </c>
      <c r="W636" s="17">
        <v>0</v>
      </c>
      <c r="X636" s="17">
        <v>0</v>
      </c>
      <c r="Y636" s="17" t="s">
        <v>136</v>
      </c>
      <c r="Z636" s="17">
        <v>0</v>
      </c>
      <c r="AA636" s="17"/>
      <c r="AB636" s="17">
        <v>7.6651395402858105E-2</v>
      </c>
      <c r="AC636" s="17">
        <v>3.8282684891423599E-2</v>
      </c>
      <c r="AD636" s="17">
        <v>0</v>
      </c>
      <c r="AE636" s="17">
        <v>0</v>
      </c>
      <c r="AF636" s="17"/>
      <c r="AG636" s="17">
        <v>2.4325590997211301E-2</v>
      </c>
      <c r="AH636" s="17">
        <v>0.10804462608981701</v>
      </c>
      <c r="AI636" s="17">
        <v>0</v>
      </c>
      <c r="AJ636" s="17">
        <v>0</v>
      </c>
      <c r="AK636" s="17"/>
      <c r="AL636" s="17">
        <v>0</v>
      </c>
      <c r="AM636" s="17">
        <v>0</v>
      </c>
      <c r="AN636" s="17">
        <v>0.23285638615367499</v>
      </c>
      <c r="AO636" s="17">
        <v>0</v>
      </c>
      <c r="AP636" s="17">
        <v>0</v>
      </c>
      <c r="AQ636" s="17">
        <v>0</v>
      </c>
      <c r="AR636" s="17"/>
      <c r="AS636" s="17">
        <v>0</v>
      </c>
      <c r="AT636" s="17">
        <v>0.182402689381645</v>
      </c>
      <c r="AU636" s="17">
        <v>0.182402689381645</v>
      </c>
      <c r="AV636" s="17">
        <v>6.1742838270265901E-2</v>
      </c>
      <c r="AW636" s="17">
        <v>0</v>
      </c>
      <c r="AX636" s="17">
        <v>0</v>
      </c>
      <c r="AY636" s="17">
        <v>0</v>
      </c>
      <c r="AZ636" s="17">
        <v>0</v>
      </c>
      <c r="BA636" s="17">
        <v>0</v>
      </c>
      <c r="BB636" s="17"/>
      <c r="BC636" s="17">
        <v>0</v>
      </c>
      <c r="BD636" s="17">
        <v>0</v>
      </c>
      <c r="BE636" s="17">
        <v>0</v>
      </c>
      <c r="BF636" s="17">
        <v>0</v>
      </c>
      <c r="BG636" s="17">
        <v>0.115441968740922</v>
      </c>
      <c r="BH636" s="17">
        <v>0</v>
      </c>
      <c r="BI636" s="17"/>
      <c r="BJ636" s="17">
        <v>0</v>
      </c>
      <c r="BK636" s="17">
        <v>5.21303749652305E-2</v>
      </c>
      <c r="BL636" s="17">
        <v>0.11387453636410901</v>
      </c>
      <c r="BM636" s="17">
        <v>0</v>
      </c>
      <c r="BN636" s="17">
        <v>0</v>
      </c>
      <c r="BO636" s="17">
        <v>0</v>
      </c>
      <c r="BP636" s="17"/>
      <c r="BQ636" s="17">
        <v>3.6192903749066203E-2</v>
      </c>
      <c r="BR636" s="17">
        <v>0</v>
      </c>
      <c r="BS636" s="17"/>
      <c r="BT636" s="17">
        <v>0</v>
      </c>
      <c r="BU636" s="17">
        <v>6.0711245072080401E-2</v>
      </c>
      <c r="BV636" s="17"/>
      <c r="BW636" s="17">
        <v>2.5478644270264101E-2</v>
      </c>
      <c r="BX636" s="17">
        <v>3.5783532949281299E-2</v>
      </c>
    </row>
    <row r="637" spans="2:76"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row>
    <row r="638" spans="2:76" x14ac:dyDescent="0.35">
      <c r="B638" s="6" t="s">
        <v>383</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row>
    <row r="639" spans="2:76" x14ac:dyDescent="0.35">
      <c r="B639" s="31" t="s">
        <v>407</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row>
    <row r="640" spans="2:76" x14ac:dyDescent="0.35">
      <c r="B640" t="s">
        <v>376</v>
      </c>
      <c r="C640" s="17">
        <v>0.58846865869582299</v>
      </c>
      <c r="D640" s="17">
        <v>0.55228431974986603</v>
      </c>
      <c r="E640" s="17">
        <v>0.607222722342452</v>
      </c>
      <c r="F640" s="17"/>
      <c r="G640" s="17">
        <v>0.66057903621951797</v>
      </c>
      <c r="H640" s="17">
        <v>0.51882573470224702</v>
      </c>
      <c r="I640" s="17">
        <v>0.64939704937712694</v>
      </c>
      <c r="J640" s="17"/>
      <c r="K640" s="17" t="s">
        <v>136</v>
      </c>
      <c r="L640" s="17">
        <v>0</v>
      </c>
      <c r="M640" s="17" t="s">
        <v>136</v>
      </c>
      <c r="N640" s="17">
        <v>1</v>
      </c>
      <c r="O640" s="17" t="s">
        <v>136</v>
      </c>
      <c r="P640" s="17" t="s">
        <v>136</v>
      </c>
      <c r="Q640" s="17">
        <v>1</v>
      </c>
      <c r="R640" s="17" t="s">
        <v>136</v>
      </c>
      <c r="S640" s="17" t="s">
        <v>136</v>
      </c>
      <c r="T640" s="17">
        <v>0.49644490108723099</v>
      </c>
      <c r="U640" s="17">
        <v>0.497142498502195</v>
      </c>
      <c r="V640" s="17" t="s">
        <v>136</v>
      </c>
      <c r="W640" s="17">
        <v>0</v>
      </c>
      <c r="X640" s="17">
        <v>1</v>
      </c>
      <c r="Y640" s="17" t="s">
        <v>136</v>
      </c>
      <c r="Z640" s="17">
        <v>1</v>
      </c>
      <c r="AA640" s="17"/>
      <c r="AB640" s="17">
        <v>1</v>
      </c>
      <c r="AC640" s="17">
        <v>0.49824861769072398</v>
      </c>
      <c r="AD640" s="17">
        <v>0.39068634466389202</v>
      </c>
      <c r="AE640" s="17">
        <v>0.69699565340207903</v>
      </c>
      <c r="AF640" s="17"/>
      <c r="AG640" s="17">
        <v>0.54056235375318695</v>
      </c>
      <c r="AH640" s="17">
        <v>0</v>
      </c>
      <c r="AI640" s="17">
        <v>1</v>
      </c>
      <c r="AJ640" s="17" t="s">
        <v>136</v>
      </c>
      <c r="AK640" s="17"/>
      <c r="AL640" s="17">
        <v>0.40581280122207503</v>
      </c>
      <c r="AM640" s="17">
        <v>0.73345519817027705</v>
      </c>
      <c r="AN640" s="17">
        <v>1</v>
      </c>
      <c r="AO640" s="17" t="s">
        <v>136</v>
      </c>
      <c r="AP640" s="17" t="s">
        <v>136</v>
      </c>
      <c r="AQ640" s="17" t="s">
        <v>136</v>
      </c>
      <c r="AR640" s="17"/>
      <c r="AS640" s="17">
        <v>1</v>
      </c>
      <c r="AT640" s="17" t="s">
        <v>136</v>
      </c>
      <c r="AU640" s="17" t="s">
        <v>136</v>
      </c>
      <c r="AV640" s="17">
        <v>0.76669045810286196</v>
      </c>
      <c r="AW640" s="17">
        <v>0</v>
      </c>
      <c r="AX640" s="17" t="s">
        <v>136</v>
      </c>
      <c r="AY640" s="17" t="s">
        <v>136</v>
      </c>
      <c r="AZ640" s="17" t="s">
        <v>136</v>
      </c>
      <c r="BA640" s="17" t="s">
        <v>136</v>
      </c>
      <c r="BB640" s="17"/>
      <c r="BC640" s="17">
        <v>0.42844167093945101</v>
      </c>
      <c r="BD640" s="17">
        <v>0</v>
      </c>
      <c r="BE640" s="17" t="s">
        <v>136</v>
      </c>
      <c r="BF640" s="17">
        <v>0.64421465277429302</v>
      </c>
      <c r="BG640" s="17">
        <v>1</v>
      </c>
      <c r="BH640" s="17" t="s">
        <v>136</v>
      </c>
      <c r="BI640" s="17"/>
      <c r="BJ640" s="17">
        <v>1</v>
      </c>
      <c r="BK640" s="17">
        <v>0</v>
      </c>
      <c r="BL640" s="17" t="s">
        <v>136</v>
      </c>
      <c r="BM640" s="17">
        <v>0.75649818258309498</v>
      </c>
      <c r="BN640" s="17">
        <v>1</v>
      </c>
      <c r="BO640" s="17">
        <v>0.497142498502195</v>
      </c>
      <c r="BP640" s="17"/>
      <c r="BQ640" s="17">
        <v>0.64078322400631604</v>
      </c>
      <c r="BR640" s="17">
        <v>0</v>
      </c>
      <c r="BS640" s="17"/>
      <c r="BT640" s="17">
        <v>0.64078322400631604</v>
      </c>
      <c r="BU640" s="17">
        <v>0</v>
      </c>
      <c r="BV640" s="17"/>
      <c r="BW640" s="17">
        <v>0.77921039696948802</v>
      </c>
      <c r="BX640" s="17">
        <v>0</v>
      </c>
    </row>
    <row r="641" spans="2:76" x14ac:dyDescent="0.35">
      <c r="B641" t="s">
        <v>377</v>
      </c>
      <c r="C641" s="17">
        <v>0.490220362539801</v>
      </c>
      <c r="D641" s="17">
        <v>0.20978679432636699</v>
      </c>
      <c r="E641" s="17">
        <v>0.63556691688146905</v>
      </c>
      <c r="F641" s="17"/>
      <c r="G641" s="17">
        <v>0.33439757560239097</v>
      </c>
      <c r="H641" s="17">
        <v>0.44992574876810898</v>
      </c>
      <c r="I641" s="17">
        <v>0.701205901245746</v>
      </c>
      <c r="J641" s="17"/>
      <c r="K641" s="17" t="s">
        <v>136</v>
      </c>
      <c r="L641" s="17">
        <v>0</v>
      </c>
      <c r="M641" s="17" t="s">
        <v>136</v>
      </c>
      <c r="N641" s="17">
        <v>0</v>
      </c>
      <c r="O641" s="17" t="s">
        <v>136</v>
      </c>
      <c r="P641" s="17" t="s">
        <v>136</v>
      </c>
      <c r="Q641" s="17">
        <v>0</v>
      </c>
      <c r="R641" s="17" t="s">
        <v>136</v>
      </c>
      <c r="S641" s="17" t="s">
        <v>136</v>
      </c>
      <c r="T641" s="17">
        <v>0.54326924777962804</v>
      </c>
      <c r="U641" s="17">
        <v>1</v>
      </c>
      <c r="V641" s="17" t="s">
        <v>136</v>
      </c>
      <c r="W641" s="17">
        <v>1</v>
      </c>
      <c r="X641" s="17">
        <v>0</v>
      </c>
      <c r="Y641" s="17" t="s">
        <v>136</v>
      </c>
      <c r="Z641" s="17">
        <v>1</v>
      </c>
      <c r="AA641" s="17"/>
      <c r="AB641" s="17">
        <v>1</v>
      </c>
      <c r="AC641" s="17">
        <v>0.50175138230927596</v>
      </c>
      <c r="AD641" s="17">
        <v>0.60634267221748195</v>
      </c>
      <c r="AE641" s="17">
        <v>0</v>
      </c>
      <c r="AF641" s="17"/>
      <c r="AG641" s="17">
        <v>0.56579494790932106</v>
      </c>
      <c r="AH641" s="17">
        <v>1</v>
      </c>
      <c r="AI641" s="17">
        <v>0</v>
      </c>
      <c r="AJ641" s="17" t="s">
        <v>136</v>
      </c>
      <c r="AK641" s="17"/>
      <c r="AL641" s="17">
        <v>0.62621972064182396</v>
      </c>
      <c r="AM641" s="17">
        <v>0.47730728139943501</v>
      </c>
      <c r="AN641" s="17">
        <v>0</v>
      </c>
      <c r="AO641" s="17" t="s">
        <v>136</v>
      </c>
      <c r="AP641" s="17" t="s">
        <v>136</v>
      </c>
      <c r="AQ641" s="17" t="s">
        <v>136</v>
      </c>
      <c r="AR641" s="17"/>
      <c r="AS641" s="17">
        <v>0.50105591832832297</v>
      </c>
      <c r="AT641" s="17" t="s">
        <v>136</v>
      </c>
      <c r="AU641" s="17" t="s">
        <v>136</v>
      </c>
      <c r="AV641" s="17">
        <v>0.23185337234777101</v>
      </c>
      <c r="AW641" s="17">
        <v>1</v>
      </c>
      <c r="AX641" s="17" t="s">
        <v>136</v>
      </c>
      <c r="AY641" s="17" t="s">
        <v>136</v>
      </c>
      <c r="AZ641" s="17" t="s">
        <v>136</v>
      </c>
      <c r="BA641" s="17" t="s">
        <v>136</v>
      </c>
      <c r="BB641" s="17"/>
      <c r="BC641" s="17">
        <v>0.57155832906054804</v>
      </c>
      <c r="BD641" s="17">
        <v>0</v>
      </c>
      <c r="BE641" s="17" t="s">
        <v>136</v>
      </c>
      <c r="BF641" s="17">
        <v>0.28908205217329802</v>
      </c>
      <c r="BG641" s="17">
        <v>0.68900056557865097</v>
      </c>
      <c r="BH641" s="17" t="s">
        <v>136</v>
      </c>
      <c r="BI641" s="17"/>
      <c r="BJ641" s="17">
        <v>1</v>
      </c>
      <c r="BK641" s="17">
        <v>0.67244913498020398</v>
      </c>
      <c r="BL641" s="17" t="s">
        <v>136</v>
      </c>
      <c r="BM641" s="17">
        <v>0.19614571260911701</v>
      </c>
      <c r="BN641" s="17">
        <v>0</v>
      </c>
      <c r="BO641" s="17">
        <v>1</v>
      </c>
      <c r="BP641" s="17"/>
      <c r="BQ641" s="17">
        <v>0.44490121130925803</v>
      </c>
      <c r="BR641" s="17">
        <v>1</v>
      </c>
      <c r="BS641" s="17"/>
      <c r="BT641" s="17">
        <v>0.44490121130925803</v>
      </c>
      <c r="BU641" s="17">
        <v>1</v>
      </c>
      <c r="BV641" s="17"/>
      <c r="BW641" s="17">
        <v>0.54101236812821996</v>
      </c>
      <c r="BX641" s="17">
        <v>0.33351893121382398</v>
      </c>
    </row>
    <row r="642" spans="2:76" x14ac:dyDescent="0.35">
      <c r="B642" t="s">
        <v>378</v>
      </c>
      <c r="C642" s="17">
        <v>0.48795020484941298</v>
      </c>
      <c r="D642" s="17">
        <v>0.20978679432636699</v>
      </c>
      <c r="E642" s="17">
        <v>0.63212015397861698</v>
      </c>
      <c r="F642" s="17"/>
      <c r="G642" s="17">
        <v>0.33439757560239097</v>
      </c>
      <c r="H642" s="17">
        <v>0.44526710319280099</v>
      </c>
      <c r="I642" s="17">
        <v>0.701205901245746</v>
      </c>
      <c r="J642" s="17"/>
      <c r="K642" s="17" t="s">
        <v>136</v>
      </c>
      <c r="L642" s="17">
        <v>0</v>
      </c>
      <c r="M642" s="17" t="s">
        <v>136</v>
      </c>
      <c r="N642" s="17">
        <v>0</v>
      </c>
      <c r="O642" s="17" t="s">
        <v>136</v>
      </c>
      <c r="P642" s="17" t="s">
        <v>136</v>
      </c>
      <c r="Q642" s="17">
        <v>1</v>
      </c>
      <c r="R642" s="17" t="s">
        <v>136</v>
      </c>
      <c r="S642" s="17" t="s">
        <v>136</v>
      </c>
      <c r="T642" s="17">
        <v>0.54326924777962804</v>
      </c>
      <c r="U642" s="17">
        <v>0.497142498502195</v>
      </c>
      <c r="V642" s="17" t="s">
        <v>136</v>
      </c>
      <c r="W642" s="17">
        <v>1</v>
      </c>
      <c r="X642" s="17">
        <v>0</v>
      </c>
      <c r="Y642" s="17" t="s">
        <v>136</v>
      </c>
      <c r="Z642" s="17">
        <v>1</v>
      </c>
      <c r="AA642" s="17"/>
      <c r="AB642" s="17">
        <v>1</v>
      </c>
      <c r="AC642" s="17">
        <v>0</v>
      </c>
      <c r="AD642" s="17">
        <v>0.60634267221748195</v>
      </c>
      <c r="AE642" s="17">
        <v>0.29610557319337499</v>
      </c>
      <c r="AF642" s="17"/>
      <c r="AG642" s="17">
        <v>0.56272656756214301</v>
      </c>
      <c r="AH642" s="17">
        <v>1</v>
      </c>
      <c r="AI642" s="17">
        <v>0</v>
      </c>
      <c r="AJ642" s="17" t="s">
        <v>136</v>
      </c>
      <c r="AK642" s="17"/>
      <c r="AL642" s="17">
        <v>0.43818851855104901</v>
      </c>
      <c r="AM642" s="17">
        <v>0.47730728139943501</v>
      </c>
      <c r="AN642" s="17">
        <v>0</v>
      </c>
      <c r="AO642" s="17" t="s">
        <v>136</v>
      </c>
      <c r="AP642" s="17" t="s">
        <v>136</v>
      </c>
      <c r="AQ642" s="17" t="s">
        <v>136</v>
      </c>
      <c r="AR642" s="17"/>
      <c r="AS642" s="17">
        <v>0.74788431004880795</v>
      </c>
      <c r="AT642" s="17" t="s">
        <v>136</v>
      </c>
      <c r="AU642" s="17" t="s">
        <v>136</v>
      </c>
      <c r="AV642" s="17">
        <v>0.23185337234777101</v>
      </c>
      <c r="AW642" s="17">
        <v>0.53814924406901798</v>
      </c>
      <c r="AX642" s="17" t="s">
        <v>136</v>
      </c>
      <c r="AY642" s="17" t="s">
        <v>136</v>
      </c>
      <c r="AZ642" s="17" t="s">
        <v>136</v>
      </c>
      <c r="BA642" s="17" t="s">
        <v>136</v>
      </c>
      <c r="BB642" s="17"/>
      <c r="BC642" s="17">
        <v>0.38369256185548101</v>
      </c>
      <c r="BD642" s="17">
        <v>0</v>
      </c>
      <c r="BE642" s="17" t="s">
        <v>136</v>
      </c>
      <c r="BF642" s="17">
        <v>0.28908205217329802</v>
      </c>
      <c r="BG642" s="17">
        <v>1</v>
      </c>
      <c r="BH642" s="17" t="s">
        <v>136</v>
      </c>
      <c r="BI642" s="17"/>
      <c r="BJ642" s="17">
        <v>1</v>
      </c>
      <c r="BK642" s="17">
        <v>0.67244913498020398</v>
      </c>
      <c r="BL642" s="17" t="s">
        <v>136</v>
      </c>
      <c r="BM642" s="17">
        <v>0.19614571260911701</v>
      </c>
      <c r="BN642" s="17">
        <v>0.50202664017600596</v>
      </c>
      <c r="BO642" s="17">
        <v>0.497142498502195</v>
      </c>
      <c r="BP642" s="17"/>
      <c r="BQ642" s="17">
        <v>0.53132873059186503</v>
      </c>
      <c r="BR642" s="17">
        <v>0</v>
      </c>
      <c r="BS642" s="17"/>
      <c r="BT642" s="17">
        <v>0.53132873059186503</v>
      </c>
      <c r="BU642" s="17">
        <v>0</v>
      </c>
      <c r="BV642" s="17"/>
      <c r="BW642" s="17">
        <v>0.64611065891715802</v>
      </c>
      <c r="BX642" s="17">
        <v>0</v>
      </c>
    </row>
    <row r="643" spans="2:76" x14ac:dyDescent="0.35">
      <c r="B643" t="s">
        <v>379</v>
      </c>
      <c r="C643" s="17">
        <v>0.41892576435219803</v>
      </c>
      <c r="D643" s="17">
        <v>0.52457874775176705</v>
      </c>
      <c r="E643" s="17">
        <v>0.36416663836426599</v>
      </c>
      <c r="F643" s="17"/>
      <c r="G643" s="17">
        <v>0.32618146061712699</v>
      </c>
      <c r="H643" s="17">
        <v>0.50290636242996101</v>
      </c>
      <c r="I643" s="17">
        <v>0.350602950622873</v>
      </c>
      <c r="J643" s="17"/>
      <c r="K643" s="17" t="s">
        <v>136</v>
      </c>
      <c r="L643" s="17">
        <v>0</v>
      </c>
      <c r="M643" s="17" t="s">
        <v>136</v>
      </c>
      <c r="N643" s="17">
        <v>0</v>
      </c>
      <c r="O643" s="17" t="s">
        <v>136</v>
      </c>
      <c r="P643" s="17" t="s">
        <v>136</v>
      </c>
      <c r="Q643" s="17">
        <v>0</v>
      </c>
      <c r="R643" s="17" t="s">
        <v>136</v>
      </c>
      <c r="S643" s="17" t="s">
        <v>136</v>
      </c>
      <c r="T643" s="17">
        <v>0.49644490108723099</v>
      </c>
      <c r="U643" s="17">
        <v>0</v>
      </c>
      <c r="V643" s="17" t="s">
        <v>136</v>
      </c>
      <c r="W643" s="17">
        <v>1</v>
      </c>
      <c r="X643" s="17">
        <v>1</v>
      </c>
      <c r="Y643" s="17" t="s">
        <v>136</v>
      </c>
      <c r="Z643" s="17">
        <v>1</v>
      </c>
      <c r="AA643" s="17"/>
      <c r="AB643" s="17">
        <v>1</v>
      </c>
      <c r="AC643" s="17">
        <v>0</v>
      </c>
      <c r="AD643" s="17">
        <v>0.36838909826931998</v>
      </c>
      <c r="AE643" s="17">
        <v>0.40089008020870398</v>
      </c>
      <c r="AF643" s="17"/>
      <c r="AG643" s="17">
        <v>0.32418874977730799</v>
      </c>
      <c r="AH643" s="17">
        <v>1</v>
      </c>
      <c r="AI643" s="17">
        <v>0.56998169632621798</v>
      </c>
      <c r="AJ643" s="17" t="s">
        <v>136</v>
      </c>
      <c r="AK643" s="17"/>
      <c r="AL643" s="17">
        <v>0.21909425927552401</v>
      </c>
      <c r="AM643" s="17">
        <v>0.47085522635791599</v>
      </c>
      <c r="AN643" s="17">
        <v>1</v>
      </c>
      <c r="AO643" s="17" t="s">
        <v>136</v>
      </c>
      <c r="AP643" s="17" t="s">
        <v>136</v>
      </c>
      <c r="AQ643" s="17" t="s">
        <v>136</v>
      </c>
      <c r="AR643" s="17"/>
      <c r="AS643" s="17">
        <v>0.50105591832832297</v>
      </c>
      <c r="AT643" s="17" t="s">
        <v>136</v>
      </c>
      <c r="AU643" s="17" t="s">
        <v>136</v>
      </c>
      <c r="AV643" s="17">
        <v>0.53483708575509004</v>
      </c>
      <c r="AW643" s="17">
        <v>0</v>
      </c>
      <c r="AX643" s="17" t="s">
        <v>136</v>
      </c>
      <c r="AY643" s="17" t="s">
        <v>136</v>
      </c>
      <c r="AZ643" s="17" t="s">
        <v>136</v>
      </c>
      <c r="BA643" s="17" t="s">
        <v>136</v>
      </c>
      <c r="BB643" s="17"/>
      <c r="BC643" s="17">
        <v>0.593232738514471</v>
      </c>
      <c r="BD643" s="17">
        <v>0</v>
      </c>
      <c r="BE643" s="17" t="s">
        <v>136</v>
      </c>
      <c r="BF643" s="17">
        <v>0.28908205217329802</v>
      </c>
      <c r="BG643" s="17">
        <v>0.37274163914443997</v>
      </c>
      <c r="BH643" s="17" t="s">
        <v>136</v>
      </c>
      <c r="BI643" s="17"/>
      <c r="BJ643" s="17">
        <v>1</v>
      </c>
      <c r="BK643" s="17">
        <v>0.28880833735063299</v>
      </c>
      <c r="BL643" s="17" t="s">
        <v>136</v>
      </c>
      <c r="BM643" s="17">
        <v>0.51553636398547098</v>
      </c>
      <c r="BN643" s="17">
        <v>0.49797335982399399</v>
      </c>
      <c r="BO643" s="17">
        <v>0</v>
      </c>
      <c r="BP643" s="17"/>
      <c r="BQ643" s="17">
        <v>0.456168052340859</v>
      </c>
      <c r="BR643" s="17">
        <v>0</v>
      </c>
      <c r="BS643" s="17"/>
      <c r="BT643" s="17">
        <v>0.456168052340859</v>
      </c>
      <c r="BU643" s="17">
        <v>0</v>
      </c>
      <c r="BV643" s="17"/>
      <c r="BW643" s="17">
        <v>0.55471316325506004</v>
      </c>
      <c r="BX643" s="17">
        <v>0</v>
      </c>
    </row>
    <row r="644" spans="2:76" x14ac:dyDescent="0.35">
      <c r="B644" t="s">
        <v>380</v>
      </c>
      <c r="C644" s="17">
        <v>0.19025783886383599</v>
      </c>
      <c r="D644" s="17">
        <v>0</v>
      </c>
      <c r="E644" s="17">
        <v>0.28886700855604802</v>
      </c>
      <c r="F644" s="17"/>
      <c r="G644" s="17">
        <v>0</v>
      </c>
      <c r="H644" s="17">
        <v>0</v>
      </c>
      <c r="I644" s="17">
        <v>0.701205901245746</v>
      </c>
      <c r="J644" s="17"/>
      <c r="K644" s="17" t="s">
        <v>136</v>
      </c>
      <c r="L644" s="17">
        <v>0</v>
      </c>
      <c r="M644" s="17" t="s">
        <v>136</v>
      </c>
      <c r="N644" s="17">
        <v>0</v>
      </c>
      <c r="O644" s="17" t="s">
        <v>136</v>
      </c>
      <c r="P644" s="17" t="s">
        <v>136</v>
      </c>
      <c r="Q644" s="17">
        <v>0</v>
      </c>
      <c r="R644" s="17" t="s">
        <v>136</v>
      </c>
      <c r="S644" s="17" t="s">
        <v>136</v>
      </c>
      <c r="T644" s="17">
        <v>0.54326924777962804</v>
      </c>
      <c r="U644" s="17">
        <v>0</v>
      </c>
      <c r="V644" s="17" t="s">
        <v>136</v>
      </c>
      <c r="W644" s="17">
        <v>0</v>
      </c>
      <c r="X644" s="17">
        <v>0</v>
      </c>
      <c r="Y644" s="17" t="s">
        <v>136</v>
      </c>
      <c r="Z644" s="17">
        <v>0</v>
      </c>
      <c r="AA644" s="17"/>
      <c r="AB644" s="17">
        <v>0.59041479077442505</v>
      </c>
      <c r="AC644" s="17">
        <v>0</v>
      </c>
      <c r="AD644" s="17">
        <v>0.23309431600182901</v>
      </c>
      <c r="AE644" s="17">
        <v>0</v>
      </c>
      <c r="AF644" s="17"/>
      <c r="AG644" s="17">
        <v>0.25715544613404001</v>
      </c>
      <c r="AH644" s="17">
        <v>0</v>
      </c>
      <c r="AI644" s="17">
        <v>0</v>
      </c>
      <c r="AJ644" s="17" t="s">
        <v>136</v>
      </c>
      <c r="AK644" s="17"/>
      <c r="AL644" s="17">
        <v>0.43818851855104901</v>
      </c>
      <c r="AM644" s="17">
        <v>0</v>
      </c>
      <c r="AN644" s="17">
        <v>0</v>
      </c>
      <c r="AO644" s="17" t="s">
        <v>136</v>
      </c>
      <c r="AP644" s="17" t="s">
        <v>136</v>
      </c>
      <c r="AQ644" s="17" t="s">
        <v>136</v>
      </c>
      <c r="AR644" s="17"/>
      <c r="AS644" s="17">
        <v>0.29583082518610399</v>
      </c>
      <c r="AT644" s="17" t="s">
        <v>136</v>
      </c>
      <c r="AU644" s="17" t="s">
        <v>136</v>
      </c>
      <c r="AV644" s="17">
        <v>0</v>
      </c>
      <c r="AW644" s="17">
        <v>0.53814924406901798</v>
      </c>
      <c r="AX644" s="17" t="s">
        <v>136</v>
      </c>
      <c r="AY644" s="17" t="s">
        <v>136</v>
      </c>
      <c r="AZ644" s="17" t="s">
        <v>136</v>
      </c>
      <c r="BA644" s="17" t="s">
        <v>136</v>
      </c>
      <c r="BB644" s="17"/>
      <c r="BC644" s="17">
        <v>0.21890149428046199</v>
      </c>
      <c r="BD644" s="17">
        <v>0</v>
      </c>
      <c r="BE644" s="17" t="s">
        <v>136</v>
      </c>
      <c r="BF644" s="17">
        <v>0</v>
      </c>
      <c r="BG644" s="17">
        <v>0.37274163914443997</v>
      </c>
      <c r="BH644" s="17" t="s">
        <v>136</v>
      </c>
      <c r="BI644" s="17"/>
      <c r="BJ644" s="17">
        <v>1</v>
      </c>
      <c r="BK644" s="17">
        <v>0.38364079762957098</v>
      </c>
      <c r="BL644" s="17" t="s">
        <v>136</v>
      </c>
      <c r="BM644" s="17">
        <v>0</v>
      </c>
      <c r="BN644" s="17">
        <v>0</v>
      </c>
      <c r="BO644" s="17">
        <v>0</v>
      </c>
      <c r="BP644" s="17"/>
      <c r="BQ644" s="17">
        <v>0.20717166424773001</v>
      </c>
      <c r="BR644" s="17">
        <v>0</v>
      </c>
      <c r="BS644" s="17"/>
      <c r="BT644" s="17">
        <v>0.20717166424773001</v>
      </c>
      <c r="BU644" s="17">
        <v>0</v>
      </c>
      <c r="BV644" s="17"/>
      <c r="BW644" s="17">
        <v>0.25192656219993598</v>
      </c>
      <c r="BX644" s="17">
        <v>0</v>
      </c>
    </row>
    <row r="645" spans="2:76" x14ac:dyDescent="0.35">
      <c r="B645" t="s">
        <v>381</v>
      </c>
      <c r="C645" s="17">
        <v>0.18618965270221699</v>
      </c>
      <c r="D645" s="17">
        <v>0.31479195342540001</v>
      </c>
      <c r="E645" s="17">
        <v>0.119536072641859</v>
      </c>
      <c r="F645" s="17"/>
      <c r="G645" s="17">
        <v>0.32618146061712699</v>
      </c>
      <c r="H645" s="17">
        <v>0.22051931069709599</v>
      </c>
      <c r="I645" s="17">
        <v>0</v>
      </c>
      <c r="J645" s="17"/>
      <c r="K645" s="17" t="s">
        <v>136</v>
      </c>
      <c r="L645" s="17">
        <v>0</v>
      </c>
      <c r="M645" s="17" t="s">
        <v>136</v>
      </c>
      <c r="N645" s="17">
        <v>0</v>
      </c>
      <c r="O645" s="17" t="s">
        <v>136</v>
      </c>
      <c r="P645" s="17" t="s">
        <v>136</v>
      </c>
      <c r="Q645" s="17">
        <v>0</v>
      </c>
      <c r="R645" s="17" t="s">
        <v>136</v>
      </c>
      <c r="S645" s="17" t="s">
        <v>136</v>
      </c>
      <c r="T645" s="17">
        <v>0.224810277197417</v>
      </c>
      <c r="U645" s="17">
        <v>0</v>
      </c>
      <c r="V645" s="17" t="s">
        <v>136</v>
      </c>
      <c r="W645" s="17">
        <v>0</v>
      </c>
      <c r="X645" s="17">
        <v>1</v>
      </c>
      <c r="Y645" s="17" t="s">
        <v>136</v>
      </c>
      <c r="Z645" s="17">
        <v>0</v>
      </c>
      <c r="AA645" s="17"/>
      <c r="AB645" s="17">
        <v>0</v>
      </c>
      <c r="AC645" s="17">
        <v>0</v>
      </c>
      <c r="AD645" s="17">
        <v>0.19291354335878</v>
      </c>
      <c r="AE645" s="17">
        <v>0.40089008020870398</v>
      </c>
      <c r="AF645" s="17"/>
      <c r="AG645" s="17">
        <v>0.106413509258064</v>
      </c>
      <c r="AH645" s="17">
        <v>0</v>
      </c>
      <c r="AI645" s="17">
        <v>0.56998169632621798</v>
      </c>
      <c r="AJ645" s="17" t="s">
        <v>136</v>
      </c>
      <c r="AK645" s="17"/>
      <c r="AL645" s="17">
        <v>0</v>
      </c>
      <c r="AM645" s="17">
        <v>0.25614791677084198</v>
      </c>
      <c r="AN645" s="17">
        <v>1</v>
      </c>
      <c r="AO645" s="17" t="s">
        <v>136</v>
      </c>
      <c r="AP645" s="17" t="s">
        <v>136</v>
      </c>
      <c r="AQ645" s="17" t="s">
        <v>136</v>
      </c>
      <c r="AR645" s="17"/>
      <c r="AS645" s="17">
        <v>0</v>
      </c>
      <c r="AT645" s="17" t="s">
        <v>136</v>
      </c>
      <c r="AU645" s="17" t="s">
        <v>136</v>
      </c>
      <c r="AV645" s="17">
        <v>0.53483708575509004</v>
      </c>
      <c r="AW645" s="17">
        <v>0</v>
      </c>
      <c r="AX645" s="17" t="s">
        <v>136</v>
      </c>
      <c r="AY645" s="17" t="s">
        <v>136</v>
      </c>
      <c r="AZ645" s="17" t="s">
        <v>136</v>
      </c>
      <c r="BA645" s="17" t="s">
        <v>136</v>
      </c>
      <c r="BB645" s="17"/>
      <c r="BC645" s="17">
        <v>0.42844167093945101</v>
      </c>
      <c r="BD645" s="17">
        <v>0</v>
      </c>
      <c r="BE645" s="17" t="s">
        <v>136</v>
      </c>
      <c r="BF645" s="17">
        <v>0</v>
      </c>
      <c r="BG645" s="17">
        <v>0</v>
      </c>
      <c r="BH645" s="17" t="s">
        <v>136</v>
      </c>
      <c r="BI645" s="17"/>
      <c r="BJ645" s="17">
        <v>0</v>
      </c>
      <c r="BK645" s="17">
        <v>0</v>
      </c>
      <c r="BL645" s="17" t="s">
        <v>136</v>
      </c>
      <c r="BM645" s="17">
        <v>0.31939065137635397</v>
      </c>
      <c r="BN645" s="17">
        <v>0.49797335982399399</v>
      </c>
      <c r="BO645" s="17">
        <v>0</v>
      </c>
      <c r="BP645" s="17"/>
      <c r="BQ645" s="17">
        <v>0.20274181839956201</v>
      </c>
      <c r="BR645" s="17">
        <v>0</v>
      </c>
      <c r="BS645" s="17"/>
      <c r="BT645" s="17">
        <v>0.20274181839956201</v>
      </c>
      <c r="BU645" s="17">
        <v>0</v>
      </c>
      <c r="BV645" s="17"/>
      <c r="BW645" s="17">
        <v>0.24653974523509301</v>
      </c>
      <c r="BX645" s="17">
        <v>0</v>
      </c>
    </row>
    <row r="646" spans="2:76" x14ac:dyDescent="0.35">
      <c r="B646" t="s">
        <v>382</v>
      </c>
      <c r="C646" s="17">
        <v>8.1220662768013693E-2</v>
      </c>
      <c r="D646" s="17">
        <v>0.23792888592376699</v>
      </c>
      <c r="E646" s="17">
        <v>0</v>
      </c>
      <c r="F646" s="17"/>
      <c r="G646" s="17">
        <v>0</v>
      </c>
      <c r="H646" s="17">
        <v>0.16667488907486</v>
      </c>
      <c r="I646" s="17">
        <v>0</v>
      </c>
      <c r="J646" s="17"/>
      <c r="K646" s="17" t="s">
        <v>136</v>
      </c>
      <c r="L646" s="17">
        <v>0</v>
      </c>
      <c r="M646" s="17" t="s">
        <v>136</v>
      </c>
      <c r="N646" s="17">
        <v>0</v>
      </c>
      <c r="O646" s="17" t="s">
        <v>136</v>
      </c>
      <c r="P646" s="17" t="s">
        <v>136</v>
      </c>
      <c r="Q646" s="17">
        <v>0</v>
      </c>
      <c r="R646" s="17" t="s">
        <v>136</v>
      </c>
      <c r="S646" s="17" t="s">
        <v>136</v>
      </c>
      <c r="T646" s="17">
        <v>0.23192047502295501</v>
      </c>
      <c r="U646" s="17">
        <v>0</v>
      </c>
      <c r="V646" s="17" t="s">
        <v>136</v>
      </c>
      <c r="W646" s="17">
        <v>0</v>
      </c>
      <c r="X646" s="17">
        <v>0</v>
      </c>
      <c r="Y646" s="17" t="s">
        <v>136</v>
      </c>
      <c r="Z646" s="17">
        <v>0</v>
      </c>
      <c r="AA646" s="17"/>
      <c r="AB646" s="17">
        <v>0</v>
      </c>
      <c r="AC646" s="17">
        <v>0</v>
      </c>
      <c r="AD646" s="17">
        <v>0</v>
      </c>
      <c r="AE646" s="17">
        <v>0.30300434659792103</v>
      </c>
      <c r="AF646" s="17"/>
      <c r="AG646" s="17">
        <v>0.10977910762646099</v>
      </c>
      <c r="AH646" s="17">
        <v>0</v>
      </c>
      <c r="AI646" s="17">
        <v>0</v>
      </c>
      <c r="AJ646" s="17" t="s">
        <v>136</v>
      </c>
      <c r="AK646" s="17"/>
      <c r="AL646" s="17">
        <v>0.18706173741162499</v>
      </c>
      <c r="AM646" s="17">
        <v>0</v>
      </c>
      <c r="AN646" s="17">
        <v>0</v>
      </c>
      <c r="AO646" s="17" t="s">
        <v>136</v>
      </c>
      <c r="AP646" s="17" t="s">
        <v>136</v>
      </c>
      <c r="AQ646" s="17" t="s">
        <v>136</v>
      </c>
      <c r="AR646" s="17"/>
      <c r="AS646" s="17">
        <v>0</v>
      </c>
      <c r="AT646" s="17" t="s">
        <v>136</v>
      </c>
      <c r="AU646" s="17" t="s">
        <v>136</v>
      </c>
      <c r="AV646" s="17">
        <v>0.23330954189713801</v>
      </c>
      <c r="AW646" s="17">
        <v>0</v>
      </c>
      <c r="AX646" s="17" t="s">
        <v>136</v>
      </c>
      <c r="AY646" s="17" t="s">
        <v>136</v>
      </c>
      <c r="AZ646" s="17" t="s">
        <v>136</v>
      </c>
      <c r="BA646" s="17" t="s">
        <v>136</v>
      </c>
      <c r="BB646" s="17"/>
      <c r="BC646" s="17">
        <v>0</v>
      </c>
      <c r="BD646" s="17">
        <v>0</v>
      </c>
      <c r="BE646" s="17" t="s">
        <v>136</v>
      </c>
      <c r="BF646" s="17">
        <v>0.35578534722570698</v>
      </c>
      <c r="BG646" s="17">
        <v>0</v>
      </c>
      <c r="BH646" s="17" t="s">
        <v>136</v>
      </c>
      <c r="BI646" s="17"/>
      <c r="BJ646" s="17">
        <v>0</v>
      </c>
      <c r="BK646" s="17">
        <v>0.32755086501979602</v>
      </c>
      <c r="BL646" s="17" t="s">
        <v>136</v>
      </c>
      <c r="BM646" s="17">
        <v>0</v>
      </c>
      <c r="BN646" s="17">
        <v>0</v>
      </c>
      <c r="BO646" s="17">
        <v>0</v>
      </c>
      <c r="BP646" s="17"/>
      <c r="BQ646" s="17">
        <v>8.8441138496246199E-2</v>
      </c>
      <c r="BR646" s="17">
        <v>0</v>
      </c>
      <c r="BS646" s="17"/>
      <c r="BT646" s="17">
        <v>8.8441138496246199E-2</v>
      </c>
      <c r="BU646" s="17">
        <v>0</v>
      </c>
      <c r="BV646" s="17"/>
      <c r="BW646" s="17">
        <v>0</v>
      </c>
      <c r="BX646" s="17">
        <v>0.33179935052697801</v>
      </c>
    </row>
    <row r="647" spans="2:76" x14ac:dyDescent="0.35">
      <c r="B647" t="s">
        <v>120</v>
      </c>
      <c r="C647" s="17">
        <v>8.1926233219493397E-2</v>
      </c>
      <c r="D647" s="17">
        <v>0</v>
      </c>
      <c r="E647" s="17">
        <v>0.124387967684829</v>
      </c>
      <c r="F647" s="17"/>
      <c r="G647" s="17">
        <v>0.33942096378048198</v>
      </c>
      <c r="H647" s="17">
        <v>0</v>
      </c>
      <c r="I647" s="17">
        <v>0</v>
      </c>
      <c r="J647" s="17"/>
      <c r="K647" s="17" t="s">
        <v>136</v>
      </c>
      <c r="L647" s="17">
        <v>1</v>
      </c>
      <c r="M647" s="17" t="s">
        <v>136</v>
      </c>
      <c r="N647" s="17">
        <v>0</v>
      </c>
      <c r="O647" s="17" t="s">
        <v>136</v>
      </c>
      <c r="P647" s="17" t="s">
        <v>136</v>
      </c>
      <c r="Q647" s="17">
        <v>0</v>
      </c>
      <c r="R647" s="17" t="s">
        <v>136</v>
      </c>
      <c r="S647" s="17" t="s">
        <v>136</v>
      </c>
      <c r="T647" s="17">
        <v>0</v>
      </c>
      <c r="U647" s="17">
        <v>0</v>
      </c>
      <c r="V647" s="17" t="s">
        <v>136</v>
      </c>
      <c r="W647" s="17">
        <v>0</v>
      </c>
      <c r="X647" s="17">
        <v>0</v>
      </c>
      <c r="Y647" s="17" t="s">
        <v>136</v>
      </c>
      <c r="Z647" s="17">
        <v>0</v>
      </c>
      <c r="AA647" s="17"/>
      <c r="AB647" s="17">
        <v>0</v>
      </c>
      <c r="AC647" s="17">
        <v>0</v>
      </c>
      <c r="AD647" s="17">
        <v>0.200743784423739</v>
      </c>
      <c r="AE647" s="17">
        <v>0</v>
      </c>
      <c r="AF647" s="17"/>
      <c r="AG647" s="17">
        <v>0.110732767592919</v>
      </c>
      <c r="AH647" s="17">
        <v>0</v>
      </c>
      <c r="AI647" s="17">
        <v>0</v>
      </c>
      <c r="AJ647" s="17" t="s">
        <v>136</v>
      </c>
      <c r="AK647" s="17"/>
      <c r="AL647" s="17">
        <v>0</v>
      </c>
      <c r="AM647" s="17">
        <v>0.26654480182972301</v>
      </c>
      <c r="AN647" s="17">
        <v>0</v>
      </c>
      <c r="AO647" s="17" t="s">
        <v>136</v>
      </c>
      <c r="AP647" s="17" t="s">
        <v>136</v>
      </c>
      <c r="AQ647" s="17" t="s">
        <v>136</v>
      </c>
      <c r="AR647" s="17"/>
      <c r="AS647" s="17">
        <v>0</v>
      </c>
      <c r="AT647" s="17" t="s">
        <v>136</v>
      </c>
      <c r="AU647" s="17" t="s">
        <v>136</v>
      </c>
      <c r="AV647" s="17">
        <v>0</v>
      </c>
      <c r="AW647" s="17">
        <v>0</v>
      </c>
      <c r="AX647" s="17" t="s">
        <v>136</v>
      </c>
      <c r="AY647" s="17" t="s">
        <v>136</v>
      </c>
      <c r="AZ647" s="17" t="s">
        <v>136</v>
      </c>
      <c r="BA647" s="17" t="s">
        <v>136</v>
      </c>
      <c r="BB647" s="17"/>
      <c r="BC647" s="17">
        <v>0</v>
      </c>
      <c r="BD647" s="17">
        <v>1</v>
      </c>
      <c r="BE647" s="17" t="s">
        <v>136</v>
      </c>
      <c r="BF647" s="17">
        <v>0</v>
      </c>
      <c r="BG647" s="17">
        <v>0</v>
      </c>
      <c r="BH647" s="17" t="s">
        <v>136</v>
      </c>
      <c r="BI647" s="17"/>
      <c r="BJ647" s="17">
        <v>0</v>
      </c>
      <c r="BK647" s="17">
        <v>0</v>
      </c>
      <c r="BL647" s="17" t="s">
        <v>136</v>
      </c>
      <c r="BM647" s="17">
        <v>0.24350181741690499</v>
      </c>
      <c r="BN647" s="17">
        <v>0</v>
      </c>
      <c r="BO647" s="17">
        <v>0</v>
      </c>
      <c r="BP647" s="17"/>
      <c r="BQ647" s="17">
        <v>8.9209433803025595E-2</v>
      </c>
      <c r="BR647" s="17">
        <v>0</v>
      </c>
      <c r="BS647" s="17"/>
      <c r="BT647" s="17">
        <v>8.9209433803025595E-2</v>
      </c>
      <c r="BU647" s="17">
        <v>0</v>
      </c>
      <c r="BV647" s="17"/>
      <c r="BW647" s="17">
        <v>0</v>
      </c>
      <c r="BX647" s="17">
        <v>0.33468171825919801</v>
      </c>
    </row>
    <row r="648" spans="2:76" x14ac:dyDescent="0.35">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row>
    <row r="649" spans="2:76" x14ac:dyDescent="0.35">
      <c r="B649" s="6" t="s">
        <v>384</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row>
    <row r="650" spans="2:76" x14ac:dyDescent="0.35">
      <c r="B650" s="34" t="s">
        <v>392</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row>
    <row r="651" spans="2:76" x14ac:dyDescent="0.35">
      <c r="B651" t="s">
        <v>157</v>
      </c>
      <c r="C651" s="17">
        <v>0.36297054820279001</v>
      </c>
      <c r="D651" s="17">
        <v>0.36688342404483199</v>
      </c>
      <c r="E651" s="17">
        <v>0.36071999947865702</v>
      </c>
      <c r="F651" s="17"/>
      <c r="G651" s="17">
        <v>0.44212324191348901</v>
      </c>
      <c r="H651" s="17">
        <v>0.46113044956173599</v>
      </c>
      <c r="I651" s="17">
        <v>0.19218569058197499</v>
      </c>
      <c r="J651" s="17"/>
      <c r="K651" s="17">
        <v>0</v>
      </c>
      <c r="L651" s="17">
        <v>0.31402506235038002</v>
      </c>
      <c r="M651" s="17">
        <v>0</v>
      </c>
      <c r="N651" s="17">
        <v>0</v>
      </c>
      <c r="O651" s="17">
        <v>0</v>
      </c>
      <c r="P651" s="17">
        <v>0</v>
      </c>
      <c r="Q651" s="17">
        <v>0</v>
      </c>
      <c r="R651" s="17">
        <v>0.61595468484848004</v>
      </c>
      <c r="S651" s="17">
        <v>1</v>
      </c>
      <c r="T651" s="17">
        <v>0.46123043903767902</v>
      </c>
      <c r="U651" s="17">
        <v>0.50550650776253903</v>
      </c>
      <c r="V651" s="17">
        <v>0</v>
      </c>
      <c r="W651" s="17">
        <v>0.28680247864047997</v>
      </c>
      <c r="X651" s="17">
        <v>1</v>
      </c>
      <c r="Y651" s="17" t="s">
        <v>136</v>
      </c>
      <c r="Z651" s="17">
        <v>0</v>
      </c>
      <c r="AA651" s="17"/>
      <c r="AB651" s="17">
        <v>0.32057595920886001</v>
      </c>
      <c r="AC651" s="17">
        <v>0.28784317173024898</v>
      </c>
      <c r="AD651" s="17">
        <v>0.44503420190774901</v>
      </c>
      <c r="AE651" s="17">
        <v>0.46214452021483798</v>
      </c>
      <c r="AF651" s="17"/>
      <c r="AG651" s="17">
        <v>0.42393747544586802</v>
      </c>
      <c r="AH651" s="17">
        <v>0.220457320985916</v>
      </c>
      <c r="AI651" s="17">
        <v>0.30708028820606498</v>
      </c>
      <c r="AJ651" s="17">
        <v>0</v>
      </c>
      <c r="AK651" s="17"/>
      <c r="AL651" s="17">
        <v>0.28968557035519998</v>
      </c>
      <c r="AM651" s="17">
        <v>0.22323322390262099</v>
      </c>
      <c r="AN651" s="17">
        <v>0.76714361384632501</v>
      </c>
      <c r="AO651" s="17">
        <v>0</v>
      </c>
      <c r="AP651" s="17">
        <v>1</v>
      </c>
      <c r="AQ651" s="17">
        <v>0.62246511714665198</v>
      </c>
      <c r="AR651" s="17"/>
      <c r="AS651" s="17">
        <v>0</v>
      </c>
      <c r="AT651" s="17">
        <v>0</v>
      </c>
      <c r="AU651" s="17">
        <v>0</v>
      </c>
      <c r="AV651" s="17">
        <v>0.73395847121868496</v>
      </c>
      <c r="AW651" s="17">
        <v>0.79060949499107402</v>
      </c>
      <c r="AX651" s="17">
        <v>0</v>
      </c>
      <c r="AY651" s="17">
        <v>0</v>
      </c>
      <c r="AZ651" s="17">
        <v>0.26406716527577301</v>
      </c>
      <c r="BA651" s="17">
        <v>1</v>
      </c>
      <c r="BB651" s="17"/>
      <c r="BC651" s="17">
        <v>0.43316158803986099</v>
      </c>
      <c r="BD651" s="17">
        <v>0.17024772827425799</v>
      </c>
      <c r="BE651" s="17">
        <v>0</v>
      </c>
      <c r="BF651" s="17">
        <v>0.48143554549776202</v>
      </c>
      <c r="BG651" s="17">
        <v>0.22983917463971801</v>
      </c>
      <c r="BH651" s="17">
        <v>0.499969989779385</v>
      </c>
      <c r="BI651" s="17"/>
      <c r="BJ651" s="17">
        <v>0.261715193388526</v>
      </c>
      <c r="BK651" s="17">
        <v>0.32369682284589701</v>
      </c>
      <c r="BL651" s="17">
        <v>0.488178617743521</v>
      </c>
      <c r="BM651" s="17">
        <v>0.52068409286438599</v>
      </c>
      <c r="BN651" s="17">
        <v>0.13100594401241</v>
      </c>
      <c r="BO651" s="17">
        <v>0.43722037297086402</v>
      </c>
      <c r="BP651" s="17"/>
      <c r="BQ651" s="17">
        <v>0.41056791538144499</v>
      </c>
      <c r="BR651" s="17">
        <v>0.159862519551703</v>
      </c>
      <c r="BS651" s="17"/>
      <c r="BT651" s="17">
        <v>0.40629403461557501</v>
      </c>
      <c r="BU651" s="17">
        <v>0.31659129632094801</v>
      </c>
      <c r="BV651" s="17"/>
      <c r="BW651" s="17">
        <v>0.341153250101771</v>
      </c>
      <c r="BX651" s="17">
        <v>0.40603886352792801</v>
      </c>
    </row>
    <row r="652" spans="2:76" x14ac:dyDescent="0.35">
      <c r="B652" t="s">
        <v>158</v>
      </c>
      <c r="C652" s="17">
        <v>0.52822309120920197</v>
      </c>
      <c r="D652" s="17">
        <v>0.59738314674451098</v>
      </c>
      <c r="E652" s="17">
        <v>0.48844465687362298</v>
      </c>
      <c r="F652" s="17"/>
      <c r="G652" s="17">
        <v>0.36467084066238897</v>
      </c>
      <c r="H652" s="17">
        <v>0.39550180873702301</v>
      </c>
      <c r="I652" s="17">
        <v>0.80781430941802501</v>
      </c>
      <c r="J652" s="17"/>
      <c r="K652" s="17">
        <v>1</v>
      </c>
      <c r="L652" s="17">
        <v>0.53225495840556003</v>
      </c>
      <c r="M652" s="17">
        <v>1</v>
      </c>
      <c r="N652" s="17">
        <v>0.51118800102648099</v>
      </c>
      <c r="O652" s="17">
        <v>1</v>
      </c>
      <c r="P652" s="17">
        <v>0.66645878932712299</v>
      </c>
      <c r="Q652" s="17">
        <v>1</v>
      </c>
      <c r="R652" s="17">
        <v>0.19211245718345801</v>
      </c>
      <c r="S652" s="17">
        <v>0</v>
      </c>
      <c r="T652" s="17">
        <v>0.53876956096232098</v>
      </c>
      <c r="U652" s="17">
        <v>0.24583373022400701</v>
      </c>
      <c r="V652" s="17">
        <v>0.544326053018509</v>
      </c>
      <c r="W652" s="17">
        <v>0.44773301131570498</v>
      </c>
      <c r="X652" s="17">
        <v>0</v>
      </c>
      <c r="Y652" s="17" t="s">
        <v>136</v>
      </c>
      <c r="Z652" s="17">
        <v>1</v>
      </c>
      <c r="AA652" s="17"/>
      <c r="AB652" s="17">
        <v>0.55448666697121396</v>
      </c>
      <c r="AC652" s="17">
        <v>0.63720608152881897</v>
      </c>
      <c r="AD652" s="17">
        <v>0.38295203713273201</v>
      </c>
      <c r="AE652" s="17">
        <v>0.44376995009454001</v>
      </c>
      <c r="AF652" s="17"/>
      <c r="AG652" s="17">
        <v>0.47724679964939198</v>
      </c>
      <c r="AH652" s="17">
        <v>0.68436656914699601</v>
      </c>
      <c r="AI652" s="17">
        <v>0.56935125552030397</v>
      </c>
      <c r="AJ652" s="17">
        <v>1</v>
      </c>
      <c r="AK652" s="17"/>
      <c r="AL652" s="17">
        <v>0.57577602299570896</v>
      </c>
      <c r="AM652" s="17">
        <v>0.67151848099290001</v>
      </c>
      <c r="AN652" s="17">
        <v>0.23285638615367499</v>
      </c>
      <c r="AO652" s="17">
        <v>1</v>
      </c>
      <c r="AP652" s="17">
        <v>0</v>
      </c>
      <c r="AQ652" s="17">
        <v>0.23923384883003099</v>
      </c>
      <c r="AR652" s="17"/>
      <c r="AS652" s="17">
        <v>1</v>
      </c>
      <c r="AT652" s="17">
        <v>1</v>
      </c>
      <c r="AU652" s="17">
        <v>1</v>
      </c>
      <c r="AV652" s="17">
        <v>0.21000551183573901</v>
      </c>
      <c r="AW652" s="17">
        <v>0.105232223828511</v>
      </c>
      <c r="AX652" s="17">
        <v>0</v>
      </c>
      <c r="AY652" s="17">
        <v>1</v>
      </c>
      <c r="AZ652" s="17">
        <v>0.47887136744138098</v>
      </c>
      <c r="BA652" s="17">
        <v>0</v>
      </c>
      <c r="BB652" s="17"/>
      <c r="BC652" s="17">
        <v>0.47373864289523798</v>
      </c>
      <c r="BD652" s="17">
        <v>0.66435655010644401</v>
      </c>
      <c r="BE652" s="17">
        <v>1</v>
      </c>
      <c r="BF652" s="17">
        <v>0.43881382935320101</v>
      </c>
      <c r="BG652" s="17">
        <v>0.66418261368930298</v>
      </c>
      <c r="BH652" s="17">
        <v>0.24389673242254101</v>
      </c>
      <c r="BI652" s="17"/>
      <c r="BJ652" s="17">
        <v>0.738284806611474</v>
      </c>
      <c r="BK652" s="17">
        <v>0.58535641054887799</v>
      </c>
      <c r="BL652" s="17">
        <v>0.40847214162978301</v>
      </c>
      <c r="BM652" s="17">
        <v>0.40917920542460301</v>
      </c>
      <c r="BN652" s="17">
        <v>0.503727131513097</v>
      </c>
      <c r="BO652" s="17">
        <v>0.37612322879013999</v>
      </c>
      <c r="BP652" s="17"/>
      <c r="BQ652" s="17">
        <v>0.48974259471926401</v>
      </c>
      <c r="BR652" s="17">
        <v>0.69242750516870899</v>
      </c>
      <c r="BS652" s="17"/>
      <c r="BT652" s="17">
        <v>0.51228128107541004</v>
      </c>
      <c r="BU652" s="17">
        <v>0.54528933607700802</v>
      </c>
      <c r="BV652" s="17"/>
      <c r="BW652" s="17">
        <v>0.564274308306983</v>
      </c>
      <c r="BX652" s="17">
        <v>0.49368945715298101</v>
      </c>
    </row>
    <row r="653" spans="2:76" x14ac:dyDescent="0.35">
      <c r="B653" t="s">
        <v>178</v>
      </c>
      <c r="C653" s="17">
        <v>0.10880636058800799</v>
      </c>
      <c r="D653" s="17">
        <v>3.5733429210656698E-2</v>
      </c>
      <c r="E653" s="17">
        <v>0.150835343647719</v>
      </c>
      <c r="F653" s="17"/>
      <c r="G653" s="17">
        <v>0.19320591742412299</v>
      </c>
      <c r="H653" s="17">
        <v>0.143367741701241</v>
      </c>
      <c r="I653" s="17">
        <v>0</v>
      </c>
      <c r="J653" s="17"/>
      <c r="K653" s="17">
        <v>0</v>
      </c>
      <c r="L653" s="17">
        <v>0.15371997924406</v>
      </c>
      <c r="M653" s="17">
        <v>0</v>
      </c>
      <c r="N653" s="17">
        <v>0.48881199897351901</v>
      </c>
      <c r="O653" s="17">
        <v>0</v>
      </c>
      <c r="P653" s="17">
        <v>0.33354121067287701</v>
      </c>
      <c r="Q653" s="17">
        <v>0</v>
      </c>
      <c r="R653" s="17">
        <v>0.191932857968062</v>
      </c>
      <c r="S653" s="17">
        <v>0</v>
      </c>
      <c r="T653" s="17">
        <v>0</v>
      </c>
      <c r="U653" s="17">
        <v>0.24865976201345399</v>
      </c>
      <c r="V653" s="17">
        <v>0.455673946981491</v>
      </c>
      <c r="W653" s="17">
        <v>0.26546451004381499</v>
      </c>
      <c r="X653" s="17">
        <v>0</v>
      </c>
      <c r="Y653" s="17" t="s">
        <v>136</v>
      </c>
      <c r="Z653" s="17">
        <v>0</v>
      </c>
      <c r="AA653" s="17"/>
      <c r="AB653" s="17">
        <v>0.12493737381992701</v>
      </c>
      <c r="AC653" s="17">
        <v>7.4950746740931398E-2</v>
      </c>
      <c r="AD653" s="17">
        <v>0.17201376095951901</v>
      </c>
      <c r="AE653" s="17">
        <v>9.40855296906217E-2</v>
      </c>
      <c r="AF653" s="17"/>
      <c r="AG653" s="17">
        <v>9.8815724904740193E-2</v>
      </c>
      <c r="AH653" s="17">
        <v>9.5176109867087799E-2</v>
      </c>
      <c r="AI653" s="17">
        <v>0.123568456273631</v>
      </c>
      <c r="AJ653" s="17">
        <v>0</v>
      </c>
      <c r="AK653" s="17"/>
      <c r="AL653" s="17">
        <v>0.134538406649092</v>
      </c>
      <c r="AM653" s="17">
        <v>0.105248295104479</v>
      </c>
      <c r="AN653" s="17">
        <v>0</v>
      </c>
      <c r="AO653" s="17">
        <v>0</v>
      </c>
      <c r="AP653" s="17">
        <v>0</v>
      </c>
      <c r="AQ653" s="17">
        <v>0.13830103402331601</v>
      </c>
      <c r="AR653" s="17"/>
      <c r="AS653" s="17">
        <v>0</v>
      </c>
      <c r="AT653" s="17">
        <v>0</v>
      </c>
      <c r="AU653" s="17">
        <v>0</v>
      </c>
      <c r="AV653" s="17">
        <v>5.6036016945576299E-2</v>
      </c>
      <c r="AW653" s="17">
        <v>0.10415828118041499</v>
      </c>
      <c r="AX653" s="17">
        <v>1</v>
      </c>
      <c r="AY653" s="17">
        <v>0</v>
      </c>
      <c r="AZ653" s="17">
        <v>0.25706146728284601</v>
      </c>
      <c r="BA653" s="17">
        <v>0</v>
      </c>
      <c r="BB653" s="17"/>
      <c r="BC653" s="17">
        <v>9.30997690649015E-2</v>
      </c>
      <c r="BD653" s="17">
        <v>0.165395721619298</v>
      </c>
      <c r="BE653" s="17">
        <v>0</v>
      </c>
      <c r="BF653" s="17">
        <v>7.9750625149037496E-2</v>
      </c>
      <c r="BG653" s="17">
        <v>0.105978211670979</v>
      </c>
      <c r="BH653" s="17">
        <v>0.25613327779807399</v>
      </c>
      <c r="BI653" s="17"/>
      <c r="BJ653" s="17">
        <v>0</v>
      </c>
      <c r="BK653" s="17">
        <v>9.0946766605224993E-2</v>
      </c>
      <c r="BL653" s="17">
        <v>0.103349240626696</v>
      </c>
      <c r="BM653" s="17">
        <v>7.0136701711011301E-2</v>
      </c>
      <c r="BN653" s="17">
        <v>0.36526692447449199</v>
      </c>
      <c r="BO653" s="17">
        <v>0.18665639823899599</v>
      </c>
      <c r="BP653" s="17"/>
      <c r="BQ653" s="17">
        <v>9.9689489899291106E-2</v>
      </c>
      <c r="BR653" s="17">
        <v>0.14770997527958801</v>
      </c>
      <c r="BS653" s="17"/>
      <c r="BT653" s="17">
        <v>8.14246843090147E-2</v>
      </c>
      <c r="BU653" s="17">
        <v>0.13811936760204399</v>
      </c>
      <c r="BV653" s="17"/>
      <c r="BW653" s="17">
        <v>9.4572441591246004E-2</v>
      </c>
      <c r="BX653" s="17">
        <v>0.10027167931909101</v>
      </c>
    </row>
    <row r="654" spans="2:76" x14ac:dyDescent="0.35">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row>
    <row r="655" spans="2:76" x14ac:dyDescent="0.35">
      <c r="B655" s="6" t="s">
        <v>390</v>
      </c>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row>
    <row r="656" spans="2:76" x14ac:dyDescent="0.35">
      <c r="B656" s="24" t="s">
        <v>99</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row>
    <row r="657" spans="2:76" x14ac:dyDescent="0.35">
      <c r="B657" t="s">
        <v>385</v>
      </c>
      <c r="C657" s="17">
        <v>1.7133326565971201E-2</v>
      </c>
      <c r="D657" s="17">
        <v>1.4437667597808001E-2</v>
      </c>
      <c r="E657" s="17">
        <v>1.98683313052994E-2</v>
      </c>
      <c r="F657" s="17"/>
      <c r="G657" s="17">
        <v>2.2046777136585701E-2</v>
      </c>
      <c r="H657" s="17">
        <v>2.7185863251357301E-2</v>
      </c>
      <c r="I657" s="17">
        <v>8.4548039871034895E-3</v>
      </c>
      <c r="J657" s="17"/>
      <c r="K657" s="17">
        <v>8.9077879733585903E-3</v>
      </c>
      <c r="L657" s="17">
        <v>1.20599151564481E-2</v>
      </c>
      <c r="M657" s="17">
        <v>0</v>
      </c>
      <c r="N657" s="17">
        <v>3.0974724256878101E-2</v>
      </c>
      <c r="O657" s="17">
        <v>0</v>
      </c>
      <c r="P657" s="17">
        <v>0</v>
      </c>
      <c r="Q657" s="17">
        <v>1.1758636034818E-2</v>
      </c>
      <c r="R657" s="17">
        <v>1.1441607093985401E-2</v>
      </c>
      <c r="S657" s="17">
        <v>0</v>
      </c>
      <c r="T657" s="17">
        <v>2.59243729823928E-2</v>
      </c>
      <c r="U657" s="17">
        <v>5.6851938636140097E-2</v>
      </c>
      <c r="V657" s="17">
        <v>0</v>
      </c>
      <c r="W657" s="17">
        <v>0</v>
      </c>
      <c r="X657" s="17">
        <v>8.3079070292453303E-2</v>
      </c>
      <c r="Y657" s="17">
        <v>0</v>
      </c>
      <c r="Z657" s="17">
        <v>0</v>
      </c>
      <c r="AA657" s="17"/>
      <c r="AB657" s="17">
        <v>9.2316386284981792E-3</v>
      </c>
      <c r="AC657" s="17">
        <v>2.6056248029893099E-2</v>
      </c>
      <c r="AD657" s="17">
        <v>2.6392101806665201E-2</v>
      </c>
      <c r="AE657" s="17">
        <v>5.5715666355586899E-3</v>
      </c>
      <c r="AF657" s="17"/>
      <c r="AG657" s="17">
        <v>1.6903131912529502E-2</v>
      </c>
      <c r="AH657" s="17">
        <v>4.5711881531840699E-2</v>
      </c>
      <c r="AI657" s="17">
        <v>1.49589568770201E-2</v>
      </c>
      <c r="AJ657" s="17">
        <v>0</v>
      </c>
      <c r="AK657" s="17"/>
      <c r="AL657" s="17">
        <v>2.4122345096549098E-2</v>
      </c>
      <c r="AM657" s="17">
        <v>1.48511582613168E-2</v>
      </c>
      <c r="AN657" s="17">
        <v>1.12867219912966E-2</v>
      </c>
      <c r="AO657" s="17">
        <v>1.53302668819843E-2</v>
      </c>
      <c r="AP657" s="17">
        <v>0</v>
      </c>
      <c r="AQ657" s="17">
        <v>6.5436535253252701E-2</v>
      </c>
      <c r="AR657" s="17"/>
      <c r="AS657" s="17">
        <v>7.5093293090464997E-3</v>
      </c>
      <c r="AT657" s="17">
        <v>1.00570196575134E-2</v>
      </c>
      <c r="AU657" s="17">
        <v>1.00570196575134E-2</v>
      </c>
      <c r="AV657" s="17">
        <v>2.61585755419864E-2</v>
      </c>
      <c r="AW657" s="17">
        <v>4.1181768827338802E-2</v>
      </c>
      <c r="AX657" s="17">
        <v>0</v>
      </c>
      <c r="AY657" s="17">
        <v>0</v>
      </c>
      <c r="AZ657" s="17">
        <v>2.89157159818536E-2</v>
      </c>
      <c r="BA657" s="17">
        <v>0.31078057299475398</v>
      </c>
      <c r="BB657" s="17"/>
      <c r="BC657" s="17">
        <v>2.8704418516634699E-2</v>
      </c>
      <c r="BD657" s="17">
        <v>0</v>
      </c>
      <c r="BE657" s="17">
        <v>2.9227521408216901E-2</v>
      </c>
      <c r="BF657" s="17">
        <v>2.9900103509413401E-2</v>
      </c>
      <c r="BG657" s="17">
        <v>2.5502538778424998E-3</v>
      </c>
      <c r="BH657" s="17">
        <v>6.6591062741958598E-2</v>
      </c>
      <c r="BI657" s="17"/>
      <c r="BJ657" s="17">
        <v>1.9839029979098501E-2</v>
      </c>
      <c r="BK657" s="17">
        <v>1.40235972803699E-2</v>
      </c>
      <c r="BL657" s="17">
        <v>3.61312069220339E-2</v>
      </c>
      <c r="BM657" s="17">
        <v>1.4328277576381001E-2</v>
      </c>
      <c r="BN657" s="17">
        <v>5.9763520626638297E-3</v>
      </c>
      <c r="BO657" s="17">
        <v>2.76942063971133E-2</v>
      </c>
      <c r="BP657" s="17"/>
      <c r="BQ657" s="17">
        <v>1.47800830705577E-2</v>
      </c>
      <c r="BR657" s="17">
        <v>2.2267862539566401E-2</v>
      </c>
      <c r="BS657" s="17"/>
      <c r="BT657" s="17">
        <v>9.04021349811048E-3</v>
      </c>
      <c r="BU657" s="17">
        <v>2.38908595791083E-2</v>
      </c>
      <c r="BV657" s="17"/>
      <c r="BW657" s="17">
        <v>1.23295213323161E-2</v>
      </c>
      <c r="BX657" s="17">
        <v>2.60622317734291E-2</v>
      </c>
    </row>
    <row r="658" spans="2:76" x14ac:dyDescent="0.35">
      <c r="B658" t="s">
        <v>386</v>
      </c>
      <c r="C658" s="17">
        <v>5.1950443886148598E-2</v>
      </c>
      <c r="D658" s="17">
        <v>4.69322380586948E-2</v>
      </c>
      <c r="E658" s="17">
        <v>5.7081860052719098E-2</v>
      </c>
      <c r="F658" s="17"/>
      <c r="G658" s="17">
        <v>8.3020549213024E-2</v>
      </c>
      <c r="H658" s="17">
        <v>5.0756316245749798E-2</v>
      </c>
      <c r="I658" s="17">
        <v>4.2001339379317701E-2</v>
      </c>
      <c r="J658" s="17"/>
      <c r="K658" s="17">
        <v>5.7211240407840203E-2</v>
      </c>
      <c r="L658" s="17">
        <v>6.9630877914120204E-2</v>
      </c>
      <c r="M658" s="17">
        <v>0</v>
      </c>
      <c r="N658" s="17">
        <v>3.09457670707842E-2</v>
      </c>
      <c r="O658" s="17">
        <v>0.201150394149469</v>
      </c>
      <c r="P658" s="17">
        <v>0</v>
      </c>
      <c r="Q658" s="17">
        <v>1.3585859535034699E-2</v>
      </c>
      <c r="R658" s="17">
        <v>2.9131615119733799E-2</v>
      </c>
      <c r="S658" s="17">
        <v>4.6990064072832197E-2</v>
      </c>
      <c r="T658" s="17">
        <v>4.9770169832475099E-2</v>
      </c>
      <c r="U658" s="17">
        <v>3.7470542163639903E-2</v>
      </c>
      <c r="V658" s="17">
        <v>0.22325364248982199</v>
      </c>
      <c r="W658" s="17">
        <v>0.11818350389788899</v>
      </c>
      <c r="X658" s="17">
        <v>4.0767017578404001E-2</v>
      </c>
      <c r="Y658" s="17">
        <v>5.9146096541913301E-2</v>
      </c>
      <c r="Z658" s="17">
        <v>7.8660985022434002E-2</v>
      </c>
      <c r="AA658" s="17"/>
      <c r="AB658" s="17">
        <v>3.5160127688045197E-2</v>
      </c>
      <c r="AC658" s="17">
        <v>5.4216221001138001E-2</v>
      </c>
      <c r="AD658" s="17">
        <v>4.9998894003307801E-2</v>
      </c>
      <c r="AE658" s="17">
        <v>8.0164369569744806E-2</v>
      </c>
      <c r="AF658" s="17"/>
      <c r="AG658" s="17">
        <v>5.5483939176272999E-2</v>
      </c>
      <c r="AH658" s="17">
        <v>2.38900153024976E-2</v>
      </c>
      <c r="AI658" s="17">
        <v>5.58283901008233E-2</v>
      </c>
      <c r="AJ658" s="17">
        <v>4.6928001001168902E-2</v>
      </c>
      <c r="AK658" s="17"/>
      <c r="AL658" s="17">
        <v>5.26263649465918E-2</v>
      </c>
      <c r="AM658" s="17">
        <v>5.3607240563361698E-2</v>
      </c>
      <c r="AN658" s="17">
        <v>0.134791699159762</v>
      </c>
      <c r="AO658" s="17">
        <v>1.2594624282815201E-2</v>
      </c>
      <c r="AP658" s="17">
        <v>4.6765811763136399E-2</v>
      </c>
      <c r="AQ658" s="17">
        <v>5.6314625436662498E-2</v>
      </c>
      <c r="AR658" s="17"/>
      <c r="AS658" s="17">
        <v>4.3950629802146701E-2</v>
      </c>
      <c r="AT658" s="17">
        <v>1.916541282446E-2</v>
      </c>
      <c r="AU658" s="17">
        <v>1.916541282446E-2</v>
      </c>
      <c r="AV658" s="17">
        <v>9.6536924140980293E-2</v>
      </c>
      <c r="AW658" s="17">
        <v>4.4264787781689199E-2</v>
      </c>
      <c r="AX658" s="17">
        <v>0</v>
      </c>
      <c r="AY658" s="17">
        <v>4.2289865162537799E-2</v>
      </c>
      <c r="AZ658" s="17">
        <v>3.6471388750073802E-2</v>
      </c>
      <c r="BA658" s="17">
        <v>0.37516009036544401</v>
      </c>
      <c r="BB658" s="17"/>
      <c r="BC658" s="17">
        <v>5.7738840479436698E-2</v>
      </c>
      <c r="BD658" s="17">
        <v>6.6747785063348899E-2</v>
      </c>
      <c r="BE658" s="17">
        <v>0</v>
      </c>
      <c r="BF658" s="17">
        <v>4.0809653853260498E-2</v>
      </c>
      <c r="BG658" s="17">
        <v>4.9220867489669903E-2</v>
      </c>
      <c r="BH658" s="17">
        <v>0.132813266230109</v>
      </c>
      <c r="BI658" s="17"/>
      <c r="BJ658" s="17">
        <v>5.1952723108156698E-2</v>
      </c>
      <c r="BK658" s="17">
        <v>4.4701600596999902E-2</v>
      </c>
      <c r="BL658" s="17">
        <v>7.9002443290373703E-2</v>
      </c>
      <c r="BM658" s="17">
        <v>4.1244625001740302E-2</v>
      </c>
      <c r="BN658" s="17">
        <v>5.5837602138637699E-2</v>
      </c>
      <c r="BO658" s="17">
        <v>6.7326562556226197E-2</v>
      </c>
      <c r="BP658" s="17"/>
      <c r="BQ658" s="17">
        <v>5.8733149200792097E-2</v>
      </c>
      <c r="BR658" s="17">
        <v>3.8135418939235097E-2</v>
      </c>
      <c r="BS658" s="17"/>
      <c r="BT658" s="17">
        <v>6.8124822182886402E-2</v>
      </c>
      <c r="BU658" s="17">
        <v>3.9251799069077803E-2</v>
      </c>
      <c r="BV658" s="17"/>
      <c r="BW658" s="17">
        <v>5.6194376272699603E-2</v>
      </c>
      <c r="BX658" s="17">
        <v>4.7163141171976002E-2</v>
      </c>
    </row>
    <row r="659" spans="2:76" x14ac:dyDescent="0.35">
      <c r="B659" t="s">
        <v>387</v>
      </c>
      <c r="C659" s="17">
        <v>0.816040570012047</v>
      </c>
      <c r="D659" s="17">
        <v>0.82444498974853198</v>
      </c>
      <c r="E659" s="17">
        <v>0.80725334479160005</v>
      </c>
      <c r="F659" s="17"/>
      <c r="G659" s="17">
        <v>0.74986771888841297</v>
      </c>
      <c r="H659" s="17">
        <v>0.80613271110176499</v>
      </c>
      <c r="I659" s="17">
        <v>0.84586829493072702</v>
      </c>
      <c r="J659" s="17"/>
      <c r="K659" s="17">
        <v>0.87050361545437804</v>
      </c>
      <c r="L659" s="17">
        <v>0.791219970149457</v>
      </c>
      <c r="M659" s="17">
        <v>0.91624556936636103</v>
      </c>
      <c r="N659" s="17">
        <v>0.81311115974523296</v>
      </c>
      <c r="O659" s="17">
        <v>0.70028321415635597</v>
      </c>
      <c r="P659" s="17">
        <v>0.87060726137606903</v>
      </c>
      <c r="Q659" s="17">
        <v>0.79391669422156597</v>
      </c>
      <c r="R659" s="17">
        <v>0.82593571468951699</v>
      </c>
      <c r="S659" s="17">
        <v>0.75924339017716902</v>
      </c>
      <c r="T659" s="17">
        <v>0.80526335763437995</v>
      </c>
      <c r="U659" s="17">
        <v>0.78810377968881395</v>
      </c>
      <c r="V659" s="17">
        <v>0.56362262861205903</v>
      </c>
      <c r="W659" s="17">
        <v>0.766245343066843</v>
      </c>
      <c r="X659" s="17">
        <v>0.83542500620928695</v>
      </c>
      <c r="Y659" s="17">
        <v>0.87664645893218995</v>
      </c>
      <c r="Z659" s="17">
        <v>0.88303868704350097</v>
      </c>
      <c r="AA659" s="17"/>
      <c r="AB659" s="17">
        <v>0.82471398873625101</v>
      </c>
      <c r="AC659" s="17">
        <v>0.79505091644146597</v>
      </c>
      <c r="AD659" s="17">
        <v>0.82047900600349799</v>
      </c>
      <c r="AE659" s="17">
        <v>0.83277609606140202</v>
      </c>
      <c r="AF659" s="17"/>
      <c r="AG659" s="17">
        <v>0.81027350924470798</v>
      </c>
      <c r="AH659" s="17">
        <v>0.82439770100077203</v>
      </c>
      <c r="AI659" s="17">
        <v>0.85197223315529003</v>
      </c>
      <c r="AJ659" s="17">
        <v>0.95307199899883099</v>
      </c>
      <c r="AK659" s="17"/>
      <c r="AL659" s="17">
        <v>0.80544815324070396</v>
      </c>
      <c r="AM659" s="17">
        <v>0.81432666469088499</v>
      </c>
      <c r="AN659" s="17">
        <v>0.73541731724705195</v>
      </c>
      <c r="AO659" s="17">
        <v>0.88217381425096597</v>
      </c>
      <c r="AP659" s="17">
        <v>0.82771155148799502</v>
      </c>
      <c r="AQ659" s="17">
        <v>0.79365005223806995</v>
      </c>
      <c r="AR659" s="17"/>
      <c r="AS659" s="17">
        <v>0.82829623995766499</v>
      </c>
      <c r="AT659" s="17">
        <v>0.86019472936222297</v>
      </c>
      <c r="AU659" s="17">
        <v>0.86019472936222297</v>
      </c>
      <c r="AV659" s="17">
        <v>0.781227212905098</v>
      </c>
      <c r="AW659" s="17">
        <v>0.82194707684834101</v>
      </c>
      <c r="AX659" s="17">
        <v>0.88453010630789297</v>
      </c>
      <c r="AY659" s="17">
        <v>0.84879131398388796</v>
      </c>
      <c r="AZ659" s="17">
        <v>0.71409540676430405</v>
      </c>
      <c r="BA659" s="17">
        <v>0.31405933663980201</v>
      </c>
      <c r="BB659" s="17"/>
      <c r="BC659" s="17">
        <v>0.82973639560350199</v>
      </c>
      <c r="BD659" s="17">
        <v>0.83063627129279805</v>
      </c>
      <c r="BE659" s="17">
        <v>0.74825336248316898</v>
      </c>
      <c r="BF659" s="17">
        <v>0.75939751622178298</v>
      </c>
      <c r="BG659" s="17">
        <v>0.83006004478693296</v>
      </c>
      <c r="BH659" s="17">
        <v>0.80059567102793305</v>
      </c>
      <c r="BI659" s="17"/>
      <c r="BJ659" s="17">
        <v>0.83229646874676699</v>
      </c>
      <c r="BK659" s="17">
        <v>0.828650396921912</v>
      </c>
      <c r="BL659" s="17">
        <v>0.73180567236266003</v>
      </c>
      <c r="BM659" s="17">
        <v>0.81382117100179996</v>
      </c>
      <c r="BN659" s="17">
        <v>0.84276999619808102</v>
      </c>
      <c r="BO659" s="17">
        <v>0.80047316448514005</v>
      </c>
      <c r="BP659" s="17"/>
      <c r="BQ659" s="17">
        <v>0.81630444979901495</v>
      </c>
      <c r="BR659" s="17">
        <v>0.81369687133131596</v>
      </c>
      <c r="BS659" s="17"/>
      <c r="BT659" s="17">
        <v>0.81756136937968904</v>
      </c>
      <c r="BU659" s="17">
        <v>0.81307949765009202</v>
      </c>
      <c r="BV659" s="17"/>
      <c r="BW659" s="17">
        <v>0.81406079803007803</v>
      </c>
      <c r="BX659" s="17">
        <v>0.82433299633271295</v>
      </c>
    </row>
    <row r="660" spans="2:76" x14ac:dyDescent="0.35">
      <c r="B660" t="s">
        <v>388</v>
      </c>
      <c r="C660" s="17">
        <v>1.2864611147202399E-2</v>
      </c>
      <c r="D660" s="17">
        <v>7.8736549059679108E-3</v>
      </c>
      <c r="E660" s="17">
        <v>1.7890837557630299E-2</v>
      </c>
      <c r="F660" s="17"/>
      <c r="G660" s="17">
        <v>1.0974123349908599E-2</v>
      </c>
      <c r="H660" s="17">
        <v>1.7054109564896301E-2</v>
      </c>
      <c r="I660" s="17">
        <v>1.0613831220151301E-2</v>
      </c>
      <c r="J660" s="17"/>
      <c r="K660" s="17">
        <v>9.0850800736602903E-3</v>
      </c>
      <c r="L660" s="17">
        <v>1.42727677220505E-2</v>
      </c>
      <c r="M660" s="17">
        <v>0</v>
      </c>
      <c r="N660" s="17">
        <v>0</v>
      </c>
      <c r="O660" s="17">
        <v>0</v>
      </c>
      <c r="P660" s="17">
        <v>4.3780044196033201E-2</v>
      </c>
      <c r="Q660" s="17">
        <v>1.13838297989456E-2</v>
      </c>
      <c r="R660" s="17">
        <v>0</v>
      </c>
      <c r="S660" s="17">
        <v>4.6990064072832197E-2</v>
      </c>
      <c r="T660" s="17">
        <v>2.1764211487375E-2</v>
      </c>
      <c r="U660" s="17">
        <v>3.7685917293866701E-2</v>
      </c>
      <c r="V660" s="17">
        <v>0</v>
      </c>
      <c r="W660" s="17">
        <v>0</v>
      </c>
      <c r="X660" s="17">
        <v>0</v>
      </c>
      <c r="Y660" s="17">
        <v>0</v>
      </c>
      <c r="Z660" s="17">
        <v>0</v>
      </c>
      <c r="AA660" s="17"/>
      <c r="AB660" s="17">
        <v>4.07907732402207E-3</v>
      </c>
      <c r="AC660" s="17">
        <v>2.5158408662693001E-2</v>
      </c>
      <c r="AD660" s="17">
        <v>0</v>
      </c>
      <c r="AE660" s="17">
        <v>1.7867073338145599E-2</v>
      </c>
      <c r="AF660" s="17"/>
      <c r="AG660" s="17">
        <v>1.46400193837431E-2</v>
      </c>
      <c r="AH660" s="17">
        <v>1.31672719771394E-2</v>
      </c>
      <c r="AI660" s="17">
        <v>6.2296050158237304E-3</v>
      </c>
      <c r="AJ660" s="17">
        <v>0</v>
      </c>
      <c r="AK660" s="17"/>
      <c r="AL660" s="17">
        <v>1.9827482407653901E-2</v>
      </c>
      <c r="AM660" s="17">
        <v>2.0850642310535999E-2</v>
      </c>
      <c r="AN660" s="17">
        <v>1.09831468096847E-2</v>
      </c>
      <c r="AO660" s="17">
        <v>0</v>
      </c>
      <c r="AP660" s="17">
        <v>2.4564336319802999E-2</v>
      </c>
      <c r="AQ660" s="17">
        <v>1.4214082555529599E-2</v>
      </c>
      <c r="AR660" s="17"/>
      <c r="AS660" s="17">
        <v>1.36383918156559E-2</v>
      </c>
      <c r="AT660" s="17">
        <v>0</v>
      </c>
      <c r="AU660" s="17">
        <v>0</v>
      </c>
      <c r="AV660" s="17">
        <v>9.4580923192301106E-3</v>
      </c>
      <c r="AW660" s="17">
        <v>1.9425591035007E-2</v>
      </c>
      <c r="AX660" s="17">
        <v>0</v>
      </c>
      <c r="AY660" s="17">
        <v>0</v>
      </c>
      <c r="AZ660" s="17">
        <v>0</v>
      </c>
      <c r="BA660" s="17">
        <v>0</v>
      </c>
      <c r="BB660" s="17"/>
      <c r="BC660" s="17">
        <v>9.2904812422222594E-3</v>
      </c>
      <c r="BD660" s="17">
        <v>3.1489778832851999E-2</v>
      </c>
      <c r="BE660" s="17">
        <v>2.9345748730212201E-2</v>
      </c>
      <c r="BF660" s="17">
        <v>1.22018966657377E-2</v>
      </c>
      <c r="BG660" s="17">
        <v>1.0686533698439599E-2</v>
      </c>
      <c r="BH660" s="17">
        <v>0</v>
      </c>
      <c r="BI660" s="17"/>
      <c r="BJ660" s="17">
        <v>5.8853605779848796E-3</v>
      </c>
      <c r="BK660" s="17">
        <v>2.5291460409776399E-2</v>
      </c>
      <c r="BL660" s="17">
        <v>2.2328794072330401E-2</v>
      </c>
      <c r="BM660" s="17">
        <v>1.06584481585392E-2</v>
      </c>
      <c r="BN660" s="17">
        <v>7.5142307608061501E-3</v>
      </c>
      <c r="BO660" s="17">
        <v>0</v>
      </c>
      <c r="BP660" s="17"/>
      <c r="BQ660" s="17">
        <v>1.6256164156448399E-2</v>
      </c>
      <c r="BR660" s="17">
        <v>5.8293465130558999E-3</v>
      </c>
      <c r="BS660" s="17"/>
      <c r="BT660" s="17">
        <v>1.79606781815967E-2</v>
      </c>
      <c r="BU660" s="17">
        <v>8.8308618359049101E-3</v>
      </c>
      <c r="BV660" s="17"/>
      <c r="BW660" s="17">
        <v>1.1829194974423999E-2</v>
      </c>
      <c r="BX660" s="17">
        <v>1.55154761113863E-2</v>
      </c>
    </row>
    <row r="661" spans="2:76" x14ac:dyDescent="0.35">
      <c r="B661" t="s">
        <v>389</v>
      </c>
      <c r="C661" s="17">
        <v>3.0561305471550199E-2</v>
      </c>
      <c r="D661" s="17">
        <v>2.7072015156276701E-2</v>
      </c>
      <c r="E661" s="17">
        <v>3.4118231925728597E-2</v>
      </c>
      <c r="F661" s="17"/>
      <c r="G661" s="17">
        <v>3.5347858607241503E-2</v>
      </c>
      <c r="H661" s="17">
        <v>2.7117155936671099E-2</v>
      </c>
      <c r="I661" s="17">
        <v>3.1290401349883999E-2</v>
      </c>
      <c r="J661" s="17"/>
      <c r="K661" s="17">
        <v>3.6057269595128803E-2</v>
      </c>
      <c r="L661" s="17">
        <v>1.92134038077123E-2</v>
      </c>
      <c r="M661" s="17">
        <v>2.0584837402809301E-2</v>
      </c>
      <c r="N661" s="17">
        <v>6.26817212375467E-2</v>
      </c>
      <c r="O661" s="17">
        <v>0</v>
      </c>
      <c r="P661" s="17">
        <v>0</v>
      </c>
      <c r="Q661" s="17">
        <v>3.5116820580206098E-2</v>
      </c>
      <c r="R661" s="17">
        <v>3.0788562515603E-2</v>
      </c>
      <c r="S661" s="17">
        <v>0.100206286730532</v>
      </c>
      <c r="T661" s="17">
        <v>4.01199343046241E-2</v>
      </c>
      <c r="U661" s="17">
        <v>1.8950646212046701E-2</v>
      </c>
      <c r="V661" s="17">
        <v>0</v>
      </c>
      <c r="W661" s="17">
        <v>3.29121114035947E-2</v>
      </c>
      <c r="X661" s="17">
        <v>0</v>
      </c>
      <c r="Y661" s="17">
        <v>0</v>
      </c>
      <c r="Z661" s="17">
        <v>3.8300327934065098E-2</v>
      </c>
      <c r="AA661" s="17"/>
      <c r="AB661" s="17">
        <v>4.2044255618934198E-2</v>
      </c>
      <c r="AC661" s="17">
        <v>2.3895868343068501E-2</v>
      </c>
      <c r="AD661" s="17">
        <v>3.9623319610776697E-2</v>
      </c>
      <c r="AE661" s="17">
        <v>3.0033177149913201E-2</v>
      </c>
      <c r="AF661" s="17"/>
      <c r="AG661" s="17">
        <v>3.4980111350029201E-2</v>
      </c>
      <c r="AH661" s="17">
        <v>3.8839208789629098E-2</v>
      </c>
      <c r="AI661" s="17">
        <v>1.5620634802978201E-2</v>
      </c>
      <c r="AJ661" s="17">
        <v>0</v>
      </c>
      <c r="AK661" s="17"/>
      <c r="AL661" s="17">
        <v>3.8645425608898602E-2</v>
      </c>
      <c r="AM661" s="17">
        <v>2.21516487871758E-2</v>
      </c>
      <c r="AN661" s="17">
        <v>1.0884285832993799E-2</v>
      </c>
      <c r="AO661" s="17">
        <v>1.32731556704645E-2</v>
      </c>
      <c r="AP661" s="17">
        <v>2.4269883476246298E-2</v>
      </c>
      <c r="AQ661" s="17">
        <v>1.2770341192851999E-2</v>
      </c>
      <c r="AR661" s="17"/>
      <c r="AS661" s="17">
        <v>3.76080537978516E-2</v>
      </c>
      <c r="AT661" s="17">
        <v>2.26062444436749E-2</v>
      </c>
      <c r="AU661" s="17">
        <v>2.26062444436749E-2</v>
      </c>
      <c r="AV661" s="17">
        <v>1.35931086790675E-2</v>
      </c>
      <c r="AW661" s="17">
        <v>1.81242889549987E-2</v>
      </c>
      <c r="AX661" s="17">
        <v>3.6287461111698997E-2</v>
      </c>
      <c r="AY661" s="17">
        <v>0</v>
      </c>
      <c r="AZ661" s="17">
        <v>0.12302095378493801</v>
      </c>
      <c r="BA661" s="17">
        <v>0</v>
      </c>
      <c r="BB661" s="17"/>
      <c r="BC661" s="17">
        <v>3.29589474338461E-2</v>
      </c>
      <c r="BD661" s="17">
        <v>1.9192509305331399E-2</v>
      </c>
      <c r="BE661" s="17">
        <v>0</v>
      </c>
      <c r="BF661" s="17">
        <v>2.8029503297531001E-2</v>
      </c>
      <c r="BG661" s="17">
        <v>3.6654086378619798E-2</v>
      </c>
      <c r="BH661" s="17">
        <v>0</v>
      </c>
      <c r="BI661" s="17"/>
      <c r="BJ661" s="17">
        <v>2.4176522177274399E-2</v>
      </c>
      <c r="BK661" s="17">
        <v>1.9590442912244099E-2</v>
      </c>
      <c r="BL661" s="17">
        <v>2.16446983345773E-2</v>
      </c>
      <c r="BM661" s="17">
        <v>4.4999181662197199E-2</v>
      </c>
      <c r="BN661" s="17">
        <v>4.7408778814574698E-2</v>
      </c>
      <c r="BO661" s="17">
        <v>1.13289903886099E-2</v>
      </c>
      <c r="BP661" s="17"/>
      <c r="BQ661" s="17">
        <v>3.03215414220213E-2</v>
      </c>
      <c r="BR661" s="17">
        <v>3.13643012620171E-2</v>
      </c>
      <c r="BS661" s="17"/>
      <c r="BT661" s="17">
        <v>2.8929479571270698E-2</v>
      </c>
      <c r="BU661" s="17">
        <v>3.2177483152044099E-2</v>
      </c>
      <c r="BV661" s="17"/>
      <c r="BW661" s="17">
        <v>2.9407772932361902E-2</v>
      </c>
      <c r="BX661" s="17">
        <v>3.4799785645006999E-2</v>
      </c>
    </row>
    <row r="662" spans="2:76" x14ac:dyDescent="0.35">
      <c r="B662" t="s">
        <v>97</v>
      </c>
      <c r="C662" s="17">
        <v>7.1449742917080394E-2</v>
      </c>
      <c r="D662" s="17">
        <v>7.9239434532720601E-2</v>
      </c>
      <c r="E662" s="17">
        <v>6.3787394367022798E-2</v>
      </c>
      <c r="F662" s="17"/>
      <c r="G662" s="17">
        <v>9.8742972804826801E-2</v>
      </c>
      <c r="H662" s="17">
        <v>7.1753843899560105E-2</v>
      </c>
      <c r="I662" s="17">
        <v>6.1771329132816501E-2</v>
      </c>
      <c r="J662" s="17"/>
      <c r="K662" s="17">
        <v>1.8235006495634299E-2</v>
      </c>
      <c r="L662" s="17">
        <v>9.3603065250212406E-2</v>
      </c>
      <c r="M662" s="17">
        <v>6.3169593230829796E-2</v>
      </c>
      <c r="N662" s="17">
        <v>6.2286627689557603E-2</v>
      </c>
      <c r="O662" s="17">
        <v>9.8566391694175207E-2</v>
      </c>
      <c r="P662" s="17">
        <v>8.5612694427897901E-2</v>
      </c>
      <c r="Q662" s="17">
        <v>0.13423815982942999</v>
      </c>
      <c r="R662" s="17">
        <v>0.102702500581161</v>
      </c>
      <c r="S662" s="17">
        <v>4.6570194946634398E-2</v>
      </c>
      <c r="T662" s="17">
        <v>5.7157953758753002E-2</v>
      </c>
      <c r="U662" s="17">
        <v>6.0937176005493199E-2</v>
      </c>
      <c r="V662" s="17">
        <v>0.21312372889811901</v>
      </c>
      <c r="W662" s="17">
        <v>8.2659041631673105E-2</v>
      </c>
      <c r="X662" s="17">
        <v>4.07289059198555E-2</v>
      </c>
      <c r="Y662" s="17">
        <v>6.4207444525896898E-2</v>
      </c>
      <c r="Z662" s="17">
        <v>0</v>
      </c>
      <c r="AA662" s="17"/>
      <c r="AB662" s="17">
        <v>8.4770912004249799E-2</v>
      </c>
      <c r="AC662" s="17">
        <v>7.5622337521741106E-2</v>
      </c>
      <c r="AD662" s="17">
        <v>6.3506678575751999E-2</v>
      </c>
      <c r="AE662" s="17">
        <v>3.3587717245236202E-2</v>
      </c>
      <c r="AF662" s="17"/>
      <c r="AG662" s="17">
        <v>6.7719288932716906E-2</v>
      </c>
      <c r="AH662" s="17">
        <v>5.3993921398120898E-2</v>
      </c>
      <c r="AI662" s="17">
        <v>5.5390180048065001E-2</v>
      </c>
      <c r="AJ662" s="17">
        <v>0</v>
      </c>
      <c r="AK662" s="17"/>
      <c r="AL662" s="17">
        <v>5.9330228699602597E-2</v>
      </c>
      <c r="AM662" s="17">
        <v>7.4212645386725104E-2</v>
      </c>
      <c r="AN662" s="17">
        <v>9.6636828959211302E-2</v>
      </c>
      <c r="AO662" s="17">
        <v>7.6628138913770197E-2</v>
      </c>
      <c r="AP662" s="17">
        <v>7.6688416952819305E-2</v>
      </c>
      <c r="AQ662" s="17">
        <v>5.7614363323632997E-2</v>
      </c>
      <c r="AR662" s="17"/>
      <c r="AS662" s="17">
        <v>6.8997355317634596E-2</v>
      </c>
      <c r="AT662" s="17">
        <v>8.7976593712128695E-2</v>
      </c>
      <c r="AU662" s="17">
        <v>8.7976593712128695E-2</v>
      </c>
      <c r="AV662" s="17">
        <v>7.3026086413637198E-2</v>
      </c>
      <c r="AW662" s="17">
        <v>5.50564865526251E-2</v>
      </c>
      <c r="AX662" s="17">
        <v>7.9182432580407594E-2</v>
      </c>
      <c r="AY662" s="17">
        <v>0.108918820853574</v>
      </c>
      <c r="AZ662" s="17">
        <v>9.7496534718831199E-2</v>
      </c>
      <c r="BA662" s="17">
        <v>0</v>
      </c>
      <c r="BB662" s="17"/>
      <c r="BC662" s="17">
        <v>4.1570916724358101E-2</v>
      </c>
      <c r="BD662" s="17">
        <v>5.1933655505669397E-2</v>
      </c>
      <c r="BE662" s="17">
        <v>0.19317336737840199</v>
      </c>
      <c r="BF662" s="17">
        <v>0.12966132645227399</v>
      </c>
      <c r="BG662" s="17">
        <v>7.0828213768495296E-2</v>
      </c>
      <c r="BH662" s="17">
        <v>0</v>
      </c>
      <c r="BI662" s="17"/>
      <c r="BJ662" s="17">
        <v>6.5849895410719006E-2</v>
      </c>
      <c r="BK662" s="17">
        <v>6.7742501878697597E-2</v>
      </c>
      <c r="BL662" s="17">
        <v>0.109087185018024</v>
      </c>
      <c r="BM662" s="17">
        <v>7.4948296599342198E-2</v>
      </c>
      <c r="BN662" s="17">
        <v>4.0493040025236203E-2</v>
      </c>
      <c r="BO662" s="17">
        <v>9.3177076172910905E-2</v>
      </c>
      <c r="BP662" s="17"/>
      <c r="BQ662" s="17">
        <v>6.3604612351165796E-2</v>
      </c>
      <c r="BR662" s="17">
        <v>8.8706199414810005E-2</v>
      </c>
      <c r="BS662" s="17"/>
      <c r="BT662" s="17">
        <v>5.8383437186447097E-2</v>
      </c>
      <c r="BU662" s="17">
        <v>8.2769498713772996E-2</v>
      </c>
      <c r="BV662" s="17"/>
      <c r="BW662" s="17">
        <v>7.6178336458119902E-2</v>
      </c>
      <c r="BX662" s="17">
        <v>5.2126368965488799E-2</v>
      </c>
    </row>
    <row r="663" spans="2:76" x14ac:dyDescent="0.35">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row>
    <row r="664" spans="2:76" x14ac:dyDescent="0.35">
      <c r="B664" s="6" t="s">
        <v>391</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row>
    <row r="665" spans="2:76" x14ac:dyDescent="0.35">
      <c r="B665" s="31" t="s">
        <v>420</v>
      </c>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row>
    <row r="666" spans="2:76" x14ac:dyDescent="0.35">
      <c r="B666" t="s">
        <v>157</v>
      </c>
      <c r="C666" s="17">
        <v>0.148019293167483</v>
      </c>
      <c r="D666" s="17">
        <v>0.14298262158908001</v>
      </c>
      <c r="E666" s="17">
        <v>0.15360256876488701</v>
      </c>
      <c r="F666" s="17"/>
      <c r="G666" s="17">
        <v>0.197887762384094</v>
      </c>
      <c r="H666" s="17">
        <v>0.17009466654354199</v>
      </c>
      <c r="I666" s="17">
        <v>0.117074672353104</v>
      </c>
      <c r="J666" s="17"/>
      <c r="K666" s="17">
        <v>0.147185436508604</v>
      </c>
      <c r="L666" s="17">
        <v>0.147183026595712</v>
      </c>
      <c r="M666" s="17">
        <v>0.15381855034667</v>
      </c>
      <c r="N666" s="17">
        <v>0.105797435496473</v>
      </c>
      <c r="O666" s="17">
        <v>0.12554734534158499</v>
      </c>
      <c r="P666" s="17">
        <v>9.7973035539276804E-2</v>
      </c>
      <c r="Q666" s="17">
        <v>0.15101645509099601</v>
      </c>
      <c r="R666" s="17">
        <v>8.5506984443931497E-2</v>
      </c>
      <c r="S666" s="17">
        <v>0.300453160587905</v>
      </c>
      <c r="T666" s="17">
        <v>0.154921907501368</v>
      </c>
      <c r="U666" s="17">
        <v>0.10251223130470501</v>
      </c>
      <c r="V666" s="17">
        <v>0.334307373584045</v>
      </c>
      <c r="W666" s="17">
        <v>0.222279462139295</v>
      </c>
      <c r="X666" s="17">
        <v>0.157141460829126</v>
      </c>
      <c r="Y666" s="17">
        <v>0.213196605644874</v>
      </c>
      <c r="Z666" s="17">
        <v>8.1793710975749404E-2</v>
      </c>
      <c r="AA666" s="17"/>
      <c r="AB666" s="17">
        <v>0.115991503549862</v>
      </c>
      <c r="AC666" s="17">
        <v>0.145846885050231</v>
      </c>
      <c r="AD666" s="17">
        <v>0.17031754518425199</v>
      </c>
      <c r="AE666" s="17">
        <v>0.18996727686162099</v>
      </c>
      <c r="AF666" s="17"/>
      <c r="AG666" s="17">
        <v>0.14701299854909</v>
      </c>
      <c r="AH666" s="17">
        <v>0.22167864521331901</v>
      </c>
      <c r="AI666" s="17">
        <v>0.15458491277722</v>
      </c>
      <c r="AJ666" s="17">
        <v>9.0663132741438404E-2</v>
      </c>
      <c r="AK666" s="17"/>
      <c r="AL666" s="17">
        <v>0.15067114810943599</v>
      </c>
      <c r="AM666" s="17">
        <v>0.15675334982893499</v>
      </c>
      <c r="AN666" s="17">
        <v>0.20117348905017701</v>
      </c>
      <c r="AO666" s="17">
        <v>0.15019866263521001</v>
      </c>
      <c r="AP666" s="17">
        <v>8.5151266561096894E-2</v>
      </c>
      <c r="AQ666" s="17">
        <v>0.188716538872849</v>
      </c>
      <c r="AR666" s="17"/>
      <c r="AS666" s="17">
        <v>0.14786999866644601</v>
      </c>
      <c r="AT666" s="17">
        <v>0.11339977404148301</v>
      </c>
      <c r="AU666" s="17">
        <v>0.11339977404148301</v>
      </c>
      <c r="AV666" s="17">
        <v>0.18451726562811999</v>
      </c>
      <c r="AW666" s="17">
        <v>0.11543772412832801</v>
      </c>
      <c r="AX666" s="17">
        <v>3.7501117687532101E-2</v>
      </c>
      <c r="AY666" s="17">
        <v>0.16682530835815701</v>
      </c>
      <c r="AZ666" s="17">
        <v>0.238843725703376</v>
      </c>
      <c r="BA666" s="17">
        <v>1</v>
      </c>
      <c r="BB666" s="17"/>
      <c r="BC666" s="17">
        <v>0.17000708570526901</v>
      </c>
      <c r="BD666" s="17">
        <v>0.13123930805487499</v>
      </c>
      <c r="BE666" s="17">
        <v>0.152838029651096</v>
      </c>
      <c r="BF666" s="17">
        <v>0.113476945965508</v>
      </c>
      <c r="BG666" s="17">
        <v>0.14245216034698999</v>
      </c>
      <c r="BH666" s="17">
        <v>0.23228848073698199</v>
      </c>
      <c r="BI666" s="17"/>
      <c r="BJ666" s="17">
        <v>0.16247158963868299</v>
      </c>
      <c r="BK666" s="17">
        <v>0.14432531900982001</v>
      </c>
      <c r="BL666" s="17">
        <v>0.15581028395483901</v>
      </c>
      <c r="BM666" s="17">
        <v>0.12915980166002899</v>
      </c>
      <c r="BN666" s="17">
        <v>0.16370387901455299</v>
      </c>
      <c r="BO666" s="17">
        <v>0.15455091061800899</v>
      </c>
      <c r="BP666" s="17"/>
      <c r="BQ666" s="17">
        <v>0.16080105970660399</v>
      </c>
      <c r="BR666" s="17">
        <v>0.123896804999428</v>
      </c>
      <c r="BS666" s="17"/>
      <c r="BT666" s="17">
        <v>0.176055004649876</v>
      </c>
      <c r="BU666" s="17">
        <v>0.127239798477053</v>
      </c>
      <c r="BV666" s="17"/>
      <c r="BW666" s="17">
        <v>0.17495066034808299</v>
      </c>
      <c r="BX666" s="17">
        <v>0.105590005227096</v>
      </c>
    </row>
    <row r="667" spans="2:76" x14ac:dyDescent="0.35">
      <c r="B667" t="s">
        <v>158</v>
      </c>
      <c r="C667" s="17">
        <v>0.84565611111045902</v>
      </c>
      <c r="D667" s="17">
        <v>0.84907318662983799</v>
      </c>
      <c r="E667" s="17">
        <v>0.84174980211606598</v>
      </c>
      <c r="F667" s="17"/>
      <c r="G667" s="17">
        <v>0.78312760533242198</v>
      </c>
      <c r="H667" s="17">
        <v>0.82390999907122198</v>
      </c>
      <c r="I667" s="17">
        <v>0.88044991360352198</v>
      </c>
      <c r="J667" s="17"/>
      <c r="K667" s="17">
        <v>0.85281456349139595</v>
      </c>
      <c r="L667" s="17">
        <v>0.84660415414860302</v>
      </c>
      <c r="M667" s="17">
        <v>0.84618144965332998</v>
      </c>
      <c r="N667" s="17">
        <v>0.85889029998620703</v>
      </c>
      <c r="O667" s="17">
        <v>0.87445265465841504</v>
      </c>
      <c r="P667" s="17">
        <v>0.90202696446072295</v>
      </c>
      <c r="Q667" s="17">
        <v>0.836839776214375</v>
      </c>
      <c r="R667" s="17">
        <v>0.90218132042800903</v>
      </c>
      <c r="S667" s="17">
        <v>0.69954683941209495</v>
      </c>
      <c r="T667" s="17">
        <v>0.83568177997382698</v>
      </c>
      <c r="U667" s="17">
        <v>0.89748776869529501</v>
      </c>
      <c r="V667" s="17">
        <v>0.66569262641595495</v>
      </c>
      <c r="W667" s="17">
        <v>0.77772053786070505</v>
      </c>
      <c r="X667" s="17">
        <v>0.84285853917087405</v>
      </c>
      <c r="Y667" s="17">
        <v>0.78680339435512603</v>
      </c>
      <c r="Z667" s="17">
        <v>0.91820628902425006</v>
      </c>
      <c r="AA667" s="17"/>
      <c r="AB667" s="17">
        <v>0.87982720367310197</v>
      </c>
      <c r="AC667" s="17">
        <v>0.84474034077021298</v>
      </c>
      <c r="AD667" s="17">
        <v>0.823960710186463</v>
      </c>
      <c r="AE667" s="17">
        <v>0.81003272313837904</v>
      </c>
      <c r="AF667" s="17"/>
      <c r="AG667" s="17">
        <v>0.84342602576536296</v>
      </c>
      <c r="AH667" s="17">
        <v>0.77832135478668196</v>
      </c>
      <c r="AI667" s="17">
        <v>0.84541508722278003</v>
      </c>
      <c r="AJ667" s="17">
        <v>0.909336867258562</v>
      </c>
      <c r="AK667" s="17"/>
      <c r="AL667" s="17">
        <v>0.83783686432399496</v>
      </c>
      <c r="AM667" s="17">
        <v>0.836662470561927</v>
      </c>
      <c r="AN667" s="17">
        <v>0.79882651094982304</v>
      </c>
      <c r="AO667" s="17">
        <v>0.83402656083201399</v>
      </c>
      <c r="AP667" s="17">
        <v>0.91484873343890305</v>
      </c>
      <c r="AQ667" s="17">
        <v>0.794675263862333</v>
      </c>
      <c r="AR667" s="17"/>
      <c r="AS667" s="17">
        <v>0.84710733678940098</v>
      </c>
      <c r="AT667" s="17">
        <v>0.88660022595851695</v>
      </c>
      <c r="AU667" s="17">
        <v>0.88660022595851695</v>
      </c>
      <c r="AV667" s="17">
        <v>0.80630629178797697</v>
      </c>
      <c r="AW667" s="17">
        <v>0.88456227587167202</v>
      </c>
      <c r="AX667" s="17">
        <v>0.96249888231246805</v>
      </c>
      <c r="AY667" s="17">
        <v>0.83317469164184299</v>
      </c>
      <c r="AZ667" s="17">
        <v>0.72774003568199397</v>
      </c>
      <c r="BA667" s="17">
        <v>0</v>
      </c>
      <c r="BB667" s="17"/>
      <c r="BC667" s="17">
        <v>0.82696258283046897</v>
      </c>
      <c r="BD667" s="17">
        <v>0.86876069194512495</v>
      </c>
      <c r="BE667" s="17">
        <v>0.81711070859177803</v>
      </c>
      <c r="BF667" s="17">
        <v>0.87980323973456398</v>
      </c>
      <c r="BG667" s="17">
        <v>0.84868532320572998</v>
      </c>
      <c r="BH667" s="17">
        <v>0.76771151926301795</v>
      </c>
      <c r="BI667" s="17"/>
      <c r="BJ667" s="17">
        <v>0.83079251196329496</v>
      </c>
      <c r="BK667" s="17">
        <v>0.850442860062112</v>
      </c>
      <c r="BL667" s="17">
        <v>0.83191862779464798</v>
      </c>
      <c r="BM667" s="17">
        <v>0.85959393150562702</v>
      </c>
      <c r="BN667" s="17">
        <v>0.83629612098544703</v>
      </c>
      <c r="BO667" s="17">
        <v>0.84544908938199104</v>
      </c>
      <c r="BP667" s="17"/>
      <c r="BQ667" s="17">
        <v>0.834637627729509</v>
      </c>
      <c r="BR667" s="17">
        <v>0.86618009353698699</v>
      </c>
      <c r="BS667" s="17"/>
      <c r="BT667" s="17">
        <v>0.82162663895765398</v>
      </c>
      <c r="BU667" s="17">
        <v>0.86498805249464705</v>
      </c>
      <c r="BV667" s="17"/>
      <c r="BW667" s="17">
        <v>0.81614862093493201</v>
      </c>
      <c r="BX667" s="17">
        <v>0.89170635414246702</v>
      </c>
    </row>
    <row r="668" spans="2:76" x14ac:dyDescent="0.35">
      <c r="B668" t="s">
        <v>178</v>
      </c>
      <c r="C668" s="17">
        <v>6.3245957220575497E-3</v>
      </c>
      <c r="D668" s="17">
        <v>7.9441917810817893E-3</v>
      </c>
      <c r="E668" s="17">
        <v>4.6476291190463599E-3</v>
      </c>
      <c r="F668" s="17"/>
      <c r="G668" s="17">
        <v>1.8984632283483099E-2</v>
      </c>
      <c r="H668" s="17">
        <v>5.9953343852362801E-3</v>
      </c>
      <c r="I668" s="17">
        <v>2.4754140433740101E-3</v>
      </c>
      <c r="J668" s="17"/>
      <c r="K668" s="17">
        <v>0</v>
      </c>
      <c r="L668" s="17">
        <v>6.21281925568456E-3</v>
      </c>
      <c r="M668" s="17">
        <v>0</v>
      </c>
      <c r="N668" s="17">
        <v>3.5312264517320301E-2</v>
      </c>
      <c r="O668" s="17">
        <v>0</v>
      </c>
      <c r="P668" s="17">
        <v>0</v>
      </c>
      <c r="Q668" s="17">
        <v>1.21437686946294E-2</v>
      </c>
      <c r="R668" s="17">
        <v>1.2311695128059699E-2</v>
      </c>
      <c r="S668" s="17">
        <v>0</v>
      </c>
      <c r="T668" s="17">
        <v>9.3963125248055293E-3</v>
      </c>
      <c r="U668" s="17">
        <v>0</v>
      </c>
      <c r="V668" s="17">
        <v>0</v>
      </c>
      <c r="W668" s="17">
        <v>0</v>
      </c>
      <c r="X668" s="17">
        <v>0</v>
      </c>
      <c r="Y668" s="17">
        <v>0</v>
      </c>
      <c r="Z668" s="17">
        <v>0</v>
      </c>
      <c r="AA668" s="17"/>
      <c r="AB668" s="17">
        <v>4.1812927770354799E-3</v>
      </c>
      <c r="AC668" s="17">
        <v>9.4127741795559695E-3</v>
      </c>
      <c r="AD668" s="17">
        <v>5.72174462928498E-3</v>
      </c>
      <c r="AE668" s="17">
        <v>0</v>
      </c>
      <c r="AF668" s="17"/>
      <c r="AG668" s="17">
        <v>9.56097568554716E-3</v>
      </c>
      <c r="AH668" s="17">
        <v>0</v>
      </c>
      <c r="AI668" s="17">
        <v>0</v>
      </c>
      <c r="AJ668" s="17">
        <v>0</v>
      </c>
      <c r="AK668" s="17"/>
      <c r="AL668" s="17">
        <v>1.14919875665692E-2</v>
      </c>
      <c r="AM668" s="17">
        <v>6.5841796091377297E-3</v>
      </c>
      <c r="AN668" s="17">
        <v>0</v>
      </c>
      <c r="AO668" s="17">
        <v>1.5774776532776001E-2</v>
      </c>
      <c r="AP668" s="17">
        <v>0</v>
      </c>
      <c r="AQ668" s="17">
        <v>1.66081972648188E-2</v>
      </c>
      <c r="AR668" s="17"/>
      <c r="AS668" s="17">
        <v>5.0226645441530599E-3</v>
      </c>
      <c r="AT668" s="17">
        <v>0</v>
      </c>
      <c r="AU668" s="17">
        <v>0</v>
      </c>
      <c r="AV668" s="17">
        <v>9.17644258390252E-3</v>
      </c>
      <c r="AW668" s="17">
        <v>0</v>
      </c>
      <c r="AX668" s="17">
        <v>0</v>
      </c>
      <c r="AY668" s="17">
        <v>0</v>
      </c>
      <c r="AZ668" s="17">
        <v>3.3416238614629702E-2</v>
      </c>
      <c r="BA668" s="17">
        <v>0</v>
      </c>
      <c r="BB668" s="17"/>
      <c r="BC668" s="17">
        <v>3.03033146426122E-3</v>
      </c>
      <c r="BD668" s="17">
        <v>0</v>
      </c>
      <c r="BE668" s="17">
        <v>3.0051261757126101E-2</v>
      </c>
      <c r="BF668" s="17">
        <v>6.7198142999278596E-3</v>
      </c>
      <c r="BG668" s="17">
        <v>8.8625164472806803E-3</v>
      </c>
      <c r="BH668" s="17">
        <v>0</v>
      </c>
      <c r="BI668" s="17"/>
      <c r="BJ668" s="17">
        <v>6.7358983980221696E-3</v>
      </c>
      <c r="BK668" s="17">
        <v>5.2318209280687797E-3</v>
      </c>
      <c r="BL668" s="17">
        <v>1.2271088250513301E-2</v>
      </c>
      <c r="BM668" s="17">
        <v>1.1246266834343901E-2</v>
      </c>
      <c r="BN668" s="17">
        <v>0</v>
      </c>
      <c r="BO668" s="17">
        <v>0</v>
      </c>
      <c r="BP668" s="17"/>
      <c r="BQ668" s="17">
        <v>4.5613125638872699E-3</v>
      </c>
      <c r="BR668" s="17">
        <v>9.9231014635852901E-3</v>
      </c>
      <c r="BS668" s="17"/>
      <c r="BT668" s="17">
        <v>2.3183563924704799E-3</v>
      </c>
      <c r="BU668" s="17">
        <v>7.7721490283001304E-3</v>
      </c>
      <c r="BV668" s="17"/>
      <c r="BW668" s="17">
        <v>8.9007187169848397E-3</v>
      </c>
      <c r="BX668" s="17">
        <v>2.70364063043688E-3</v>
      </c>
    </row>
    <row r="669" spans="2:76" x14ac:dyDescent="0.35">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row>
    <row r="670" spans="2:76" x14ac:dyDescent="0.35">
      <c r="B670" s="6" t="s">
        <v>393</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row>
    <row r="671" spans="2:76" x14ac:dyDescent="0.35">
      <c r="B671" s="31" t="s">
        <v>505</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row>
    <row r="672" spans="2:76" x14ac:dyDescent="0.35">
      <c r="B672" t="s">
        <v>157</v>
      </c>
      <c r="C672" s="17">
        <v>0.213122707325961</v>
      </c>
      <c r="D672" s="17">
        <v>0.21962134925646001</v>
      </c>
      <c r="E672" s="17">
        <v>0.201589417213484</v>
      </c>
      <c r="F672" s="17"/>
      <c r="G672" s="17">
        <v>0.20177988500232799</v>
      </c>
      <c r="H672" s="17">
        <v>0.228782723546161</v>
      </c>
      <c r="I672" s="17">
        <v>0.17552353076649099</v>
      </c>
      <c r="J672" s="17"/>
      <c r="K672" s="17">
        <v>0.28879194140999298</v>
      </c>
      <c r="L672" s="17">
        <v>0.24892245763746701</v>
      </c>
      <c r="M672" s="17">
        <v>1</v>
      </c>
      <c r="N672" s="17">
        <v>0.50492673263201804</v>
      </c>
      <c r="O672" s="17" t="s">
        <v>136</v>
      </c>
      <c r="P672" s="17">
        <v>1</v>
      </c>
      <c r="Q672" s="17">
        <v>0</v>
      </c>
      <c r="R672" s="17">
        <v>0</v>
      </c>
      <c r="S672" s="17">
        <v>0</v>
      </c>
      <c r="T672" s="17">
        <v>7.5568587740600698E-2</v>
      </c>
      <c r="U672" s="17">
        <v>0</v>
      </c>
      <c r="V672" s="17" t="s">
        <v>136</v>
      </c>
      <c r="W672" s="17">
        <v>0.28030981405677002</v>
      </c>
      <c r="X672" s="17">
        <v>0</v>
      </c>
      <c r="Y672" s="17">
        <v>0.32975082333969102</v>
      </c>
      <c r="Z672" s="17" t="s">
        <v>136</v>
      </c>
      <c r="AA672" s="17"/>
      <c r="AB672" s="17">
        <v>0</v>
      </c>
      <c r="AC672" s="17">
        <v>0.176276436829581</v>
      </c>
      <c r="AD672" s="17">
        <v>0.15960988503617099</v>
      </c>
      <c r="AE672" s="17">
        <v>0.31009932412366498</v>
      </c>
      <c r="AF672" s="17"/>
      <c r="AG672" s="17">
        <v>0.140377131962511</v>
      </c>
      <c r="AH672" s="17">
        <v>0.22208289104564699</v>
      </c>
      <c r="AI672" s="17">
        <v>0.397671277274533</v>
      </c>
      <c r="AJ672" s="17">
        <v>0</v>
      </c>
      <c r="AK672" s="17"/>
      <c r="AL672" s="17">
        <v>0.34644575662210197</v>
      </c>
      <c r="AM672" s="17">
        <v>0</v>
      </c>
      <c r="AN672" s="17">
        <v>0.13880119133221799</v>
      </c>
      <c r="AO672" s="17">
        <v>0</v>
      </c>
      <c r="AP672" s="17" t="s">
        <v>136</v>
      </c>
      <c r="AQ672" s="17">
        <v>0.41411813614388399</v>
      </c>
      <c r="AR672" s="17"/>
      <c r="AS672" s="17" t="s">
        <v>136</v>
      </c>
      <c r="AT672" s="17" t="s">
        <v>136</v>
      </c>
      <c r="AU672" s="17" t="s">
        <v>136</v>
      </c>
      <c r="AV672" s="17">
        <v>0.228160972889211</v>
      </c>
      <c r="AW672" s="17">
        <v>0.15997092019123599</v>
      </c>
      <c r="AX672" s="17" t="s">
        <v>136</v>
      </c>
      <c r="AY672" s="17" t="s">
        <v>136</v>
      </c>
      <c r="AZ672" s="17" t="s">
        <v>136</v>
      </c>
      <c r="BA672" s="17" t="s">
        <v>136</v>
      </c>
      <c r="BB672" s="17"/>
      <c r="BC672" s="17">
        <v>0.35973263385704501</v>
      </c>
      <c r="BD672" s="17">
        <v>0</v>
      </c>
      <c r="BE672" s="17">
        <v>0</v>
      </c>
      <c r="BF672" s="17">
        <v>0</v>
      </c>
      <c r="BG672" s="17">
        <v>0.14605391786772601</v>
      </c>
      <c r="BH672" s="17">
        <v>0</v>
      </c>
      <c r="BI672" s="17"/>
      <c r="BJ672" s="17">
        <v>0.38779465677268898</v>
      </c>
      <c r="BK672" s="17">
        <v>0</v>
      </c>
      <c r="BL672" s="17">
        <v>0</v>
      </c>
      <c r="BM672" s="17">
        <v>0.48314520859694998</v>
      </c>
      <c r="BN672" s="17">
        <v>0.37500822462224498</v>
      </c>
      <c r="BO672" s="17">
        <v>0</v>
      </c>
      <c r="BP672" s="17"/>
      <c r="BQ672" s="17">
        <v>0.238791773731306</v>
      </c>
      <c r="BR672" s="17">
        <v>0.16404363585416501</v>
      </c>
      <c r="BS672" s="17"/>
      <c r="BT672" s="17">
        <v>0.25610692179597599</v>
      </c>
      <c r="BU672" s="17">
        <v>0.18378228919909501</v>
      </c>
      <c r="BV672" s="17"/>
      <c r="BW672" s="17">
        <v>0.18289496901202401</v>
      </c>
      <c r="BX672" s="17">
        <v>0.20998937133716</v>
      </c>
    </row>
    <row r="673" spans="2:76" x14ac:dyDescent="0.35">
      <c r="B673" t="s">
        <v>158</v>
      </c>
      <c r="C673" s="17">
        <v>0.71264959268333194</v>
      </c>
      <c r="D673" s="17">
        <v>0.72258664336262801</v>
      </c>
      <c r="E673" s="17">
        <v>0.69501407905257795</v>
      </c>
      <c r="F673" s="17"/>
      <c r="G673" s="17">
        <v>0.69033480984143902</v>
      </c>
      <c r="H673" s="17">
        <v>0.70395761529945999</v>
      </c>
      <c r="I673" s="17">
        <v>0.82447646923350804</v>
      </c>
      <c r="J673" s="17"/>
      <c r="K673" s="17">
        <v>0.71120805859000702</v>
      </c>
      <c r="L673" s="17">
        <v>0.62341981876701602</v>
      </c>
      <c r="M673" s="17">
        <v>0</v>
      </c>
      <c r="N673" s="17">
        <v>0.49507326736798202</v>
      </c>
      <c r="O673" s="17" t="s">
        <v>136</v>
      </c>
      <c r="P673" s="17">
        <v>0</v>
      </c>
      <c r="Q673" s="17">
        <v>0.69114996731601097</v>
      </c>
      <c r="R673" s="17">
        <v>1</v>
      </c>
      <c r="S673" s="17">
        <v>1</v>
      </c>
      <c r="T673" s="17">
        <v>0.85106821672976196</v>
      </c>
      <c r="U673" s="17">
        <v>1</v>
      </c>
      <c r="V673" s="17" t="s">
        <v>136</v>
      </c>
      <c r="W673" s="17">
        <v>0.48058660955585603</v>
      </c>
      <c r="X673" s="17">
        <v>1</v>
      </c>
      <c r="Y673" s="17">
        <v>0.67024917666030903</v>
      </c>
      <c r="Z673" s="17" t="s">
        <v>136</v>
      </c>
      <c r="AA673" s="17"/>
      <c r="AB673" s="17">
        <v>1</v>
      </c>
      <c r="AC673" s="17">
        <v>0.82372356317041895</v>
      </c>
      <c r="AD673" s="17">
        <v>0.69485479130846195</v>
      </c>
      <c r="AE673" s="17">
        <v>0.59148284353691005</v>
      </c>
      <c r="AF673" s="17"/>
      <c r="AG673" s="17">
        <v>0.79094949241138801</v>
      </c>
      <c r="AH673" s="17">
        <v>0.77791710895435295</v>
      </c>
      <c r="AI673" s="17">
        <v>0.45453846675813597</v>
      </c>
      <c r="AJ673" s="17">
        <v>1</v>
      </c>
      <c r="AK673" s="17"/>
      <c r="AL673" s="17">
        <v>0.58776129388498699</v>
      </c>
      <c r="AM673" s="17">
        <v>1</v>
      </c>
      <c r="AN673" s="17">
        <v>0.86119880866778198</v>
      </c>
      <c r="AO673" s="17">
        <v>1</v>
      </c>
      <c r="AP673" s="17" t="s">
        <v>136</v>
      </c>
      <c r="AQ673" s="17">
        <v>0.58588186385611596</v>
      </c>
      <c r="AR673" s="17"/>
      <c r="AS673" s="17" t="s">
        <v>136</v>
      </c>
      <c r="AT673" s="17" t="s">
        <v>136</v>
      </c>
      <c r="AU673" s="17" t="s">
        <v>136</v>
      </c>
      <c r="AV673" s="17">
        <v>0.67661004146659998</v>
      </c>
      <c r="AW673" s="17">
        <v>0.84002907980876396</v>
      </c>
      <c r="AX673" s="17" t="s">
        <v>136</v>
      </c>
      <c r="AY673" s="17" t="s">
        <v>136</v>
      </c>
      <c r="AZ673" s="17" t="s">
        <v>136</v>
      </c>
      <c r="BA673" s="17" t="s">
        <v>136</v>
      </c>
      <c r="BB673" s="17"/>
      <c r="BC673" s="17">
        <v>0.59560454707342003</v>
      </c>
      <c r="BD673" s="17">
        <v>1</v>
      </c>
      <c r="BE673" s="17">
        <v>1</v>
      </c>
      <c r="BF673" s="17">
        <v>1</v>
      </c>
      <c r="BG673" s="17">
        <v>0.69943677726033004</v>
      </c>
      <c r="BH673" s="17">
        <v>1</v>
      </c>
      <c r="BI673" s="17"/>
      <c r="BJ673" s="17">
        <v>0.41040545444446103</v>
      </c>
      <c r="BK673" s="17">
        <v>0.88825688273696701</v>
      </c>
      <c r="BL673" s="17">
        <v>1</v>
      </c>
      <c r="BM673" s="17">
        <v>0.51685479140305002</v>
      </c>
      <c r="BN673" s="17">
        <v>0.62499177537775497</v>
      </c>
      <c r="BO673" s="17">
        <v>1</v>
      </c>
      <c r="BP673" s="17"/>
      <c r="BQ673" s="17">
        <v>0.706965087629846</v>
      </c>
      <c r="BR673" s="17">
        <v>0.72351832570993502</v>
      </c>
      <c r="BS673" s="17"/>
      <c r="BT673" s="17">
        <v>0.70234508415935804</v>
      </c>
      <c r="BU673" s="17">
        <v>0.719683304766082</v>
      </c>
      <c r="BV673" s="17"/>
      <c r="BW673" s="17">
        <v>0.75111634341720002</v>
      </c>
      <c r="BX673" s="17">
        <v>0.68780346143377602</v>
      </c>
    </row>
    <row r="674" spans="2:76" x14ac:dyDescent="0.35">
      <c r="B674" t="s">
        <v>178</v>
      </c>
      <c r="C674" s="17">
        <v>7.4227699990706594E-2</v>
      </c>
      <c r="D674" s="17">
        <v>5.7792007380912003E-2</v>
      </c>
      <c r="E674" s="17">
        <v>0.10339650373393799</v>
      </c>
      <c r="F674" s="17"/>
      <c r="G674" s="17">
        <v>0.107885305156233</v>
      </c>
      <c r="H674" s="17">
        <v>6.7259661154378994E-2</v>
      </c>
      <c r="I674" s="17">
        <v>0</v>
      </c>
      <c r="J674" s="17"/>
      <c r="K674" s="17">
        <v>0</v>
      </c>
      <c r="L674" s="17">
        <v>0.127657723595516</v>
      </c>
      <c r="M674" s="17">
        <v>0</v>
      </c>
      <c r="N674" s="17">
        <v>0</v>
      </c>
      <c r="O674" s="17" t="s">
        <v>136</v>
      </c>
      <c r="P674" s="17">
        <v>0</v>
      </c>
      <c r="Q674" s="17">
        <v>0.30885003268398897</v>
      </c>
      <c r="R674" s="17">
        <v>0</v>
      </c>
      <c r="S674" s="17">
        <v>0</v>
      </c>
      <c r="T674" s="17">
        <v>7.3363195529637701E-2</v>
      </c>
      <c r="U674" s="17">
        <v>0</v>
      </c>
      <c r="V674" s="17" t="s">
        <v>136</v>
      </c>
      <c r="W674" s="17">
        <v>0.23910357638737501</v>
      </c>
      <c r="X674" s="17">
        <v>0</v>
      </c>
      <c r="Y674" s="17">
        <v>0</v>
      </c>
      <c r="Z674" s="17" t="s">
        <v>136</v>
      </c>
      <c r="AA674" s="17"/>
      <c r="AB674" s="17">
        <v>0</v>
      </c>
      <c r="AC674" s="17">
        <v>0</v>
      </c>
      <c r="AD674" s="17">
        <v>0.145535323655367</v>
      </c>
      <c r="AE674" s="17">
        <v>9.8417832339424902E-2</v>
      </c>
      <c r="AF674" s="17"/>
      <c r="AG674" s="17">
        <v>6.8673375626101194E-2</v>
      </c>
      <c r="AH674" s="17">
        <v>0</v>
      </c>
      <c r="AI674" s="17">
        <v>0.14779025596733</v>
      </c>
      <c r="AJ674" s="17">
        <v>0</v>
      </c>
      <c r="AK674" s="17"/>
      <c r="AL674" s="17">
        <v>6.5792949492911507E-2</v>
      </c>
      <c r="AM674" s="17">
        <v>0</v>
      </c>
      <c r="AN674" s="17">
        <v>0</v>
      </c>
      <c r="AO674" s="17">
        <v>0</v>
      </c>
      <c r="AP674" s="17" t="s">
        <v>136</v>
      </c>
      <c r="AQ674" s="17">
        <v>0</v>
      </c>
      <c r="AR674" s="17"/>
      <c r="AS674" s="17" t="s">
        <v>136</v>
      </c>
      <c r="AT674" s="17" t="s">
        <v>136</v>
      </c>
      <c r="AU674" s="17" t="s">
        <v>136</v>
      </c>
      <c r="AV674" s="17">
        <v>9.5228985644189204E-2</v>
      </c>
      <c r="AW674" s="17">
        <v>0</v>
      </c>
      <c r="AX674" s="17" t="s">
        <v>136</v>
      </c>
      <c r="AY674" s="17" t="s">
        <v>136</v>
      </c>
      <c r="AZ674" s="17" t="s">
        <v>136</v>
      </c>
      <c r="BA674" s="17" t="s">
        <v>136</v>
      </c>
      <c r="BB674" s="17"/>
      <c r="BC674" s="17">
        <v>4.4662819069535002E-2</v>
      </c>
      <c r="BD674" s="17">
        <v>0</v>
      </c>
      <c r="BE674" s="17">
        <v>0</v>
      </c>
      <c r="BF674" s="17">
        <v>0</v>
      </c>
      <c r="BG674" s="17">
        <v>0.154509304871944</v>
      </c>
      <c r="BH674" s="17">
        <v>0</v>
      </c>
      <c r="BI674" s="17"/>
      <c r="BJ674" s="17">
        <v>0.20179988878284999</v>
      </c>
      <c r="BK674" s="17">
        <v>0.111743117263033</v>
      </c>
      <c r="BL674" s="17">
        <v>0</v>
      </c>
      <c r="BM674" s="17">
        <v>0</v>
      </c>
      <c r="BN674" s="17">
        <v>0</v>
      </c>
      <c r="BO674" s="17">
        <v>0</v>
      </c>
      <c r="BP674" s="17"/>
      <c r="BQ674" s="17">
        <v>5.4243138638848297E-2</v>
      </c>
      <c r="BR674" s="17">
        <v>0.1124380384359</v>
      </c>
      <c r="BS674" s="17"/>
      <c r="BT674" s="17">
        <v>4.1547994044665498E-2</v>
      </c>
      <c r="BU674" s="17">
        <v>9.65344060348233E-2</v>
      </c>
      <c r="BV674" s="17"/>
      <c r="BW674" s="17">
        <v>6.5988687570776403E-2</v>
      </c>
      <c r="BX674" s="17">
        <v>0.10220716722906401</v>
      </c>
    </row>
    <row r="675" spans="2:76" x14ac:dyDescent="0.35">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row>
    <row r="676" spans="2:76" x14ac:dyDescent="0.35">
      <c r="B676" s="6" t="s">
        <v>399</v>
      </c>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row>
    <row r="677" spans="2:76" x14ac:dyDescent="0.35">
      <c r="B677" s="31" t="s">
        <v>407</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row>
    <row r="678" spans="2:76" x14ac:dyDescent="0.35">
      <c r="B678" t="s">
        <v>336</v>
      </c>
      <c r="C678" s="17">
        <v>0.29577595745091401</v>
      </c>
      <c r="D678" s="17">
        <v>0.34659891621487199</v>
      </c>
      <c r="E678" s="17">
        <v>0.27525367014195101</v>
      </c>
      <c r="F678" s="17"/>
      <c r="G678" s="17">
        <v>0.66057903621951797</v>
      </c>
      <c r="H678" s="17">
        <v>0</v>
      </c>
      <c r="I678" s="17">
        <v>0.298794098754254</v>
      </c>
      <c r="J678" s="17"/>
      <c r="K678" s="17" t="s">
        <v>136</v>
      </c>
      <c r="L678" s="17">
        <v>0</v>
      </c>
      <c r="M678" s="17" t="s">
        <v>136</v>
      </c>
      <c r="N678" s="17">
        <v>1</v>
      </c>
      <c r="O678" s="17" t="s">
        <v>136</v>
      </c>
      <c r="P678" s="17" t="s">
        <v>136</v>
      </c>
      <c r="Q678" s="17" t="s">
        <v>136</v>
      </c>
      <c r="R678" s="17" t="s">
        <v>136</v>
      </c>
      <c r="S678" s="17" t="s">
        <v>136</v>
      </c>
      <c r="T678" s="17">
        <v>0.224810277197417</v>
      </c>
      <c r="U678" s="17">
        <v>0.497142498502195</v>
      </c>
      <c r="V678" s="17" t="s">
        <v>136</v>
      </c>
      <c r="W678" s="17">
        <v>0</v>
      </c>
      <c r="X678" s="17" t="s">
        <v>136</v>
      </c>
      <c r="Y678" s="17" t="s">
        <v>136</v>
      </c>
      <c r="Z678" s="17">
        <v>0</v>
      </c>
      <c r="AA678" s="17"/>
      <c r="AB678" s="17">
        <v>0</v>
      </c>
      <c r="AC678" s="17">
        <v>0.49824861769072398</v>
      </c>
      <c r="AD678" s="17">
        <v>0.39068634466389202</v>
      </c>
      <c r="AE678" s="17">
        <v>0</v>
      </c>
      <c r="AF678" s="17"/>
      <c r="AG678" s="17">
        <v>0.241405329085011</v>
      </c>
      <c r="AH678" s="17">
        <v>0</v>
      </c>
      <c r="AI678" s="17">
        <v>1</v>
      </c>
      <c r="AJ678" s="17" t="s">
        <v>136</v>
      </c>
      <c r="AK678" s="17"/>
      <c r="AL678" s="17">
        <v>0.18671854194654999</v>
      </c>
      <c r="AM678" s="17">
        <v>0.51874788858320298</v>
      </c>
      <c r="AN678" s="17" t="s">
        <v>136</v>
      </c>
      <c r="AO678" s="17" t="s">
        <v>136</v>
      </c>
      <c r="AP678" s="17" t="s">
        <v>136</v>
      </c>
      <c r="AQ678" s="17" t="s">
        <v>136</v>
      </c>
      <c r="AR678" s="17"/>
      <c r="AS678" s="17">
        <v>0.33473870653077997</v>
      </c>
      <c r="AT678" s="17" t="s">
        <v>136</v>
      </c>
      <c r="AU678" s="17" t="s">
        <v>136</v>
      </c>
      <c r="AV678" s="17">
        <v>0.66251569107117203</v>
      </c>
      <c r="AW678" s="17">
        <v>0</v>
      </c>
      <c r="AX678" s="17" t="s">
        <v>136</v>
      </c>
      <c r="AY678" s="17" t="s">
        <v>136</v>
      </c>
      <c r="AZ678" s="17" t="s">
        <v>136</v>
      </c>
      <c r="BA678" s="17" t="s">
        <v>136</v>
      </c>
      <c r="BB678" s="17"/>
      <c r="BC678" s="17">
        <v>0.240681699711875</v>
      </c>
      <c r="BD678" s="17">
        <v>0</v>
      </c>
      <c r="BE678" s="17" t="s">
        <v>136</v>
      </c>
      <c r="BF678" s="17">
        <v>0.355132600600995</v>
      </c>
      <c r="BG678" s="17">
        <v>0.45901112747070699</v>
      </c>
      <c r="BH678" s="17" t="s">
        <v>136</v>
      </c>
      <c r="BI678" s="17"/>
      <c r="BJ678" s="17">
        <v>0</v>
      </c>
      <c r="BK678" s="17">
        <v>0</v>
      </c>
      <c r="BL678" s="17" t="s">
        <v>136</v>
      </c>
      <c r="BM678" s="17">
        <v>0.354038361484317</v>
      </c>
      <c r="BN678" s="17">
        <v>1</v>
      </c>
      <c r="BO678" s="17">
        <v>0.497142498502195</v>
      </c>
      <c r="BP678" s="17"/>
      <c r="BQ678" s="17">
        <v>0.32878579985603501</v>
      </c>
      <c r="BR678" s="17">
        <v>0</v>
      </c>
      <c r="BS678" s="17"/>
      <c r="BT678" s="17">
        <v>0.32878579985603501</v>
      </c>
      <c r="BU678" s="17">
        <v>0</v>
      </c>
      <c r="BV678" s="17"/>
      <c r="BW678" s="17">
        <v>0.42315978581721703</v>
      </c>
      <c r="BX678" s="17">
        <v>0</v>
      </c>
    </row>
    <row r="679" spans="2:76" x14ac:dyDescent="0.35">
      <c r="B679" t="s">
        <v>337</v>
      </c>
      <c r="C679" s="17">
        <v>0.116985348850705</v>
      </c>
      <c r="D679" s="17">
        <v>0</v>
      </c>
      <c r="E679" s="17">
        <v>0.164223978762114</v>
      </c>
      <c r="F679" s="17"/>
      <c r="G679" s="17">
        <v>0</v>
      </c>
      <c r="H679" s="17">
        <v>0</v>
      </c>
      <c r="I679" s="17">
        <v>0.350602950622873</v>
      </c>
      <c r="J679" s="17"/>
      <c r="K679" s="17" t="s">
        <v>136</v>
      </c>
      <c r="L679" s="17">
        <v>0</v>
      </c>
      <c r="M679" s="17" t="s">
        <v>136</v>
      </c>
      <c r="N679" s="17">
        <v>0</v>
      </c>
      <c r="O679" s="17" t="s">
        <v>136</v>
      </c>
      <c r="P679" s="17" t="s">
        <v>136</v>
      </c>
      <c r="Q679" s="17" t="s">
        <v>136</v>
      </c>
      <c r="R679" s="17" t="s">
        <v>136</v>
      </c>
      <c r="S679" s="17" t="s">
        <v>136</v>
      </c>
      <c r="T679" s="17">
        <v>0.27163462388981402</v>
      </c>
      <c r="U679" s="17">
        <v>0</v>
      </c>
      <c r="V679" s="17" t="s">
        <v>136</v>
      </c>
      <c r="W679" s="17">
        <v>0</v>
      </c>
      <c r="X679" s="17" t="s">
        <v>136</v>
      </c>
      <c r="Y679" s="17" t="s">
        <v>136</v>
      </c>
      <c r="Z679" s="17">
        <v>0</v>
      </c>
      <c r="AA679" s="17"/>
      <c r="AB679" s="17">
        <v>0.59041479077442505</v>
      </c>
      <c r="AC679" s="17">
        <v>0</v>
      </c>
      <c r="AD679" s="17">
        <v>0</v>
      </c>
      <c r="AE679" s="17">
        <v>0</v>
      </c>
      <c r="AF679" s="17"/>
      <c r="AG679" s="17">
        <v>0.144029119089577</v>
      </c>
      <c r="AH679" s="17">
        <v>0</v>
      </c>
      <c r="AI679" s="17">
        <v>0</v>
      </c>
      <c r="AJ679" s="17" t="s">
        <v>136</v>
      </c>
      <c r="AK679" s="17"/>
      <c r="AL679" s="17">
        <v>0.21909425927552401</v>
      </c>
      <c r="AM679" s="17">
        <v>0</v>
      </c>
      <c r="AN679" s="17" t="s">
        <v>136</v>
      </c>
      <c r="AO679" s="17" t="s">
        <v>136</v>
      </c>
      <c r="AP679" s="17" t="s">
        <v>136</v>
      </c>
      <c r="AQ679" s="17" t="s">
        <v>136</v>
      </c>
      <c r="AR679" s="17"/>
      <c r="AS679" s="17">
        <v>0.39278010739395303</v>
      </c>
      <c r="AT679" s="17" t="s">
        <v>136</v>
      </c>
      <c r="AU679" s="17" t="s">
        <v>136</v>
      </c>
      <c r="AV679" s="17">
        <v>0</v>
      </c>
      <c r="AW679" s="17">
        <v>0</v>
      </c>
      <c r="AX679" s="17" t="s">
        <v>136</v>
      </c>
      <c r="AY679" s="17" t="s">
        <v>136</v>
      </c>
      <c r="AZ679" s="17" t="s">
        <v>136</v>
      </c>
      <c r="BA679" s="17" t="s">
        <v>136</v>
      </c>
      <c r="BB679" s="17"/>
      <c r="BC679" s="17">
        <v>0</v>
      </c>
      <c r="BD679" s="17">
        <v>0</v>
      </c>
      <c r="BE679" s="17" t="s">
        <v>136</v>
      </c>
      <c r="BF679" s="17">
        <v>0</v>
      </c>
      <c r="BG679" s="17">
        <v>0.54098887252929295</v>
      </c>
      <c r="BH679" s="17" t="s">
        <v>136</v>
      </c>
      <c r="BI679" s="17"/>
      <c r="BJ679" s="17">
        <v>1</v>
      </c>
      <c r="BK679" s="17">
        <v>0</v>
      </c>
      <c r="BL679" s="17" t="s">
        <v>136</v>
      </c>
      <c r="BM679" s="17">
        <v>0</v>
      </c>
      <c r="BN679" s="17">
        <v>0</v>
      </c>
      <c r="BO679" s="17">
        <v>0</v>
      </c>
      <c r="BP679" s="17"/>
      <c r="BQ679" s="17">
        <v>0.13004140642397999</v>
      </c>
      <c r="BR679" s="17">
        <v>0</v>
      </c>
      <c r="BS679" s="17"/>
      <c r="BT679" s="17">
        <v>0.13004140642397999</v>
      </c>
      <c r="BU679" s="17">
        <v>0</v>
      </c>
      <c r="BV679" s="17"/>
      <c r="BW679" s="17">
        <v>0.16736821880335501</v>
      </c>
      <c r="BX679" s="17">
        <v>0</v>
      </c>
    </row>
    <row r="680" spans="2:76" x14ac:dyDescent="0.35">
      <c r="B680" t="s">
        <v>338</v>
      </c>
      <c r="C680" s="17">
        <v>0.26910484326607798</v>
      </c>
      <c r="D680" s="17">
        <v>0.65340108378512796</v>
      </c>
      <c r="E680" s="17">
        <v>0.113926198584743</v>
      </c>
      <c r="F680" s="17"/>
      <c r="G680" s="17">
        <v>0</v>
      </c>
      <c r="H680" s="17">
        <v>0.72828653304456803</v>
      </c>
      <c r="I680" s="17">
        <v>0</v>
      </c>
      <c r="J680" s="17"/>
      <c r="K680" s="17" t="s">
        <v>136</v>
      </c>
      <c r="L680" s="17">
        <v>0</v>
      </c>
      <c r="M680" s="17" t="s">
        <v>136</v>
      </c>
      <c r="N680" s="17">
        <v>0</v>
      </c>
      <c r="O680" s="17" t="s">
        <v>136</v>
      </c>
      <c r="P680" s="17" t="s">
        <v>136</v>
      </c>
      <c r="Q680" s="17" t="s">
        <v>136</v>
      </c>
      <c r="R680" s="17" t="s">
        <v>136</v>
      </c>
      <c r="S680" s="17" t="s">
        <v>136</v>
      </c>
      <c r="T680" s="17">
        <v>0.23192047502295501</v>
      </c>
      <c r="U680" s="17">
        <v>0</v>
      </c>
      <c r="V680" s="17" t="s">
        <v>136</v>
      </c>
      <c r="W680" s="17">
        <v>1</v>
      </c>
      <c r="X680" s="17" t="s">
        <v>136</v>
      </c>
      <c r="Y680" s="17" t="s">
        <v>136</v>
      </c>
      <c r="Z680" s="17">
        <v>1</v>
      </c>
      <c r="AA680" s="17"/>
      <c r="AB680" s="17">
        <v>0.40958520922557501</v>
      </c>
      <c r="AC680" s="17">
        <v>0</v>
      </c>
      <c r="AD680" s="17">
        <v>0.17547555491054001</v>
      </c>
      <c r="AE680" s="17">
        <v>1</v>
      </c>
      <c r="AF680" s="17"/>
      <c r="AG680" s="17">
        <v>0.22288797270552199</v>
      </c>
      <c r="AH680" s="17">
        <v>1</v>
      </c>
      <c r="AI680" s="17">
        <v>0</v>
      </c>
      <c r="AJ680" s="17" t="s">
        <v>136</v>
      </c>
      <c r="AK680" s="17"/>
      <c r="AL680" s="17">
        <v>0.18706173741162499</v>
      </c>
      <c r="AM680" s="17">
        <v>0.21470730958707401</v>
      </c>
      <c r="AN680" s="17" t="s">
        <v>136</v>
      </c>
      <c r="AO680" s="17" t="s">
        <v>136</v>
      </c>
      <c r="AP680" s="17" t="s">
        <v>136</v>
      </c>
      <c r="AQ680" s="17" t="s">
        <v>136</v>
      </c>
      <c r="AR680" s="17"/>
      <c r="AS680" s="17">
        <v>0.272481186075267</v>
      </c>
      <c r="AT680" s="17" t="s">
        <v>136</v>
      </c>
      <c r="AU680" s="17" t="s">
        <v>136</v>
      </c>
      <c r="AV680" s="17">
        <v>0.33748430892882803</v>
      </c>
      <c r="AW680" s="17">
        <v>0</v>
      </c>
      <c r="AX680" s="17" t="s">
        <v>136</v>
      </c>
      <c r="AY680" s="17" t="s">
        <v>136</v>
      </c>
      <c r="AZ680" s="17" t="s">
        <v>136</v>
      </c>
      <c r="BA680" s="17" t="s">
        <v>136</v>
      </c>
      <c r="BB680" s="17"/>
      <c r="BC680" s="17">
        <v>0.218925815567065</v>
      </c>
      <c r="BD680" s="17">
        <v>0</v>
      </c>
      <c r="BE680" s="17" t="s">
        <v>136</v>
      </c>
      <c r="BF680" s="17">
        <v>0.64486739939900495</v>
      </c>
      <c r="BG680" s="17">
        <v>0</v>
      </c>
      <c r="BH680" s="17" t="s">
        <v>136</v>
      </c>
      <c r="BI680" s="17"/>
      <c r="BJ680" s="17">
        <v>0</v>
      </c>
      <c r="BK680" s="17">
        <v>0.61635920237042896</v>
      </c>
      <c r="BL680" s="17" t="s">
        <v>136</v>
      </c>
      <c r="BM680" s="17">
        <v>0.28819132885225601</v>
      </c>
      <c r="BN680" s="17">
        <v>0</v>
      </c>
      <c r="BO680" s="17">
        <v>0</v>
      </c>
      <c r="BP680" s="17"/>
      <c r="BQ680" s="17">
        <v>0.29913807701240902</v>
      </c>
      <c r="BR680" s="17">
        <v>0</v>
      </c>
      <c r="BS680" s="17"/>
      <c r="BT680" s="17">
        <v>0.29913807701240902</v>
      </c>
      <c r="BU680" s="17">
        <v>0</v>
      </c>
      <c r="BV680" s="17"/>
      <c r="BW680" s="17">
        <v>0.24210377657607199</v>
      </c>
      <c r="BX680" s="17">
        <v>0.33179935052697801</v>
      </c>
    </row>
    <row r="681" spans="2:76" x14ac:dyDescent="0.35">
      <c r="B681" t="s">
        <v>339</v>
      </c>
      <c r="C681" s="17">
        <v>0.116985348850705</v>
      </c>
      <c r="D681" s="17">
        <v>0</v>
      </c>
      <c r="E681" s="17">
        <v>0.164223978762114</v>
      </c>
      <c r="F681" s="17"/>
      <c r="G681" s="17">
        <v>0</v>
      </c>
      <c r="H681" s="17">
        <v>0</v>
      </c>
      <c r="I681" s="17">
        <v>0.350602950622873</v>
      </c>
      <c r="J681" s="17"/>
      <c r="K681" s="17" t="s">
        <v>136</v>
      </c>
      <c r="L681" s="17">
        <v>0</v>
      </c>
      <c r="M681" s="17" t="s">
        <v>136</v>
      </c>
      <c r="N681" s="17">
        <v>0</v>
      </c>
      <c r="O681" s="17" t="s">
        <v>136</v>
      </c>
      <c r="P681" s="17" t="s">
        <v>136</v>
      </c>
      <c r="Q681" s="17" t="s">
        <v>136</v>
      </c>
      <c r="R681" s="17" t="s">
        <v>136</v>
      </c>
      <c r="S681" s="17" t="s">
        <v>136</v>
      </c>
      <c r="T681" s="17">
        <v>0.27163462388981402</v>
      </c>
      <c r="U681" s="17">
        <v>0</v>
      </c>
      <c r="V681" s="17" t="s">
        <v>136</v>
      </c>
      <c r="W681" s="17">
        <v>0</v>
      </c>
      <c r="X681" s="17" t="s">
        <v>136</v>
      </c>
      <c r="Y681" s="17" t="s">
        <v>136</v>
      </c>
      <c r="Z681" s="17">
        <v>0</v>
      </c>
      <c r="AA681" s="17"/>
      <c r="AB681" s="17">
        <v>0</v>
      </c>
      <c r="AC681" s="17">
        <v>0</v>
      </c>
      <c r="AD681" s="17">
        <v>0.23309431600182901</v>
      </c>
      <c r="AE681" s="17">
        <v>0</v>
      </c>
      <c r="AF681" s="17"/>
      <c r="AG681" s="17">
        <v>0.144029119089577</v>
      </c>
      <c r="AH681" s="17">
        <v>0</v>
      </c>
      <c r="AI681" s="17">
        <v>0</v>
      </c>
      <c r="AJ681" s="17" t="s">
        <v>136</v>
      </c>
      <c r="AK681" s="17"/>
      <c r="AL681" s="17">
        <v>0.21909425927552401</v>
      </c>
      <c r="AM681" s="17">
        <v>0</v>
      </c>
      <c r="AN681" s="17" t="s">
        <v>136</v>
      </c>
      <c r="AO681" s="17" t="s">
        <v>136</v>
      </c>
      <c r="AP681" s="17" t="s">
        <v>136</v>
      </c>
      <c r="AQ681" s="17" t="s">
        <v>136</v>
      </c>
      <c r="AR681" s="17"/>
      <c r="AS681" s="17">
        <v>0</v>
      </c>
      <c r="AT681" s="17" t="s">
        <v>136</v>
      </c>
      <c r="AU681" s="17" t="s">
        <v>136</v>
      </c>
      <c r="AV681" s="17">
        <v>0</v>
      </c>
      <c r="AW681" s="17">
        <v>0.53814924406901798</v>
      </c>
      <c r="AX681" s="17" t="s">
        <v>136</v>
      </c>
      <c r="AY681" s="17" t="s">
        <v>136</v>
      </c>
      <c r="AZ681" s="17" t="s">
        <v>136</v>
      </c>
      <c r="BA681" s="17" t="s">
        <v>136</v>
      </c>
      <c r="BB681" s="17"/>
      <c r="BC681" s="17">
        <v>0.29081180715321597</v>
      </c>
      <c r="BD681" s="17">
        <v>0</v>
      </c>
      <c r="BE681" s="17" t="s">
        <v>136</v>
      </c>
      <c r="BF681" s="17">
        <v>0</v>
      </c>
      <c r="BG681" s="17">
        <v>0</v>
      </c>
      <c r="BH681" s="17" t="s">
        <v>136</v>
      </c>
      <c r="BI681" s="17"/>
      <c r="BJ681" s="17">
        <v>0</v>
      </c>
      <c r="BK681" s="17">
        <v>0.38364079762957098</v>
      </c>
      <c r="BL681" s="17" t="s">
        <v>136</v>
      </c>
      <c r="BM681" s="17">
        <v>0</v>
      </c>
      <c r="BN681" s="17">
        <v>0</v>
      </c>
      <c r="BO681" s="17">
        <v>0</v>
      </c>
      <c r="BP681" s="17"/>
      <c r="BQ681" s="17">
        <v>0.13004140642397999</v>
      </c>
      <c r="BR681" s="17">
        <v>0</v>
      </c>
      <c r="BS681" s="17"/>
      <c r="BT681" s="17">
        <v>0.13004140642397999</v>
      </c>
      <c r="BU681" s="17">
        <v>0</v>
      </c>
      <c r="BV681" s="17"/>
      <c r="BW681" s="17">
        <v>0.16736821880335501</v>
      </c>
      <c r="BX681" s="17">
        <v>0</v>
      </c>
    </row>
    <row r="682" spans="2:76" x14ac:dyDescent="0.35">
      <c r="B682" t="s">
        <v>340</v>
      </c>
      <c r="C682" s="17">
        <v>0.1007492677352</v>
      </c>
      <c r="D682" s="17">
        <v>0</v>
      </c>
      <c r="E682" s="17">
        <v>0.14143177558037001</v>
      </c>
      <c r="F682" s="17"/>
      <c r="G682" s="17">
        <v>0.33942096378048198</v>
      </c>
      <c r="H682" s="17">
        <v>0</v>
      </c>
      <c r="I682" s="17">
        <v>0</v>
      </c>
      <c r="J682" s="17"/>
      <c r="K682" s="17" t="s">
        <v>136</v>
      </c>
      <c r="L682" s="17">
        <v>1</v>
      </c>
      <c r="M682" s="17" t="s">
        <v>136</v>
      </c>
      <c r="N682" s="17">
        <v>0</v>
      </c>
      <c r="O682" s="17" t="s">
        <v>136</v>
      </c>
      <c r="P682" s="17" t="s">
        <v>136</v>
      </c>
      <c r="Q682" s="17" t="s">
        <v>136</v>
      </c>
      <c r="R682" s="17" t="s">
        <v>136</v>
      </c>
      <c r="S682" s="17" t="s">
        <v>136</v>
      </c>
      <c r="T682" s="17">
        <v>0</v>
      </c>
      <c r="U682" s="17">
        <v>0</v>
      </c>
      <c r="V682" s="17" t="s">
        <v>136</v>
      </c>
      <c r="W682" s="17">
        <v>0</v>
      </c>
      <c r="X682" s="17" t="s">
        <v>136</v>
      </c>
      <c r="Y682" s="17" t="s">
        <v>136</v>
      </c>
      <c r="Z682" s="17">
        <v>0</v>
      </c>
      <c r="AA682" s="17"/>
      <c r="AB682" s="17">
        <v>0</v>
      </c>
      <c r="AC682" s="17">
        <v>0</v>
      </c>
      <c r="AD682" s="17">
        <v>0.200743784423739</v>
      </c>
      <c r="AE682" s="17">
        <v>0</v>
      </c>
      <c r="AF682" s="17"/>
      <c r="AG682" s="17">
        <v>0.12403970602625999</v>
      </c>
      <c r="AH682" s="17">
        <v>0</v>
      </c>
      <c r="AI682" s="17">
        <v>0</v>
      </c>
      <c r="AJ682" s="17" t="s">
        <v>136</v>
      </c>
      <c r="AK682" s="17"/>
      <c r="AL682" s="17">
        <v>0</v>
      </c>
      <c r="AM682" s="17">
        <v>0.26654480182972301</v>
      </c>
      <c r="AN682" s="17" t="s">
        <v>136</v>
      </c>
      <c r="AO682" s="17" t="s">
        <v>136</v>
      </c>
      <c r="AP682" s="17" t="s">
        <v>136</v>
      </c>
      <c r="AQ682" s="17" t="s">
        <v>136</v>
      </c>
      <c r="AR682" s="17"/>
      <c r="AS682" s="17">
        <v>0</v>
      </c>
      <c r="AT682" s="17" t="s">
        <v>136</v>
      </c>
      <c r="AU682" s="17" t="s">
        <v>136</v>
      </c>
      <c r="AV682" s="17">
        <v>0</v>
      </c>
      <c r="AW682" s="17">
        <v>0</v>
      </c>
      <c r="AX682" s="17" t="s">
        <v>136</v>
      </c>
      <c r="AY682" s="17" t="s">
        <v>136</v>
      </c>
      <c r="AZ682" s="17" t="s">
        <v>136</v>
      </c>
      <c r="BA682" s="17" t="s">
        <v>136</v>
      </c>
      <c r="BB682" s="17"/>
      <c r="BC682" s="17">
        <v>0</v>
      </c>
      <c r="BD682" s="17">
        <v>1</v>
      </c>
      <c r="BE682" s="17" t="s">
        <v>136</v>
      </c>
      <c r="BF682" s="17">
        <v>0</v>
      </c>
      <c r="BG682" s="17">
        <v>0</v>
      </c>
      <c r="BH682" s="17" t="s">
        <v>136</v>
      </c>
      <c r="BI682" s="17"/>
      <c r="BJ682" s="17">
        <v>0</v>
      </c>
      <c r="BK682" s="17">
        <v>0</v>
      </c>
      <c r="BL682" s="17" t="s">
        <v>136</v>
      </c>
      <c r="BM682" s="17">
        <v>0.35777030966342699</v>
      </c>
      <c r="BN682" s="17">
        <v>0</v>
      </c>
      <c r="BO682" s="17">
        <v>0</v>
      </c>
      <c r="BP682" s="17"/>
      <c r="BQ682" s="17">
        <v>0.11199331028359499</v>
      </c>
      <c r="BR682" s="17">
        <v>0</v>
      </c>
      <c r="BS682" s="17"/>
      <c r="BT682" s="17">
        <v>0.11199331028359499</v>
      </c>
      <c r="BU682" s="17">
        <v>0</v>
      </c>
      <c r="BV682" s="17"/>
      <c r="BW682" s="17">
        <v>0</v>
      </c>
      <c r="BX682" s="17">
        <v>0.33468171825919801</v>
      </c>
    </row>
    <row r="683" spans="2:76" x14ac:dyDescent="0.35">
      <c r="B683" t="s">
        <v>97</v>
      </c>
      <c r="C683" s="17">
        <v>0.100399233846398</v>
      </c>
      <c r="D683" s="17">
        <v>0</v>
      </c>
      <c r="E683" s="17">
        <v>0.14094039816870699</v>
      </c>
      <c r="F683" s="17"/>
      <c r="G683" s="17">
        <v>0</v>
      </c>
      <c r="H683" s="17">
        <v>0.27171346695543203</v>
      </c>
      <c r="I683" s="17">
        <v>0</v>
      </c>
      <c r="J683" s="17"/>
      <c r="K683" s="17" t="s">
        <v>136</v>
      </c>
      <c r="L683" s="17">
        <v>0</v>
      </c>
      <c r="M683" s="17" t="s">
        <v>136</v>
      </c>
      <c r="N683" s="17">
        <v>0</v>
      </c>
      <c r="O683" s="17" t="s">
        <v>136</v>
      </c>
      <c r="P683" s="17" t="s">
        <v>136</v>
      </c>
      <c r="Q683" s="17" t="s">
        <v>136</v>
      </c>
      <c r="R683" s="17" t="s">
        <v>136</v>
      </c>
      <c r="S683" s="17" t="s">
        <v>136</v>
      </c>
      <c r="T683" s="17">
        <v>0</v>
      </c>
      <c r="U683" s="17">
        <v>0.50285750149780495</v>
      </c>
      <c r="V683" s="17" t="s">
        <v>136</v>
      </c>
      <c r="W683" s="17">
        <v>0</v>
      </c>
      <c r="X683" s="17" t="s">
        <v>136</v>
      </c>
      <c r="Y683" s="17" t="s">
        <v>136</v>
      </c>
      <c r="Z683" s="17">
        <v>0</v>
      </c>
      <c r="AA683" s="17"/>
      <c r="AB683" s="17">
        <v>0</v>
      </c>
      <c r="AC683" s="17">
        <v>0.50175138230927596</v>
      </c>
      <c r="AD683" s="17">
        <v>0</v>
      </c>
      <c r="AE683" s="17">
        <v>0</v>
      </c>
      <c r="AF683" s="17"/>
      <c r="AG683" s="17">
        <v>0.123608754004053</v>
      </c>
      <c r="AH683" s="17">
        <v>0</v>
      </c>
      <c r="AI683" s="17">
        <v>0</v>
      </c>
      <c r="AJ683" s="17" t="s">
        <v>136</v>
      </c>
      <c r="AK683" s="17"/>
      <c r="AL683" s="17">
        <v>0.18803120209077601</v>
      </c>
      <c r="AM683" s="17">
        <v>0</v>
      </c>
      <c r="AN683" s="17" t="s">
        <v>136</v>
      </c>
      <c r="AO683" s="17" t="s">
        <v>136</v>
      </c>
      <c r="AP683" s="17" t="s">
        <v>136</v>
      </c>
      <c r="AQ683" s="17" t="s">
        <v>136</v>
      </c>
      <c r="AR683" s="17"/>
      <c r="AS683" s="17">
        <v>0</v>
      </c>
      <c r="AT683" s="17" t="s">
        <v>136</v>
      </c>
      <c r="AU683" s="17" t="s">
        <v>136</v>
      </c>
      <c r="AV683" s="17">
        <v>0</v>
      </c>
      <c r="AW683" s="17">
        <v>0.46185075593098301</v>
      </c>
      <c r="AX683" s="17" t="s">
        <v>136</v>
      </c>
      <c r="AY683" s="17" t="s">
        <v>136</v>
      </c>
      <c r="AZ683" s="17" t="s">
        <v>136</v>
      </c>
      <c r="BA683" s="17" t="s">
        <v>136</v>
      </c>
      <c r="BB683" s="17"/>
      <c r="BC683" s="17">
        <v>0.249580677567843</v>
      </c>
      <c r="BD683" s="17">
        <v>0</v>
      </c>
      <c r="BE683" s="17" t="s">
        <v>136</v>
      </c>
      <c r="BF683" s="17">
        <v>0</v>
      </c>
      <c r="BG683" s="17">
        <v>0</v>
      </c>
      <c r="BH683" s="17" t="s">
        <v>136</v>
      </c>
      <c r="BI683" s="17"/>
      <c r="BJ683" s="17">
        <v>0</v>
      </c>
      <c r="BK683" s="17">
        <v>0</v>
      </c>
      <c r="BL683" s="17" t="s">
        <v>136</v>
      </c>
      <c r="BM683" s="17">
        <v>0</v>
      </c>
      <c r="BN683" s="17">
        <v>0</v>
      </c>
      <c r="BO683" s="17">
        <v>0.50285750149780495</v>
      </c>
      <c r="BP683" s="17"/>
      <c r="BQ683" s="17">
        <v>0</v>
      </c>
      <c r="BR683" s="17">
        <v>1</v>
      </c>
      <c r="BS683" s="17"/>
      <c r="BT683" s="17">
        <v>0</v>
      </c>
      <c r="BU683" s="17">
        <v>1</v>
      </c>
      <c r="BV683" s="17"/>
      <c r="BW683" s="17">
        <v>0</v>
      </c>
      <c r="BX683" s="17">
        <v>0.33351893121382398</v>
      </c>
    </row>
    <row r="684" spans="2:76" x14ac:dyDescent="0.35">
      <c r="B684" t="s">
        <v>341</v>
      </c>
      <c r="C684" s="17">
        <v>0.412761306301619</v>
      </c>
      <c r="D684" s="17">
        <v>0.34659891621487199</v>
      </c>
      <c r="E684" s="17">
        <v>0.43947764890406499</v>
      </c>
      <c r="F684" s="17"/>
      <c r="G684" s="17">
        <v>0.66057903621951797</v>
      </c>
      <c r="H684" s="17">
        <v>0</v>
      </c>
      <c r="I684" s="17">
        <v>0.64939704937712694</v>
      </c>
      <c r="J684" s="17"/>
      <c r="K684" s="17" t="s">
        <v>136</v>
      </c>
      <c r="L684" s="17">
        <v>0</v>
      </c>
      <c r="M684" s="17" t="s">
        <v>136</v>
      </c>
      <c r="N684" s="17">
        <v>1</v>
      </c>
      <c r="O684" s="17" t="s">
        <v>136</v>
      </c>
      <c r="P684" s="17" t="s">
        <v>136</v>
      </c>
      <c r="Q684" s="17" t="s">
        <v>136</v>
      </c>
      <c r="R684" s="17" t="s">
        <v>136</v>
      </c>
      <c r="S684" s="17" t="s">
        <v>136</v>
      </c>
      <c r="T684" s="17">
        <v>0.49644490108723099</v>
      </c>
      <c r="U684" s="17">
        <v>0.497142498502195</v>
      </c>
      <c r="V684" s="17" t="s">
        <v>136</v>
      </c>
      <c r="W684" s="17">
        <v>0</v>
      </c>
      <c r="X684" s="17" t="s">
        <v>136</v>
      </c>
      <c r="Y684" s="17" t="s">
        <v>136</v>
      </c>
      <c r="Z684" s="17">
        <v>0</v>
      </c>
      <c r="AA684" s="17"/>
      <c r="AB684" s="17">
        <v>0.59041479077442505</v>
      </c>
      <c r="AC684" s="17">
        <v>0.49824861769072398</v>
      </c>
      <c r="AD684" s="17">
        <v>0.39068634466389202</v>
      </c>
      <c r="AE684" s="17">
        <v>0</v>
      </c>
      <c r="AF684" s="17"/>
      <c r="AG684" s="17">
        <v>0.385434448174588</v>
      </c>
      <c r="AH684" s="17">
        <v>0</v>
      </c>
      <c r="AI684" s="17">
        <v>1</v>
      </c>
      <c r="AJ684" s="17" t="s">
        <v>136</v>
      </c>
      <c r="AK684" s="17"/>
      <c r="AL684" s="17">
        <v>0.40581280122207503</v>
      </c>
      <c r="AM684" s="17">
        <v>0.51874788858320298</v>
      </c>
      <c r="AN684" s="17" t="s">
        <v>136</v>
      </c>
      <c r="AO684" s="17" t="s">
        <v>136</v>
      </c>
      <c r="AP684" s="17" t="s">
        <v>136</v>
      </c>
      <c r="AQ684" s="17" t="s">
        <v>136</v>
      </c>
      <c r="AR684" s="17"/>
      <c r="AS684" s="17">
        <v>0.72751881392473305</v>
      </c>
      <c r="AT684" s="17" t="s">
        <v>136</v>
      </c>
      <c r="AU684" s="17" t="s">
        <v>136</v>
      </c>
      <c r="AV684" s="17">
        <v>0.66251569107117203</v>
      </c>
      <c r="AW684" s="17">
        <v>0</v>
      </c>
      <c r="AX684" s="17" t="s">
        <v>136</v>
      </c>
      <c r="AY684" s="17" t="s">
        <v>136</v>
      </c>
      <c r="AZ684" s="17" t="s">
        <v>136</v>
      </c>
      <c r="BA684" s="17" t="s">
        <v>136</v>
      </c>
      <c r="BB684" s="17"/>
      <c r="BC684" s="17">
        <v>0.240681699711875</v>
      </c>
      <c r="BD684" s="17">
        <v>0</v>
      </c>
      <c r="BE684" s="17" t="s">
        <v>136</v>
      </c>
      <c r="BF684" s="17">
        <v>0.355132600600995</v>
      </c>
      <c r="BG684" s="17">
        <v>1</v>
      </c>
      <c r="BH684" s="17" t="s">
        <v>136</v>
      </c>
      <c r="BI684" s="17"/>
      <c r="BJ684" s="17">
        <v>1</v>
      </c>
      <c r="BK684" s="17">
        <v>0</v>
      </c>
      <c r="BL684" s="17" t="s">
        <v>136</v>
      </c>
      <c r="BM684" s="17">
        <v>0.354038361484317</v>
      </c>
      <c r="BN684" s="17">
        <v>1</v>
      </c>
      <c r="BO684" s="17">
        <v>0.497142498502195</v>
      </c>
      <c r="BP684" s="17"/>
      <c r="BQ684" s="17">
        <v>0.458827206280016</v>
      </c>
      <c r="BR684" s="17">
        <v>0</v>
      </c>
      <c r="BS684" s="17"/>
      <c r="BT684" s="17">
        <v>0.458827206280016</v>
      </c>
      <c r="BU684" s="17">
        <v>0</v>
      </c>
      <c r="BV684" s="17"/>
      <c r="BW684" s="17">
        <v>0.59052800462057198</v>
      </c>
      <c r="BX684" s="17">
        <v>0</v>
      </c>
    </row>
    <row r="685" spans="2:76" x14ac:dyDescent="0.35">
      <c r="B685" t="s">
        <v>342</v>
      </c>
      <c r="C685" s="17">
        <v>0.21773461658590501</v>
      </c>
      <c r="D685" s="17">
        <v>0</v>
      </c>
      <c r="E685" s="17">
        <v>0.30565575434248399</v>
      </c>
      <c r="F685" s="17"/>
      <c r="G685" s="17">
        <v>0.33942096378048198</v>
      </c>
      <c r="H685" s="17">
        <v>0</v>
      </c>
      <c r="I685" s="17">
        <v>0.350602950622873</v>
      </c>
      <c r="J685" s="17"/>
      <c r="K685" s="17" t="s">
        <v>136</v>
      </c>
      <c r="L685" s="17">
        <v>1</v>
      </c>
      <c r="M685" s="17" t="s">
        <v>136</v>
      </c>
      <c r="N685" s="17">
        <v>0</v>
      </c>
      <c r="O685" s="17" t="s">
        <v>136</v>
      </c>
      <c r="P685" s="17" t="s">
        <v>136</v>
      </c>
      <c r="Q685" s="17" t="s">
        <v>136</v>
      </c>
      <c r="R685" s="17" t="s">
        <v>136</v>
      </c>
      <c r="S685" s="17" t="s">
        <v>136</v>
      </c>
      <c r="T685" s="17">
        <v>0.27163462388981402</v>
      </c>
      <c r="U685" s="17">
        <v>0</v>
      </c>
      <c r="V685" s="17" t="s">
        <v>136</v>
      </c>
      <c r="W685" s="17">
        <v>0</v>
      </c>
      <c r="X685" s="17" t="s">
        <v>136</v>
      </c>
      <c r="Y685" s="17" t="s">
        <v>136</v>
      </c>
      <c r="Z685" s="17">
        <v>0</v>
      </c>
      <c r="AA685" s="17"/>
      <c r="AB685" s="17">
        <v>0</v>
      </c>
      <c r="AC685" s="17">
        <v>0</v>
      </c>
      <c r="AD685" s="17">
        <v>0.43383810042556797</v>
      </c>
      <c r="AE685" s="17">
        <v>0</v>
      </c>
      <c r="AF685" s="17"/>
      <c r="AG685" s="17">
        <v>0.26806882511583602</v>
      </c>
      <c r="AH685" s="17">
        <v>0</v>
      </c>
      <c r="AI685" s="17">
        <v>0</v>
      </c>
      <c r="AJ685" s="17" t="s">
        <v>136</v>
      </c>
      <c r="AK685" s="17"/>
      <c r="AL685" s="17">
        <v>0.21909425927552401</v>
      </c>
      <c r="AM685" s="17">
        <v>0.26654480182972301</v>
      </c>
      <c r="AN685" s="17" t="s">
        <v>136</v>
      </c>
      <c r="AO685" s="17" t="s">
        <v>136</v>
      </c>
      <c r="AP685" s="17" t="s">
        <v>136</v>
      </c>
      <c r="AQ685" s="17" t="s">
        <v>136</v>
      </c>
      <c r="AR685" s="17"/>
      <c r="AS685" s="17">
        <v>0</v>
      </c>
      <c r="AT685" s="17" t="s">
        <v>136</v>
      </c>
      <c r="AU685" s="17" t="s">
        <v>136</v>
      </c>
      <c r="AV685" s="17">
        <v>0</v>
      </c>
      <c r="AW685" s="17">
        <v>0.53814924406901798</v>
      </c>
      <c r="AX685" s="17" t="s">
        <v>136</v>
      </c>
      <c r="AY685" s="17" t="s">
        <v>136</v>
      </c>
      <c r="AZ685" s="17" t="s">
        <v>136</v>
      </c>
      <c r="BA685" s="17" t="s">
        <v>136</v>
      </c>
      <c r="BB685" s="17"/>
      <c r="BC685" s="17">
        <v>0.29081180715321597</v>
      </c>
      <c r="BD685" s="17">
        <v>1</v>
      </c>
      <c r="BE685" s="17" t="s">
        <v>136</v>
      </c>
      <c r="BF685" s="17">
        <v>0</v>
      </c>
      <c r="BG685" s="17">
        <v>0</v>
      </c>
      <c r="BH685" s="17" t="s">
        <v>136</v>
      </c>
      <c r="BI685" s="17"/>
      <c r="BJ685" s="17">
        <v>0</v>
      </c>
      <c r="BK685" s="17">
        <v>0.38364079762957098</v>
      </c>
      <c r="BL685" s="17" t="s">
        <v>136</v>
      </c>
      <c r="BM685" s="17">
        <v>0.35777030966342699</v>
      </c>
      <c r="BN685" s="17">
        <v>0</v>
      </c>
      <c r="BO685" s="17">
        <v>0</v>
      </c>
      <c r="BP685" s="17"/>
      <c r="BQ685" s="17">
        <v>0.24203471670757601</v>
      </c>
      <c r="BR685" s="17">
        <v>0</v>
      </c>
      <c r="BS685" s="17"/>
      <c r="BT685" s="17">
        <v>0.24203471670757601</v>
      </c>
      <c r="BU685" s="17">
        <v>0</v>
      </c>
      <c r="BV685" s="17"/>
      <c r="BW685" s="17">
        <v>0.16736821880335501</v>
      </c>
      <c r="BX685" s="17">
        <v>0.33468171825919801</v>
      </c>
    </row>
    <row r="686" spans="2:76" x14ac:dyDescent="0.35">
      <c r="B686" t="s">
        <v>109</v>
      </c>
      <c r="C686" s="17">
        <v>0.19502668971571399</v>
      </c>
      <c r="D686" s="17">
        <v>0.34659891621487199</v>
      </c>
      <c r="E686" s="17">
        <v>0.133821894561581</v>
      </c>
      <c r="F686" s="17"/>
      <c r="G686" s="17">
        <v>0.32115807243903599</v>
      </c>
      <c r="H686" s="17">
        <v>0</v>
      </c>
      <c r="I686" s="17">
        <v>0.298794098754254</v>
      </c>
      <c r="J686" s="17"/>
      <c r="K686" s="17" t="s">
        <v>136</v>
      </c>
      <c r="L686" s="17">
        <v>-1</v>
      </c>
      <c r="M686" s="17" t="s">
        <v>136</v>
      </c>
      <c r="N686" s="17">
        <v>1</v>
      </c>
      <c r="O686" s="17" t="s">
        <v>136</v>
      </c>
      <c r="P686" s="17" t="s">
        <v>136</v>
      </c>
      <c r="Q686" s="17" t="s">
        <v>136</v>
      </c>
      <c r="R686" s="17" t="s">
        <v>136</v>
      </c>
      <c r="S686" s="17" t="s">
        <v>136</v>
      </c>
      <c r="T686" s="17">
        <v>0.224810277197417</v>
      </c>
      <c r="U686" s="17">
        <v>0.497142498502195</v>
      </c>
      <c r="V686" s="17" t="s">
        <v>136</v>
      </c>
      <c r="W686" s="17">
        <v>0</v>
      </c>
      <c r="X686" s="17" t="s">
        <v>136</v>
      </c>
      <c r="Y686" s="17" t="s">
        <v>136</v>
      </c>
      <c r="Z686" s="17">
        <v>0</v>
      </c>
      <c r="AA686" s="17"/>
      <c r="AB686" s="17">
        <v>0.59041479077442505</v>
      </c>
      <c r="AC686" s="17">
        <v>0.49824861769072398</v>
      </c>
      <c r="AD686" s="17">
        <v>-4.3151755761675202E-2</v>
      </c>
      <c r="AE686" s="17">
        <v>0</v>
      </c>
      <c r="AF686" s="17"/>
      <c r="AG686" s="17">
        <v>0.11736562305875201</v>
      </c>
      <c r="AH686" s="17">
        <v>0</v>
      </c>
      <c r="AI686" s="17">
        <v>1</v>
      </c>
      <c r="AJ686" s="17" t="s">
        <v>136</v>
      </c>
      <c r="AK686" s="17"/>
      <c r="AL686" s="17">
        <v>0.18671854194654999</v>
      </c>
      <c r="AM686" s="17">
        <v>0.25220308675348002</v>
      </c>
      <c r="AN686" s="17" t="s">
        <v>136</v>
      </c>
      <c r="AO686" s="17" t="s">
        <v>136</v>
      </c>
      <c r="AP686" s="17" t="s">
        <v>136</v>
      </c>
      <c r="AQ686" s="17" t="s">
        <v>136</v>
      </c>
      <c r="AR686" s="17"/>
      <c r="AS686" s="17">
        <v>0.72751881392473305</v>
      </c>
      <c r="AT686" s="17" t="s">
        <v>136</v>
      </c>
      <c r="AU686" s="17" t="s">
        <v>136</v>
      </c>
      <c r="AV686" s="17">
        <v>0.66251569107117203</v>
      </c>
      <c r="AW686" s="17">
        <v>-0.53814924406901798</v>
      </c>
      <c r="AX686" s="17" t="s">
        <v>136</v>
      </c>
      <c r="AY686" s="17" t="s">
        <v>136</v>
      </c>
      <c r="AZ686" s="17" t="s">
        <v>136</v>
      </c>
      <c r="BA686" s="17" t="s">
        <v>136</v>
      </c>
      <c r="BB686" s="17"/>
      <c r="BC686" s="17">
        <v>-5.0130107441341602E-2</v>
      </c>
      <c r="BD686" s="17">
        <v>-1</v>
      </c>
      <c r="BE686" s="17" t="s">
        <v>136</v>
      </c>
      <c r="BF686" s="17">
        <v>0.355132600600995</v>
      </c>
      <c r="BG686" s="17">
        <v>1</v>
      </c>
      <c r="BH686" s="17" t="s">
        <v>136</v>
      </c>
      <c r="BI686" s="17"/>
      <c r="BJ686" s="17">
        <v>1</v>
      </c>
      <c r="BK686" s="17">
        <v>-0.38364079762957098</v>
      </c>
      <c r="BL686" s="17" t="s">
        <v>136</v>
      </c>
      <c r="BM686" s="17">
        <v>-3.7319481791104302E-3</v>
      </c>
      <c r="BN686" s="17">
        <v>1</v>
      </c>
      <c r="BO686" s="17">
        <v>0.497142498502195</v>
      </c>
      <c r="BP686" s="17"/>
      <c r="BQ686" s="17">
        <v>0.21679248957243999</v>
      </c>
      <c r="BR686" s="17">
        <v>0</v>
      </c>
      <c r="BS686" s="17"/>
      <c r="BT686" s="17">
        <v>0.21679248957243999</v>
      </c>
      <c r="BU686" s="17">
        <v>0</v>
      </c>
      <c r="BV686" s="17"/>
      <c r="BW686" s="17">
        <v>0.42315978581721703</v>
      </c>
      <c r="BX686" s="17">
        <v>-0.33468171825919801</v>
      </c>
    </row>
    <row r="687" spans="2:76"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row>
    <row r="688" spans="2:76" x14ac:dyDescent="0.35">
      <c r="B688" s="6" t="s">
        <v>400</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row>
    <row r="689" spans="2:76" x14ac:dyDescent="0.35">
      <c r="B689" s="31" t="s">
        <v>392</v>
      </c>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row>
    <row r="690" spans="2:76" x14ac:dyDescent="0.35">
      <c r="B690" t="s">
        <v>336</v>
      </c>
      <c r="C690" s="17">
        <v>1.4874932848241099E-2</v>
      </c>
      <c r="D690" s="17">
        <v>0</v>
      </c>
      <c r="E690" s="17">
        <v>2.3430471662807501E-2</v>
      </c>
      <c r="F690" s="17"/>
      <c r="G690" s="17">
        <v>0</v>
      </c>
      <c r="H690" s="17">
        <v>4.1351273046024699E-2</v>
      </c>
      <c r="I690" s="17">
        <v>0</v>
      </c>
      <c r="J690" s="17"/>
      <c r="K690" s="17">
        <v>0</v>
      </c>
      <c r="L690" s="17">
        <v>0</v>
      </c>
      <c r="M690" s="17">
        <v>0</v>
      </c>
      <c r="N690" s="17">
        <v>0</v>
      </c>
      <c r="O690" s="17">
        <v>0</v>
      </c>
      <c r="P690" s="17">
        <v>0</v>
      </c>
      <c r="Q690" s="17">
        <v>0</v>
      </c>
      <c r="R690" s="17">
        <v>0</v>
      </c>
      <c r="S690" s="17">
        <v>0</v>
      </c>
      <c r="T690" s="17">
        <v>0</v>
      </c>
      <c r="U690" s="17">
        <v>0.24865976201345399</v>
      </c>
      <c r="V690" s="17">
        <v>0</v>
      </c>
      <c r="W690" s="17">
        <v>0</v>
      </c>
      <c r="X690" s="17">
        <v>0</v>
      </c>
      <c r="Y690" s="17" t="s">
        <v>136</v>
      </c>
      <c r="Z690" s="17">
        <v>0</v>
      </c>
      <c r="AA690" s="17"/>
      <c r="AB690" s="17">
        <v>0</v>
      </c>
      <c r="AC690" s="17">
        <v>0</v>
      </c>
      <c r="AD690" s="17">
        <v>5.9519773698304503E-2</v>
      </c>
      <c r="AE690" s="17">
        <v>0</v>
      </c>
      <c r="AF690" s="17"/>
      <c r="AG690" s="17">
        <v>2.4938323101419298E-2</v>
      </c>
      <c r="AH690" s="17">
        <v>0</v>
      </c>
      <c r="AI690" s="17">
        <v>0</v>
      </c>
      <c r="AJ690" s="17">
        <v>0</v>
      </c>
      <c r="AK690" s="17"/>
      <c r="AL690" s="17">
        <v>0</v>
      </c>
      <c r="AM690" s="17">
        <v>0</v>
      </c>
      <c r="AN690" s="17">
        <v>0.23384436833279401</v>
      </c>
      <c r="AO690" s="17">
        <v>0</v>
      </c>
      <c r="AP690" s="17">
        <v>0</v>
      </c>
      <c r="AQ690" s="17">
        <v>0</v>
      </c>
      <c r="AR690" s="17"/>
      <c r="AS690" s="17">
        <v>0</v>
      </c>
      <c r="AT690" s="17">
        <v>0</v>
      </c>
      <c r="AU690" s="17">
        <v>0</v>
      </c>
      <c r="AV690" s="17">
        <v>6.3298065406060894E-2</v>
      </c>
      <c r="AW690" s="17">
        <v>0</v>
      </c>
      <c r="AX690" s="17">
        <v>0</v>
      </c>
      <c r="AY690" s="17">
        <v>0</v>
      </c>
      <c r="AZ690" s="17">
        <v>0</v>
      </c>
      <c r="BA690" s="17">
        <v>0</v>
      </c>
      <c r="BB690" s="17"/>
      <c r="BC690" s="17">
        <v>3.57112817745227E-2</v>
      </c>
      <c r="BD690" s="17">
        <v>0</v>
      </c>
      <c r="BE690" s="17">
        <v>0</v>
      </c>
      <c r="BF690" s="17">
        <v>0</v>
      </c>
      <c r="BG690" s="17">
        <v>0</v>
      </c>
      <c r="BH690" s="17">
        <v>0</v>
      </c>
      <c r="BI690" s="17"/>
      <c r="BJ690" s="17">
        <v>7.9785251213330605E-2</v>
      </c>
      <c r="BK690" s="17">
        <v>0</v>
      </c>
      <c r="BL690" s="17">
        <v>0</v>
      </c>
      <c r="BM690" s="17">
        <v>0</v>
      </c>
      <c r="BN690" s="17">
        <v>0</v>
      </c>
      <c r="BO690" s="17">
        <v>0</v>
      </c>
      <c r="BP690" s="17"/>
      <c r="BQ690" s="17">
        <v>1.8360800173317801E-2</v>
      </c>
      <c r="BR690" s="17">
        <v>0</v>
      </c>
      <c r="BS690" s="17"/>
      <c r="BT690" s="17">
        <v>0</v>
      </c>
      <c r="BU690" s="17">
        <v>3.0799049636092E-2</v>
      </c>
      <c r="BV690" s="17"/>
      <c r="BW690" s="17">
        <v>2.55867471524866E-2</v>
      </c>
      <c r="BX690" s="17">
        <v>0</v>
      </c>
    </row>
    <row r="691" spans="2:76" x14ac:dyDescent="0.35">
      <c r="B691" t="s">
        <v>337</v>
      </c>
      <c r="C691" s="17">
        <v>6.1941576836366898E-2</v>
      </c>
      <c r="D691" s="17">
        <v>8.0966992915392499E-2</v>
      </c>
      <c r="E691" s="17">
        <v>5.0998825874864102E-2</v>
      </c>
      <c r="F691" s="17"/>
      <c r="G691" s="17">
        <v>0.100532331471375</v>
      </c>
      <c r="H691" s="17">
        <v>4.1176565734727701E-2</v>
      </c>
      <c r="I691" s="17">
        <v>5.04249985703938E-2</v>
      </c>
      <c r="J691" s="17"/>
      <c r="K691" s="17">
        <v>0</v>
      </c>
      <c r="L691" s="17">
        <v>0</v>
      </c>
      <c r="M691" s="17">
        <v>0</v>
      </c>
      <c r="N691" s="17">
        <v>0</v>
      </c>
      <c r="O691" s="17">
        <v>0</v>
      </c>
      <c r="P691" s="17">
        <v>0</v>
      </c>
      <c r="Q691" s="17">
        <v>0</v>
      </c>
      <c r="R691" s="17">
        <v>0.19211245718345801</v>
      </c>
      <c r="S691" s="17">
        <v>1</v>
      </c>
      <c r="T691" s="17">
        <v>0.11110844353468</v>
      </c>
      <c r="U691" s="17">
        <v>0</v>
      </c>
      <c r="V691" s="17">
        <v>0</v>
      </c>
      <c r="W691" s="17">
        <v>0</v>
      </c>
      <c r="X691" s="17">
        <v>0</v>
      </c>
      <c r="Y691" s="17" t="s">
        <v>136</v>
      </c>
      <c r="Z691" s="17">
        <v>0</v>
      </c>
      <c r="AA691" s="17"/>
      <c r="AB691" s="17">
        <v>0</v>
      </c>
      <c r="AC691" s="17">
        <v>7.6970633231998306E-2</v>
      </c>
      <c r="AD691" s="17">
        <v>0.12868573729761501</v>
      </c>
      <c r="AE691" s="17">
        <v>0</v>
      </c>
      <c r="AF691" s="17"/>
      <c r="AG691" s="17">
        <v>2.4733349031808901E-2</v>
      </c>
      <c r="AH691" s="17">
        <v>0.23459085435326801</v>
      </c>
      <c r="AI691" s="17">
        <v>7.1529512499207401E-2</v>
      </c>
      <c r="AJ691" s="17">
        <v>0</v>
      </c>
      <c r="AK691" s="17"/>
      <c r="AL691" s="17">
        <v>0.15020715249427499</v>
      </c>
      <c r="AM691" s="17">
        <v>0.110753623428463</v>
      </c>
      <c r="AN691" s="17">
        <v>0</v>
      </c>
      <c r="AO691" s="17">
        <v>0</v>
      </c>
      <c r="AP691" s="17">
        <v>0</v>
      </c>
      <c r="AQ691" s="17">
        <v>0</v>
      </c>
      <c r="AR691" s="17"/>
      <c r="AS691" s="17">
        <v>9.7230512222846704E-2</v>
      </c>
      <c r="AT691" s="17">
        <v>0</v>
      </c>
      <c r="AU691" s="17">
        <v>0</v>
      </c>
      <c r="AV691" s="17">
        <v>6.2777803397585902E-2</v>
      </c>
      <c r="AW691" s="17">
        <v>0.105232223828511</v>
      </c>
      <c r="AX691" s="17">
        <v>0</v>
      </c>
      <c r="AY691" s="17">
        <v>0</v>
      </c>
      <c r="AZ691" s="17">
        <v>0</v>
      </c>
      <c r="BA691" s="17">
        <v>0</v>
      </c>
      <c r="BB691" s="17"/>
      <c r="BC691" s="17">
        <v>7.7067542085267907E-2</v>
      </c>
      <c r="BD691" s="17">
        <v>0.164124724256376</v>
      </c>
      <c r="BE691" s="17">
        <v>0</v>
      </c>
      <c r="BF691" s="17">
        <v>0</v>
      </c>
      <c r="BG691" s="17">
        <v>5.9167993869671101E-2</v>
      </c>
      <c r="BH691" s="17">
        <v>0</v>
      </c>
      <c r="BI691" s="17"/>
      <c r="BJ691" s="17">
        <v>8.0607891362495507E-2</v>
      </c>
      <c r="BK691" s="17">
        <v>5.21303749652305E-2</v>
      </c>
      <c r="BL691" s="17">
        <v>0.25193965977385202</v>
      </c>
      <c r="BM691" s="17">
        <v>0</v>
      </c>
      <c r="BN691" s="17">
        <v>0</v>
      </c>
      <c r="BO691" s="17">
        <v>0</v>
      </c>
      <c r="BP691" s="17"/>
      <c r="BQ691" s="17">
        <v>7.6457280601923694E-2</v>
      </c>
      <c r="BR691" s="17">
        <v>0</v>
      </c>
      <c r="BS691" s="17"/>
      <c r="BT691" s="17">
        <v>2.8533342818310301E-2</v>
      </c>
      <c r="BU691" s="17">
        <v>9.7706216959921793E-2</v>
      </c>
      <c r="BV691" s="17"/>
      <c r="BW691" s="17">
        <v>7.6705651700309699E-2</v>
      </c>
      <c r="BX691" s="17">
        <v>4.2785275826115403E-2</v>
      </c>
    </row>
    <row r="692" spans="2:76" x14ac:dyDescent="0.35">
      <c r="B692" t="s">
        <v>338</v>
      </c>
      <c r="C692" s="17">
        <v>0.25181112144922202</v>
      </c>
      <c r="D692" s="17">
        <v>0.35759451327002401</v>
      </c>
      <c r="E692" s="17">
        <v>0.190968230668282</v>
      </c>
      <c r="F692" s="17"/>
      <c r="G692" s="17">
        <v>0.20916652867421201</v>
      </c>
      <c r="H692" s="17">
        <v>0.297578626523407</v>
      </c>
      <c r="I692" s="17">
        <v>0.24067650944260599</v>
      </c>
      <c r="J692" s="17"/>
      <c r="K692" s="17">
        <v>0.48125987069203302</v>
      </c>
      <c r="L692" s="17">
        <v>0.50020761166210703</v>
      </c>
      <c r="M692" s="17">
        <v>0</v>
      </c>
      <c r="N692" s="17">
        <v>0</v>
      </c>
      <c r="O692" s="17">
        <v>0.49507326736798202</v>
      </c>
      <c r="P692" s="17">
        <v>0.333229394663561</v>
      </c>
      <c r="Q692" s="17">
        <v>0.31415060929352501</v>
      </c>
      <c r="R692" s="17">
        <v>0.191932857968062</v>
      </c>
      <c r="S692" s="17">
        <v>0</v>
      </c>
      <c r="T692" s="17">
        <v>0.154076050455805</v>
      </c>
      <c r="U692" s="17">
        <v>0.24865976201345399</v>
      </c>
      <c r="V692" s="17">
        <v>0</v>
      </c>
      <c r="W692" s="17">
        <v>0.29088656950094399</v>
      </c>
      <c r="X692" s="17">
        <v>0.25140162661430199</v>
      </c>
      <c r="Y692" s="17" t="s">
        <v>136</v>
      </c>
      <c r="Z692" s="17">
        <v>0</v>
      </c>
      <c r="AA692" s="17"/>
      <c r="AB692" s="17">
        <v>0.15074009420978501</v>
      </c>
      <c r="AC692" s="17">
        <v>0.198830593803141</v>
      </c>
      <c r="AD692" s="17">
        <v>0.19466698345188199</v>
      </c>
      <c r="AE692" s="17">
        <v>0.45569013018196403</v>
      </c>
      <c r="AF692" s="17"/>
      <c r="AG692" s="17">
        <v>0.23355806789897501</v>
      </c>
      <c r="AH692" s="17">
        <v>0.359448236892146</v>
      </c>
      <c r="AI692" s="17">
        <v>0.22669242401998099</v>
      </c>
      <c r="AJ692" s="17">
        <v>0</v>
      </c>
      <c r="AK692" s="17"/>
      <c r="AL692" s="17">
        <v>0.209508437783577</v>
      </c>
      <c r="AM692" s="17">
        <v>0.30877221148143902</v>
      </c>
      <c r="AN692" s="17">
        <v>0.30779276565758301</v>
      </c>
      <c r="AO692" s="17">
        <v>0</v>
      </c>
      <c r="AP692" s="17">
        <v>0</v>
      </c>
      <c r="AQ692" s="17">
        <v>0.120188439641556</v>
      </c>
      <c r="AR692" s="17"/>
      <c r="AS692" s="17">
        <v>0.24099772904745301</v>
      </c>
      <c r="AT692" s="17">
        <v>0.40683245191888401</v>
      </c>
      <c r="AU692" s="17">
        <v>0.40683245191888401</v>
      </c>
      <c r="AV692" s="17">
        <v>0.28947546769270299</v>
      </c>
      <c r="AW692" s="17">
        <v>0.31391135262499298</v>
      </c>
      <c r="AX692" s="17">
        <v>0</v>
      </c>
      <c r="AY692" s="17">
        <v>1</v>
      </c>
      <c r="AZ692" s="17">
        <v>0.23943568372068999</v>
      </c>
      <c r="BA692" s="17">
        <v>0</v>
      </c>
      <c r="BB692" s="17"/>
      <c r="BC692" s="17">
        <v>0.28917868944588598</v>
      </c>
      <c r="BD692" s="17">
        <v>0.145775116170169</v>
      </c>
      <c r="BE692" s="17">
        <v>1</v>
      </c>
      <c r="BF692" s="17">
        <v>0.18407139363359901</v>
      </c>
      <c r="BG692" s="17">
        <v>0.22648064088254199</v>
      </c>
      <c r="BH692" s="17">
        <v>0.25244821335336798</v>
      </c>
      <c r="BI692" s="17"/>
      <c r="BJ692" s="17">
        <v>0.337809501803988</v>
      </c>
      <c r="BK692" s="17">
        <v>0.20376286605528601</v>
      </c>
      <c r="BL692" s="17">
        <v>0.26449985945863302</v>
      </c>
      <c r="BM692" s="17">
        <v>0.24728793323234899</v>
      </c>
      <c r="BN692" s="17">
        <v>0.132072273783645</v>
      </c>
      <c r="BO692" s="17">
        <v>0.378244588960582</v>
      </c>
      <c r="BP692" s="17"/>
      <c r="BQ692" s="17">
        <v>0.231676122130303</v>
      </c>
      <c r="BR692" s="17">
        <v>0.33773142042724602</v>
      </c>
      <c r="BS692" s="17"/>
      <c r="BT692" s="17">
        <v>0.28280533197052499</v>
      </c>
      <c r="BU692" s="17">
        <v>0.218630774813451</v>
      </c>
      <c r="BV692" s="17"/>
      <c r="BW692" s="17">
        <v>0.18849497606278601</v>
      </c>
      <c r="BX692" s="17">
        <v>0.35076818636879598</v>
      </c>
    </row>
    <row r="693" spans="2:76" x14ac:dyDescent="0.35">
      <c r="B693" t="s">
        <v>339</v>
      </c>
      <c r="C693" s="17">
        <v>0.26183780220645397</v>
      </c>
      <c r="D693" s="17">
        <v>0.31620936153969997</v>
      </c>
      <c r="E693" s="17">
        <v>0.230565191363099</v>
      </c>
      <c r="F693" s="17"/>
      <c r="G693" s="17">
        <v>0.248709289948219</v>
      </c>
      <c r="H693" s="17">
        <v>0.21489218144733799</v>
      </c>
      <c r="I693" s="17">
        <v>0.32222635703171598</v>
      </c>
      <c r="J693" s="17"/>
      <c r="K693" s="17">
        <v>0.51874012930796698</v>
      </c>
      <c r="L693" s="17">
        <v>0.18591116789116199</v>
      </c>
      <c r="M693" s="17">
        <v>1</v>
      </c>
      <c r="N693" s="17">
        <v>0.51118800102648099</v>
      </c>
      <c r="O693" s="17">
        <v>0</v>
      </c>
      <c r="P693" s="17">
        <v>0.333229394663561</v>
      </c>
      <c r="Q693" s="17">
        <v>0</v>
      </c>
      <c r="R693" s="17">
        <v>0</v>
      </c>
      <c r="S693" s="17">
        <v>0</v>
      </c>
      <c r="T693" s="17">
        <v>0.15255650559291001</v>
      </c>
      <c r="U693" s="17">
        <v>0.24583373022400701</v>
      </c>
      <c r="V693" s="17">
        <v>1</v>
      </c>
      <c r="W693" s="17">
        <v>0.28680247864047997</v>
      </c>
      <c r="X693" s="17">
        <v>0.502333200057134</v>
      </c>
      <c r="Y693" s="17" t="s">
        <v>136</v>
      </c>
      <c r="Z693" s="17">
        <v>0</v>
      </c>
      <c r="AA693" s="17"/>
      <c r="AB693" s="17">
        <v>0.292110669321135</v>
      </c>
      <c r="AC693" s="17">
        <v>0.368688481474652</v>
      </c>
      <c r="AD693" s="17">
        <v>0.255658859916857</v>
      </c>
      <c r="AE693" s="17">
        <v>0</v>
      </c>
      <c r="AF693" s="17"/>
      <c r="AG693" s="17">
        <v>0.24750079352646001</v>
      </c>
      <c r="AH693" s="17">
        <v>0.31078479888749699</v>
      </c>
      <c r="AI693" s="17">
        <v>0.28914316675989699</v>
      </c>
      <c r="AJ693" s="17">
        <v>0</v>
      </c>
      <c r="AK693" s="17"/>
      <c r="AL693" s="17">
        <v>0.19747458434961701</v>
      </c>
      <c r="AM693" s="17">
        <v>0.25834981975336402</v>
      </c>
      <c r="AN693" s="17">
        <v>0.23285638615367499</v>
      </c>
      <c r="AO693" s="17">
        <v>0.49559356991444098</v>
      </c>
      <c r="AP693" s="17">
        <v>1</v>
      </c>
      <c r="AQ693" s="17">
        <v>0.29922349809827298</v>
      </c>
      <c r="AR693" s="17"/>
      <c r="AS693" s="17">
        <v>0.28896034500519602</v>
      </c>
      <c r="AT693" s="17">
        <v>0.41432438218621598</v>
      </c>
      <c r="AU693" s="17">
        <v>0.41432438218621598</v>
      </c>
      <c r="AV693" s="17">
        <v>0.206856675442675</v>
      </c>
      <c r="AW693" s="17">
        <v>0.33245950017088999</v>
      </c>
      <c r="AX693" s="17">
        <v>0</v>
      </c>
      <c r="AY693" s="17">
        <v>0</v>
      </c>
      <c r="AZ693" s="17">
        <v>0.23943568372068999</v>
      </c>
      <c r="BA693" s="17">
        <v>0</v>
      </c>
      <c r="BB693" s="17"/>
      <c r="BC693" s="17">
        <v>0.248663448077314</v>
      </c>
      <c r="BD693" s="17">
        <v>0.35445670967990001</v>
      </c>
      <c r="BE693" s="17">
        <v>0</v>
      </c>
      <c r="BF693" s="17">
        <v>0.284446962006697</v>
      </c>
      <c r="BG693" s="17">
        <v>0.31222891153781002</v>
      </c>
      <c r="BH693" s="17">
        <v>0</v>
      </c>
      <c r="BI693" s="17"/>
      <c r="BJ693" s="17">
        <v>0.172027927083997</v>
      </c>
      <c r="BK693" s="17">
        <v>0.26024856492987503</v>
      </c>
      <c r="BL693" s="17">
        <v>0</v>
      </c>
      <c r="BM693" s="17">
        <v>0.18971313472208501</v>
      </c>
      <c r="BN693" s="17">
        <v>0.60180915930812795</v>
      </c>
      <c r="BO693" s="17">
        <v>0.621755411039418</v>
      </c>
      <c r="BP693" s="17"/>
      <c r="BQ693" s="17">
        <v>0.25752314895442202</v>
      </c>
      <c r="BR693" s="17">
        <v>0.28024933982457401</v>
      </c>
      <c r="BS693" s="17"/>
      <c r="BT693" s="17">
        <v>0.30398636930935902</v>
      </c>
      <c r="BU693" s="17">
        <v>0.216716341031817</v>
      </c>
      <c r="BV693" s="17"/>
      <c r="BW693" s="17">
        <v>0.35085797006515801</v>
      </c>
      <c r="BX693" s="17">
        <v>0.14270903203759799</v>
      </c>
    </row>
    <row r="694" spans="2:76" x14ac:dyDescent="0.35">
      <c r="B694" t="s">
        <v>340</v>
      </c>
      <c r="C694" s="17">
        <v>0.38072814832325702</v>
      </c>
      <c r="D694" s="17">
        <v>0.24522913227488299</v>
      </c>
      <c r="E694" s="17">
        <v>0.45866242224332399</v>
      </c>
      <c r="F694" s="17"/>
      <c r="G694" s="17">
        <v>0.39332926622834102</v>
      </c>
      <c r="H694" s="17">
        <v>0.36466607684516</v>
      </c>
      <c r="I694" s="17">
        <v>0.38667213495528402</v>
      </c>
      <c r="J694" s="17"/>
      <c r="K694" s="17">
        <v>0</v>
      </c>
      <c r="L694" s="17">
        <v>0.313881220446731</v>
      </c>
      <c r="M694" s="17">
        <v>0</v>
      </c>
      <c r="N694" s="17">
        <v>0.48881199897351901</v>
      </c>
      <c r="O694" s="17">
        <v>0.50492673263201804</v>
      </c>
      <c r="P694" s="17">
        <v>0.33354121067287701</v>
      </c>
      <c r="Q694" s="17">
        <v>0.37526912026210202</v>
      </c>
      <c r="R694" s="17">
        <v>0.61595468484848004</v>
      </c>
      <c r="S694" s="17">
        <v>0</v>
      </c>
      <c r="T694" s="17">
        <v>0.53213172811004095</v>
      </c>
      <c r="U694" s="17">
        <v>0.256846745749086</v>
      </c>
      <c r="V694" s="17">
        <v>0</v>
      </c>
      <c r="W694" s="17">
        <v>0.42231095185857598</v>
      </c>
      <c r="X694" s="17">
        <v>0.24626517332856401</v>
      </c>
      <c r="Y694" s="17" t="s">
        <v>136</v>
      </c>
      <c r="Z694" s="17">
        <v>1</v>
      </c>
      <c r="AA694" s="17"/>
      <c r="AB694" s="17">
        <v>0.48049784106622201</v>
      </c>
      <c r="AC694" s="17">
        <v>0.318558978686383</v>
      </c>
      <c r="AD694" s="17">
        <v>0.36146864563534198</v>
      </c>
      <c r="AE694" s="17">
        <v>0.54430986981803597</v>
      </c>
      <c r="AF694" s="17"/>
      <c r="AG694" s="17">
        <v>0.42097454133488899</v>
      </c>
      <c r="AH694" s="17">
        <v>9.5176109867087799E-2</v>
      </c>
      <c r="AI694" s="17">
        <v>0.41263489672091502</v>
      </c>
      <c r="AJ694" s="17">
        <v>1</v>
      </c>
      <c r="AK694" s="17"/>
      <c r="AL694" s="17">
        <v>0.37648132346443802</v>
      </c>
      <c r="AM694" s="17">
        <v>0.32212434533673301</v>
      </c>
      <c r="AN694" s="17">
        <v>0.22550647985594799</v>
      </c>
      <c r="AO694" s="17">
        <v>0.50440643008555897</v>
      </c>
      <c r="AP694" s="17">
        <v>0</v>
      </c>
      <c r="AQ694" s="17">
        <v>0.58058806226017101</v>
      </c>
      <c r="AR694" s="17"/>
      <c r="AS694" s="17">
        <v>0.32958769269632698</v>
      </c>
      <c r="AT694" s="17">
        <v>0.17884316589490001</v>
      </c>
      <c r="AU694" s="17">
        <v>0.17884316589490001</v>
      </c>
      <c r="AV694" s="17">
        <v>0.31584914979070899</v>
      </c>
      <c r="AW694" s="17">
        <v>0.24839692337560701</v>
      </c>
      <c r="AX694" s="17">
        <v>1</v>
      </c>
      <c r="AY694" s="17">
        <v>0</v>
      </c>
      <c r="AZ694" s="17">
        <v>0.52112863255861896</v>
      </c>
      <c r="BA694" s="17">
        <v>1</v>
      </c>
      <c r="BB694" s="17"/>
      <c r="BC694" s="17">
        <v>0.34937903861700997</v>
      </c>
      <c r="BD694" s="17">
        <v>0.33564344989355599</v>
      </c>
      <c r="BE694" s="17">
        <v>0</v>
      </c>
      <c r="BF694" s="17">
        <v>0.53148164435970402</v>
      </c>
      <c r="BG694" s="17">
        <v>0.34499721159087698</v>
      </c>
      <c r="BH694" s="17">
        <v>0.50365505422409096</v>
      </c>
      <c r="BI694" s="17"/>
      <c r="BJ694" s="17">
        <v>0.32976942853618901</v>
      </c>
      <c r="BK694" s="17">
        <v>0.483858194049608</v>
      </c>
      <c r="BL694" s="17">
        <v>0.36968594440340602</v>
      </c>
      <c r="BM694" s="17">
        <v>0.495821629549348</v>
      </c>
      <c r="BN694" s="17">
        <v>0.26611856690822699</v>
      </c>
      <c r="BO694" s="17">
        <v>0</v>
      </c>
      <c r="BP694" s="17"/>
      <c r="BQ694" s="17">
        <v>0.398072970990481</v>
      </c>
      <c r="BR694" s="17">
        <v>0.30671412300921802</v>
      </c>
      <c r="BS694" s="17"/>
      <c r="BT694" s="17">
        <v>0.384674955901805</v>
      </c>
      <c r="BU694" s="17">
        <v>0.37650295783257198</v>
      </c>
      <c r="BV694" s="17"/>
      <c r="BW694" s="17">
        <v>0.33376209164712101</v>
      </c>
      <c r="BX694" s="17">
        <v>0.42795397281820902</v>
      </c>
    </row>
    <row r="695" spans="2:76" x14ac:dyDescent="0.35">
      <c r="B695" t="s">
        <v>97</v>
      </c>
      <c r="C695" s="17">
        <v>2.88064183364584E-2</v>
      </c>
      <c r="D695" s="17">
        <v>0</v>
      </c>
      <c r="E695" s="17">
        <v>4.53748581876239E-2</v>
      </c>
      <c r="F695" s="17"/>
      <c r="G695" s="17">
        <v>4.82625836778535E-2</v>
      </c>
      <c r="H695" s="17">
        <v>4.03352764033423E-2</v>
      </c>
      <c r="I695" s="17">
        <v>0</v>
      </c>
      <c r="J695" s="17"/>
      <c r="K695" s="17">
        <v>0</v>
      </c>
      <c r="L695" s="17">
        <v>0</v>
      </c>
      <c r="M695" s="17">
        <v>0</v>
      </c>
      <c r="N695" s="17">
        <v>0</v>
      </c>
      <c r="O695" s="17">
        <v>0</v>
      </c>
      <c r="P695" s="17">
        <v>0</v>
      </c>
      <c r="Q695" s="17">
        <v>0.31058027044437297</v>
      </c>
      <c r="R695" s="17">
        <v>0</v>
      </c>
      <c r="S695" s="17">
        <v>0</v>
      </c>
      <c r="T695" s="17">
        <v>5.0127272306564101E-2</v>
      </c>
      <c r="U695" s="17">
        <v>0</v>
      </c>
      <c r="V695" s="17">
        <v>0</v>
      </c>
      <c r="W695" s="17">
        <v>0</v>
      </c>
      <c r="X695" s="17">
        <v>0</v>
      </c>
      <c r="Y695" s="17" t="s">
        <v>136</v>
      </c>
      <c r="Z695" s="17">
        <v>0</v>
      </c>
      <c r="AA695" s="17"/>
      <c r="AB695" s="17">
        <v>7.6651395402858105E-2</v>
      </c>
      <c r="AC695" s="17">
        <v>3.6951312803826103E-2</v>
      </c>
      <c r="AD695" s="17">
        <v>0</v>
      </c>
      <c r="AE695" s="17">
        <v>0</v>
      </c>
      <c r="AF695" s="17"/>
      <c r="AG695" s="17">
        <v>4.82949251064482E-2</v>
      </c>
      <c r="AH695" s="17">
        <v>0</v>
      </c>
      <c r="AI695" s="17">
        <v>0</v>
      </c>
      <c r="AJ695" s="17">
        <v>0</v>
      </c>
      <c r="AK695" s="17"/>
      <c r="AL695" s="17">
        <v>6.6328501908094001E-2</v>
      </c>
      <c r="AM695" s="17">
        <v>0</v>
      </c>
      <c r="AN695" s="17">
        <v>0</v>
      </c>
      <c r="AO695" s="17">
        <v>0</v>
      </c>
      <c r="AP695" s="17">
        <v>0</v>
      </c>
      <c r="AQ695" s="17">
        <v>0</v>
      </c>
      <c r="AR695" s="17"/>
      <c r="AS695" s="17">
        <v>4.3223721028176197E-2</v>
      </c>
      <c r="AT695" s="17">
        <v>0</v>
      </c>
      <c r="AU695" s="17">
        <v>0</v>
      </c>
      <c r="AV695" s="17">
        <v>6.1742838270265901E-2</v>
      </c>
      <c r="AW695" s="17">
        <v>0</v>
      </c>
      <c r="AX695" s="17">
        <v>0</v>
      </c>
      <c r="AY695" s="17">
        <v>0</v>
      </c>
      <c r="AZ695" s="17">
        <v>0</v>
      </c>
      <c r="BA695" s="17">
        <v>0</v>
      </c>
      <c r="BB695" s="17"/>
      <c r="BC695" s="17">
        <v>0</v>
      </c>
      <c r="BD695" s="17">
        <v>0</v>
      </c>
      <c r="BE695" s="17">
        <v>0</v>
      </c>
      <c r="BF695" s="17">
        <v>0</v>
      </c>
      <c r="BG695" s="17">
        <v>5.7125242119099702E-2</v>
      </c>
      <c r="BH695" s="17">
        <v>0.24389673242254101</v>
      </c>
      <c r="BI695" s="17"/>
      <c r="BJ695" s="17">
        <v>0</v>
      </c>
      <c r="BK695" s="17">
        <v>0</v>
      </c>
      <c r="BL695" s="17">
        <v>0.11387453636410901</v>
      </c>
      <c r="BM695" s="17">
        <v>6.7177302496217894E-2</v>
      </c>
      <c r="BN695" s="17">
        <v>0</v>
      </c>
      <c r="BO695" s="17">
        <v>0</v>
      </c>
      <c r="BP695" s="17"/>
      <c r="BQ695" s="17">
        <v>1.79096771495528E-2</v>
      </c>
      <c r="BR695" s="17">
        <v>7.5305116738962202E-2</v>
      </c>
      <c r="BS695" s="17"/>
      <c r="BT695" s="17">
        <v>0</v>
      </c>
      <c r="BU695" s="17">
        <v>5.9644659726146097E-2</v>
      </c>
      <c r="BV695" s="17"/>
      <c r="BW695" s="17">
        <v>2.4592563372138401E-2</v>
      </c>
      <c r="BX695" s="17">
        <v>3.5783532949281299E-2</v>
      </c>
    </row>
    <row r="696" spans="2:76" x14ac:dyDescent="0.35">
      <c r="B696" t="s">
        <v>341</v>
      </c>
      <c r="C696" s="17">
        <v>7.6816509684608E-2</v>
      </c>
      <c r="D696" s="17">
        <v>8.0966992915392499E-2</v>
      </c>
      <c r="E696" s="17">
        <v>7.4429297537671593E-2</v>
      </c>
      <c r="F696" s="17"/>
      <c r="G696" s="17">
        <v>0.100532331471375</v>
      </c>
      <c r="H696" s="17">
        <v>8.2527838780752399E-2</v>
      </c>
      <c r="I696" s="17">
        <v>5.04249985703938E-2</v>
      </c>
      <c r="J696" s="17"/>
      <c r="K696" s="17">
        <v>0</v>
      </c>
      <c r="L696" s="17">
        <v>0</v>
      </c>
      <c r="M696" s="17">
        <v>0</v>
      </c>
      <c r="N696" s="17">
        <v>0</v>
      </c>
      <c r="O696" s="17">
        <v>0</v>
      </c>
      <c r="P696" s="17">
        <v>0</v>
      </c>
      <c r="Q696" s="17">
        <v>0</v>
      </c>
      <c r="R696" s="17">
        <v>0.19211245718345801</v>
      </c>
      <c r="S696" s="17">
        <v>1</v>
      </c>
      <c r="T696" s="17">
        <v>0.11110844353468</v>
      </c>
      <c r="U696" s="17">
        <v>0.24865976201345399</v>
      </c>
      <c r="V696" s="17">
        <v>0</v>
      </c>
      <c r="W696" s="17">
        <v>0</v>
      </c>
      <c r="X696" s="17">
        <v>0</v>
      </c>
      <c r="Y696" s="17" t="s">
        <v>136</v>
      </c>
      <c r="Z696" s="17">
        <v>0</v>
      </c>
      <c r="AA696" s="17"/>
      <c r="AB696" s="17">
        <v>0</v>
      </c>
      <c r="AC696" s="17">
        <v>7.6970633231998306E-2</v>
      </c>
      <c r="AD696" s="17">
        <v>0.18820551099591901</v>
      </c>
      <c r="AE696" s="17">
        <v>0</v>
      </c>
      <c r="AF696" s="17"/>
      <c r="AG696" s="17">
        <v>4.9671672133228199E-2</v>
      </c>
      <c r="AH696" s="17">
        <v>0.23459085435326801</v>
      </c>
      <c r="AI696" s="17">
        <v>7.1529512499207401E-2</v>
      </c>
      <c r="AJ696" s="17">
        <v>0</v>
      </c>
      <c r="AK696" s="17"/>
      <c r="AL696" s="17">
        <v>0.15020715249427499</v>
      </c>
      <c r="AM696" s="17">
        <v>0.110753623428463</v>
      </c>
      <c r="AN696" s="17">
        <v>0.23384436833279401</v>
      </c>
      <c r="AO696" s="17">
        <v>0</v>
      </c>
      <c r="AP696" s="17">
        <v>0</v>
      </c>
      <c r="AQ696" s="17">
        <v>0</v>
      </c>
      <c r="AR696" s="17"/>
      <c r="AS696" s="17">
        <v>9.7230512222846704E-2</v>
      </c>
      <c r="AT696" s="17">
        <v>0</v>
      </c>
      <c r="AU696" s="17">
        <v>0</v>
      </c>
      <c r="AV696" s="17">
        <v>0.12607586880364699</v>
      </c>
      <c r="AW696" s="17">
        <v>0.105232223828511</v>
      </c>
      <c r="AX696" s="17">
        <v>0</v>
      </c>
      <c r="AY696" s="17">
        <v>0</v>
      </c>
      <c r="AZ696" s="17">
        <v>0</v>
      </c>
      <c r="BA696" s="17">
        <v>0</v>
      </c>
      <c r="BB696" s="17"/>
      <c r="BC696" s="17">
        <v>0.112778823859791</v>
      </c>
      <c r="BD696" s="17">
        <v>0.164124724256376</v>
      </c>
      <c r="BE696" s="17">
        <v>0</v>
      </c>
      <c r="BF696" s="17">
        <v>0</v>
      </c>
      <c r="BG696" s="17">
        <v>5.9167993869671101E-2</v>
      </c>
      <c r="BH696" s="17">
        <v>0</v>
      </c>
      <c r="BI696" s="17"/>
      <c r="BJ696" s="17">
        <v>0.16039314257582599</v>
      </c>
      <c r="BK696" s="17">
        <v>5.21303749652305E-2</v>
      </c>
      <c r="BL696" s="17">
        <v>0.25193965977385202</v>
      </c>
      <c r="BM696" s="17">
        <v>0</v>
      </c>
      <c r="BN696" s="17">
        <v>0</v>
      </c>
      <c r="BO696" s="17">
        <v>0</v>
      </c>
      <c r="BP696" s="17"/>
      <c r="BQ696" s="17">
        <v>9.4818080775241495E-2</v>
      </c>
      <c r="BR696" s="17">
        <v>0</v>
      </c>
      <c r="BS696" s="17"/>
      <c r="BT696" s="17">
        <v>2.8533342818310301E-2</v>
      </c>
      <c r="BU696" s="17">
        <v>0.128505266596014</v>
      </c>
      <c r="BV696" s="17"/>
      <c r="BW696" s="17">
        <v>0.10229239885279599</v>
      </c>
      <c r="BX696" s="17">
        <v>4.2785275826115403E-2</v>
      </c>
    </row>
    <row r="697" spans="2:76" x14ac:dyDescent="0.35">
      <c r="B697" t="s">
        <v>342</v>
      </c>
      <c r="C697" s="17">
        <v>0.64256595052971099</v>
      </c>
      <c r="D697" s="17">
        <v>0.561438493814583</v>
      </c>
      <c r="E697" s="17">
        <v>0.68922761360642304</v>
      </c>
      <c r="F697" s="17"/>
      <c r="G697" s="17">
        <v>0.64203855617656003</v>
      </c>
      <c r="H697" s="17">
        <v>0.57955825829249796</v>
      </c>
      <c r="I697" s="17">
        <v>0.70889849198699995</v>
      </c>
      <c r="J697" s="17"/>
      <c r="K697" s="17">
        <v>0.51874012930796698</v>
      </c>
      <c r="L697" s="17">
        <v>0.49979238833789302</v>
      </c>
      <c r="M697" s="17">
        <v>1</v>
      </c>
      <c r="N697" s="17">
        <v>1</v>
      </c>
      <c r="O697" s="17">
        <v>0.50492673263201804</v>
      </c>
      <c r="P697" s="17">
        <v>0.66677060533643895</v>
      </c>
      <c r="Q697" s="17">
        <v>0.37526912026210202</v>
      </c>
      <c r="R697" s="17">
        <v>0.61595468484848004</v>
      </c>
      <c r="S697" s="17">
        <v>0</v>
      </c>
      <c r="T697" s="17">
        <v>0.68468823370295095</v>
      </c>
      <c r="U697" s="17">
        <v>0.50268047597309296</v>
      </c>
      <c r="V697" s="17">
        <v>1</v>
      </c>
      <c r="W697" s="17">
        <v>0.70911343049905595</v>
      </c>
      <c r="X697" s="17">
        <v>0.74859837338569801</v>
      </c>
      <c r="Y697" s="17" t="s">
        <v>136</v>
      </c>
      <c r="Z697" s="17">
        <v>1</v>
      </c>
      <c r="AA697" s="17"/>
      <c r="AB697" s="17">
        <v>0.77260851038735701</v>
      </c>
      <c r="AC697" s="17">
        <v>0.687247460161035</v>
      </c>
      <c r="AD697" s="17">
        <v>0.61712750555219897</v>
      </c>
      <c r="AE697" s="17">
        <v>0.54430986981803597</v>
      </c>
      <c r="AF697" s="17"/>
      <c r="AG697" s="17">
        <v>0.66847533486134902</v>
      </c>
      <c r="AH697" s="17">
        <v>0.40596090875458501</v>
      </c>
      <c r="AI697" s="17">
        <v>0.70177806348081095</v>
      </c>
      <c r="AJ697" s="17">
        <v>1</v>
      </c>
      <c r="AK697" s="17"/>
      <c r="AL697" s="17">
        <v>0.57395590781405403</v>
      </c>
      <c r="AM697" s="17">
        <v>0.58047416509009797</v>
      </c>
      <c r="AN697" s="17">
        <v>0.458362866009623</v>
      </c>
      <c r="AO697" s="17">
        <v>1</v>
      </c>
      <c r="AP697" s="17">
        <v>1</v>
      </c>
      <c r="AQ697" s="17">
        <v>0.87981156035844399</v>
      </c>
      <c r="AR697" s="17"/>
      <c r="AS697" s="17">
        <v>0.618548037701524</v>
      </c>
      <c r="AT697" s="17">
        <v>0.59316754808111605</v>
      </c>
      <c r="AU697" s="17">
        <v>0.59316754808111605</v>
      </c>
      <c r="AV697" s="17">
        <v>0.52270582523338405</v>
      </c>
      <c r="AW697" s="17">
        <v>0.58085642354649603</v>
      </c>
      <c r="AX697" s="17">
        <v>1</v>
      </c>
      <c r="AY697" s="17">
        <v>0</v>
      </c>
      <c r="AZ697" s="17">
        <v>0.76056431627930998</v>
      </c>
      <c r="BA697" s="17">
        <v>1</v>
      </c>
      <c r="BB697" s="17"/>
      <c r="BC697" s="17">
        <v>0.59804248669432403</v>
      </c>
      <c r="BD697" s="17">
        <v>0.69010015957345605</v>
      </c>
      <c r="BE697" s="17">
        <v>0</v>
      </c>
      <c r="BF697" s="17">
        <v>0.81592860636640097</v>
      </c>
      <c r="BG697" s="17">
        <v>0.657226123128687</v>
      </c>
      <c r="BH697" s="17">
        <v>0.50365505422409096</v>
      </c>
      <c r="BI697" s="17"/>
      <c r="BJ697" s="17">
        <v>0.50179735562018601</v>
      </c>
      <c r="BK697" s="17">
        <v>0.74410675897948297</v>
      </c>
      <c r="BL697" s="17">
        <v>0.36968594440340602</v>
      </c>
      <c r="BM697" s="17">
        <v>0.68553476427143301</v>
      </c>
      <c r="BN697" s="17">
        <v>0.86792772621635506</v>
      </c>
      <c r="BO697" s="17">
        <v>0.621755411039418</v>
      </c>
      <c r="BP697" s="17"/>
      <c r="BQ697" s="17">
        <v>0.65559611994490297</v>
      </c>
      <c r="BR697" s="17">
        <v>0.58696346283379197</v>
      </c>
      <c r="BS697" s="17"/>
      <c r="BT697" s="17">
        <v>0.68866132521116397</v>
      </c>
      <c r="BU697" s="17">
        <v>0.59321929886438995</v>
      </c>
      <c r="BV697" s="17"/>
      <c r="BW697" s="17">
        <v>0.68462006171227896</v>
      </c>
      <c r="BX697" s="17">
        <v>0.57066300485580701</v>
      </c>
    </row>
    <row r="698" spans="2:76" x14ac:dyDescent="0.35">
      <c r="B698" t="s">
        <v>109</v>
      </c>
      <c r="C698" s="17">
        <v>-0.56574944084510304</v>
      </c>
      <c r="D698" s="17">
        <v>-0.480471500899191</v>
      </c>
      <c r="E698" s="17">
        <v>-0.61479831606875102</v>
      </c>
      <c r="F698" s="17"/>
      <c r="G698" s="17">
        <v>-0.54150622470518495</v>
      </c>
      <c r="H698" s="17">
        <v>-0.49703041951174598</v>
      </c>
      <c r="I698" s="17">
        <v>-0.65847349341660599</v>
      </c>
      <c r="J698" s="17"/>
      <c r="K698" s="17">
        <v>-0.51874012930796698</v>
      </c>
      <c r="L698" s="17">
        <v>-0.49979238833789302</v>
      </c>
      <c r="M698" s="17">
        <v>-1</v>
      </c>
      <c r="N698" s="17">
        <v>-1</v>
      </c>
      <c r="O698" s="17">
        <v>-0.50492673263201804</v>
      </c>
      <c r="P698" s="17">
        <v>-0.66677060533643895</v>
      </c>
      <c r="Q698" s="17">
        <v>-0.37526912026210202</v>
      </c>
      <c r="R698" s="17">
        <v>-0.423842227665022</v>
      </c>
      <c r="S698" s="17">
        <v>1</v>
      </c>
      <c r="T698" s="17">
        <v>-0.57357979016827099</v>
      </c>
      <c r="U698" s="17">
        <v>-0.25402071395963899</v>
      </c>
      <c r="V698" s="17">
        <v>-1</v>
      </c>
      <c r="W698" s="17">
        <v>-0.70911343049905595</v>
      </c>
      <c r="X698" s="17">
        <v>-0.74859837338569801</v>
      </c>
      <c r="Y698" s="17" t="s">
        <v>136</v>
      </c>
      <c r="Z698" s="17">
        <v>-1</v>
      </c>
      <c r="AA698" s="17"/>
      <c r="AB698" s="17">
        <v>-0.77260851038735701</v>
      </c>
      <c r="AC698" s="17">
        <v>-0.61027682692903595</v>
      </c>
      <c r="AD698" s="17">
        <v>-0.42892199455628</v>
      </c>
      <c r="AE698" s="17">
        <v>-0.54430986981803597</v>
      </c>
      <c r="AF698" s="17"/>
      <c r="AG698" s="17">
        <v>-0.61880366272812104</v>
      </c>
      <c r="AH698" s="17">
        <v>-0.171370054401317</v>
      </c>
      <c r="AI698" s="17">
        <v>-0.63024855098160404</v>
      </c>
      <c r="AJ698" s="17">
        <v>-1</v>
      </c>
      <c r="AK698" s="17"/>
      <c r="AL698" s="17">
        <v>-0.42374875531978001</v>
      </c>
      <c r="AM698" s="17">
        <v>-0.46972054166163402</v>
      </c>
      <c r="AN698" s="17">
        <v>-0.22451849767682799</v>
      </c>
      <c r="AO698" s="17">
        <v>-1</v>
      </c>
      <c r="AP698" s="17">
        <v>-1</v>
      </c>
      <c r="AQ698" s="17">
        <v>-0.87981156035844399</v>
      </c>
      <c r="AR698" s="17"/>
      <c r="AS698" s="17">
        <v>-0.52131752547867705</v>
      </c>
      <c r="AT698" s="17">
        <v>-0.59316754808111605</v>
      </c>
      <c r="AU698" s="17">
        <v>-0.59316754808111605</v>
      </c>
      <c r="AV698" s="17">
        <v>-0.39662995642973697</v>
      </c>
      <c r="AW698" s="17">
        <v>-0.47562419971798597</v>
      </c>
      <c r="AX698" s="17">
        <v>-1</v>
      </c>
      <c r="AY698" s="17">
        <v>0</v>
      </c>
      <c r="AZ698" s="17">
        <v>-0.76056431627930998</v>
      </c>
      <c r="BA698" s="17">
        <v>-1</v>
      </c>
      <c r="BB698" s="17"/>
      <c r="BC698" s="17">
        <v>-0.48526366283453298</v>
      </c>
      <c r="BD698" s="17">
        <v>-0.52597543531708002</v>
      </c>
      <c r="BE698" s="17">
        <v>0</v>
      </c>
      <c r="BF698" s="17">
        <v>-0.81592860636640097</v>
      </c>
      <c r="BG698" s="17">
        <v>-0.59805812925901602</v>
      </c>
      <c r="BH698" s="17">
        <v>-0.50365505422409096</v>
      </c>
      <c r="BI698" s="17"/>
      <c r="BJ698" s="17">
        <v>-0.34140421304436003</v>
      </c>
      <c r="BK698" s="17">
        <v>-0.69197638401425299</v>
      </c>
      <c r="BL698" s="17">
        <v>-0.117746284629553</v>
      </c>
      <c r="BM698" s="17">
        <v>-0.68553476427143301</v>
      </c>
      <c r="BN698" s="17">
        <v>-0.86792772621635506</v>
      </c>
      <c r="BO698" s="17">
        <v>-0.621755411039418</v>
      </c>
      <c r="BP698" s="17"/>
      <c r="BQ698" s="17">
        <v>-0.56077803916966096</v>
      </c>
      <c r="BR698" s="17">
        <v>-0.58696346283379197</v>
      </c>
      <c r="BS698" s="17"/>
      <c r="BT698" s="17">
        <v>-0.66012798239285397</v>
      </c>
      <c r="BU698" s="17">
        <v>-0.46471403226837599</v>
      </c>
      <c r="BV698" s="17"/>
      <c r="BW698" s="17">
        <v>-0.58232766285948301</v>
      </c>
      <c r="BX698" s="17">
        <v>-0.52787772902969199</v>
      </c>
    </row>
    <row r="699" spans="2:76" x14ac:dyDescent="0.35">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row>
    <row r="700" spans="2:76" x14ac:dyDescent="0.35">
      <c r="B700" s="6" t="s">
        <v>401</v>
      </c>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row>
    <row r="701" spans="2:76" x14ac:dyDescent="0.35">
      <c r="B701" s="24" t="s">
        <v>99</v>
      </c>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row>
    <row r="702" spans="2:76" x14ac:dyDescent="0.35">
      <c r="B702" t="s">
        <v>336</v>
      </c>
      <c r="C702" s="17">
        <v>0.42549889769365001</v>
      </c>
      <c r="D702" s="17">
        <v>0.43272018376593502</v>
      </c>
      <c r="E702" s="17">
        <v>0.41911157680943401</v>
      </c>
      <c r="F702" s="17"/>
      <c r="G702" s="17">
        <v>0.46708193794140201</v>
      </c>
      <c r="H702" s="17">
        <v>0.451421606366262</v>
      </c>
      <c r="I702" s="17">
        <v>0.39309022449797298</v>
      </c>
      <c r="J702" s="17"/>
      <c r="K702" s="17">
        <v>0.38006640624218102</v>
      </c>
      <c r="L702" s="17">
        <v>0.39816976332847398</v>
      </c>
      <c r="M702" s="17">
        <v>0.460003498499856</v>
      </c>
      <c r="N702" s="17">
        <v>0.56937868886667797</v>
      </c>
      <c r="O702" s="17">
        <v>0.59952580418359003</v>
      </c>
      <c r="P702" s="17">
        <v>0.434168735800951</v>
      </c>
      <c r="Q702" s="17">
        <v>0.42960975870356</v>
      </c>
      <c r="R702" s="17">
        <v>0.43052056324267801</v>
      </c>
      <c r="S702" s="17">
        <v>0.27957039076380102</v>
      </c>
      <c r="T702" s="17">
        <v>0.41911266855231299</v>
      </c>
      <c r="U702" s="17">
        <v>0.44639225799962301</v>
      </c>
      <c r="V702" s="17">
        <v>0.436948541261024</v>
      </c>
      <c r="W702" s="17">
        <v>0.35906897400691601</v>
      </c>
      <c r="X702" s="17">
        <v>0.454290321294127</v>
      </c>
      <c r="Y702" s="17">
        <v>0.53715400970343896</v>
      </c>
      <c r="Z702" s="17">
        <v>0.63485321873497702</v>
      </c>
      <c r="AA702" s="17"/>
      <c r="AB702" s="17">
        <v>0.441537887981656</v>
      </c>
      <c r="AC702" s="17">
        <v>0.41625862041782102</v>
      </c>
      <c r="AD702" s="17">
        <v>0.40629091912085402</v>
      </c>
      <c r="AE702" s="17">
        <v>0.456125774816797</v>
      </c>
      <c r="AF702" s="17"/>
      <c r="AG702" s="17">
        <v>0.43373272662913898</v>
      </c>
      <c r="AH702" s="17">
        <v>0.49686163112367299</v>
      </c>
      <c r="AI702" s="17">
        <v>0.395066549389824</v>
      </c>
      <c r="AJ702" s="17">
        <v>0.39189405156359097</v>
      </c>
      <c r="AK702" s="17"/>
      <c r="AL702" s="17">
        <v>0.40659240568676203</v>
      </c>
      <c r="AM702" s="17">
        <v>0.35899448014273799</v>
      </c>
      <c r="AN702" s="17">
        <v>0.54665973065122797</v>
      </c>
      <c r="AO702" s="17">
        <v>0.46600885573487499</v>
      </c>
      <c r="AP702" s="17">
        <v>0.39588758347296699</v>
      </c>
      <c r="AQ702" s="17">
        <v>0.52852458768146104</v>
      </c>
      <c r="AR702" s="17"/>
      <c r="AS702" s="17">
        <v>0.413737100995207</v>
      </c>
      <c r="AT702" s="17">
        <v>0.37790858997184401</v>
      </c>
      <c r="AU702" s="17">
        <v>0.37790858997184401</v>
      </c>
      <c r="AV702" s="17">
        <v>0.44305689409307802</v>
      </c>
      <c r="AW702" s="17">
        <v>0.41443370131061202</v>
      </c>
      <c r="AX702" s="17">
        <v>0.56239061965770898</v>
      </c>
      <c r="AY702" s="17">
        <v>0.39497519189062003</v>
      </c>
      <c r="AZ702" s="17">
        <v>0.52698249465751701</v>
      </c>
      <c r="BA702" s="17">
        <v>0.62483990963455605</v>
      </c>
      <c r="BB702" s="17"/>
      <c r="BC702" s="17">
        <v>0.38344087980330799</v>
      </c>
      <c r="BD702" s="17">
        <v>0.42454223077508502</v>
      </c>
      <c r="BE702" s="17">
        <v>0.46310605967146401</v>
      </c>
      <c r="BF702" s="17">
        <v>0.43691204098118203</v>
      </c>
      <c r="BG702" s="17">
        <v>0.44700084331982798</v>
      </c>
      <c r="BH702" s="17">
        <v>0.73851604606275301</v>
      </c>
      <c r="BI702" s="17"/>
      <c r="BJ702" s="17">
        <v>0.39572899877568501</v>
      </c>
      <c r="BK702" s="17">
        <v>0.44085733798709897</v>
      </c>
      <c r="BL702" s="17">
        <v>0.51290813714544103</v>
      </c>
      <c r="BM702" s="17">
        <v>0.43935774475961298</v>
      </c>
      <c r="BN702" s="17">
        <v>0.39899390428074499</v>
      </c>
      <c r="BO702" s="17">
        <v>0.363409230025382</v>
      </c>
      <c r="BP702" s="17"/>
      <c r="BQ702" s="17">
        <v>0.41617267144060299</v>
      </c>
      <c r="BR702" s="17">
        <v>0.44680117376164802</v>
      </c>
      <c r="BS702" s="17"/>
      <c r="BT702" s="17">
        <v>0.41288438007509998</v>
      </c>
      <c r="BU702" s="17">
        <v>0.43807983278002</v>
      </c>
      <c r="BV702" s="17"/>
      <c r="BW702" s="17">
        <v>0.46055205620883499</v>
      </c>
      <c r="BX702" s="17">
        <v>0.376714654021366</v>
      </c>
    </row>
    <row r="703" spans="2:76" x14ac:dyDescent="0.35">
      <c r="B703" t="s">
        <v>337</v>
      </c>
      <c r="C703" s="17">
        <v>0.34748877403290201</v>
      </c>
      <c r="D703" s="17">
        <v>0.35293630908166201</v>
      </c>
      <c r="E703" s="17">
        <v>0.34272317496381999</v>
      </c>
      <c r="F703" s="17"/>
      <c r="G703" s="17">
        <v>0.315809796760255</v>
      </c>
      <c r="H703" s="17">
        <v>0.31920665401063603</v>
      </c>
      <c r="I703" s="17">
        <v>0.37809882925737198</v>
      </c>
      <c r="J703" s="17"/>
      <c r="K703" s="17">
        <v>0.35367288703392402</v>
      </c>
      <c r="L703" s="17">
        <v>0.35734594588104801</v>
      </c>
      <c r="M703" s="17">
        <v>0.27754510533499899</v>
      </c>
      <c r="N703" s="17">
        <v>0.27833737517092499</v>
      </c>
      <c r="O703" s="17">
        <v>0.301907804122235</v>
      </c>
      <c r="P703" s="17">
        <v>0.34948134168219702</v>
      </c>
      <c r="Q703" s="17">
        <v>0.33391790381549402</v>
      </c>
      <c r="R703" s="17">
        <v>0.339061424109109</v>
      </c>
      <c r="S703" s="17">
        <v>0.61871994661353602</v>
      </c>
      <c r="T703" s="17">
        <v>0.35293632241339601</v>
      </c>
      <c r="U703" s="17">
        <v>0.37748974623207898</v>
      </c>
      <c r="V703" s="17">
        <v>0.34966314296720502</v>
      </c>
      <c r="W703" s="17">
        <v>0.387387410877779</v>
      </c>
      <c r="X703" s="17">
        <v>0.24879349150118901</v>
      </c>
      <c r="Y703" s="17">
        <v>0.33951298746969899</v>
      </c>
      <c r="Z703" s="17">
        <v>0.241995560913847</v>
      </c>
      <c r="AA703" s="17"/>
      <c r="AB703" s="17">
        <v>0.327195785996648</v>
      </c>
      <c r="AC703" s="17">
        <v>0.35662390566379998</v>
      </c>
      <c r="AD703" s="17">
        <v>0.37419923634617702</v>
      </c>
      <c r="AE703" s="17">
        <v>0.33977371049827099</v>
      </c>
      <c r="AF703" s="17"/>
      <c r="AG703" s="17">
        <v>0.350273911223695</v>
      </c>
      <c r="AH703" s="17">
        <v>0.29689386670312901</v>
      </c>
      <c r="AI703" s="17">
        <v>0.372379579977137</v>
      </c>
      <c r="AJ703" s="17">
        <v>0.47525676173841602</v>
      </c>
      <c r="AK703" s="17"/>
      <c r="AL703" s="17">
        <v>0.40725525962688403</v>
      </c>
      <c r="AM703" s="17">
        <v>0.38244731097864298</v>
      </c>
      <c r="AN703" s="17">
        <v>0.22287791271062499</v>
      </c>
      <c r="AO703" s="17">
        <v>0.34359175909212802</v>
      </c>
      <c r="AP703" s="17">
        <v>0.293157447899628</v>
      </c>
      <c r="AQ703" s="17">
        <v>0.253211731997602</v>
      </c>
      <c r="AR703" s="17"/>
      <c r="AS703" s="17">
        <v>0.35731107083637798</v>
      </c>
      <c r="AT703" s="17">
        <v>0.361075422053933</v>
      </c>
      <c r="AU703" s="17">
        <v>0.361075422053933</v>
      </c>
      <c r="AV703" s="17">
        <v>0.33272658764594598</v>
      </c>
      <c r="AW703" s="17">
        <v>0.35201848415163201</v>
      </c>
      <c r="AX703" s="17">
        <v>0.226769509954865</v>
      </c>
      <c r="AY703" s="17">
        <v>0.41102688550643002</v>
      </c>
      <c r="AZ703" s="17">
        <v>0.35338597417523998</v>
      </c>
      <c r="BA703" s="17">
        <v>0</v>
      </c>
      <c r="BB703" s="17"/>
      <c r="BC703" s="17">
        <v>0.381510842640501</v>
      </c>
      <c r="BD703" s="17">
        <v>0.34390925305875197</v>
      </c>
      <c r="BE703" s="17">
        <v>0.32326570464347498</v>
      </c>
      <c r="BF703" s="17">
        <v>0.31818927946377401</v>
      </c>
      <c r="BG703" s="17">
        <v>0.33791629633838399</v>
      </c>
      <c r="BH703" s="17">
        <v>0.19714861008367801</v>
      </c>
      <c r="BI703" s="17"/>
      <c r="BJ703" s="17">
        <v>0.395707038533471</v>
      </c>
      <c r="BK703" s="17">
        <v>0.30373159369434299</v>
      </c>
      <c r="BL703" s="17">
        <v>0.33832065278901802</v>
      </c>
      <c r="BM703" s="17">
        <v>0.34969709605966498</v>
      </c>
      <c r="BN703" s="17">
        <v>0.34718461153449498</v>
      </c>
      <c r="BO703" s="17">
        <v>0.378737791041106</v>
      </c>
      <c r="BP703" s="17"/>
      <c r="BQ703" s="17">
        <v>0.35159969490447102</v>
      </c>
      <c r="BR703" s="17">
        <v>0.33499226088677397</v>
      </c>
      <c r="BS703" s="17"/>
      <c r="BT703" s="17">
        <v>0.36757445051176901</v>
      </c>
      <c r="BU703" s="17">
        <v>0.32669338969420098</v>
      </c>
      <c r="BV703" s="17"/>
      <c r="BW703" s="17">
        <v>0.331236719282962</v>
      </c>
      <c r="BX703" s="17">
        <v>0.38024207076218403</v>
      </c>
    </row>
    <row r="704" spans="2:76" x14ac:dyDescent="0.35">
      <c r="B704" t="s">
        <v>338</v>
      </c>
      <c r="C704" s="17">
        <v>0.11958804090785</v>
      </c>
      <c r="D704" s="17">
        <v>0.13240892770604701</v>
      </c>
      <c r="E704" s="17">
        <v>0.104987980303408</v>
      </c>
      <c r="F704" s="17"/>
      <c r="G704" s="17">
        <v>0.120539858491251</v>
      </c>
      <c r="H704" s="17">
        <v>0.11805403654831401</v>
      </c>
      <c r="I704" s="17">
        <v>0.120322122461664</v>
      </c>
      <c r="J704" s="17"/>
      <c r="K704" s="17">
        <v>0.153276080570176</v>
      </c>
      <c r="L704" s="17">
        <v>0.12270591384382</v>
      </c>
      <c r="M704" s="17">
        <v>8.3966331519035597E-2</v>
      </c>
      <c r="N704" s="17">
        <v>6.1891534141568401E-2</v>
      </c>
      <c r="O704" s="17">
        <v>0</v>
      </c>
      <c r="P704" s="17">
        <v>0.13062605803230201</v>
      </c>
      <c r="Q704" s="17">
        <v>0.151192362553982</v>
      </c>
      <c r="R704" s="17">
        <v>0.111354143764243</v>
      </c>
      <c r="S704" s="17">
        <v>0.101709662622663</v>
      </c>
      <c r="T704" s="17">
        <v>0.10960318523865099</v>
      </c>
      <c r="U704" s="17">
        <v>9.6233270572002302E-2</v>
      </c>
      <c r="V704" s="17">
        <v>7.1429593841649403E-2</v>
      </c>
      <c r="W704" s="17">
        <v>0.152468866306254</v>
      </c>
      <c r="X704" s="17">
        <v>0.206685001183987</v>
      </c>
      <c r="Y704" s="17">
        <v>8.8383217973675807E-2</v>
      </c>
      <c r="Z704" s="17">
        <v>3.9099173514228799E-2</v>
      </c>
      <c r="AA704" s="17"/>
      <c r="AB704" s="17">
        <v>0.115551596223538</v>
      </c>
      <c r="AC704" s="17">
        <v>0.120677125302041</v>
      </c>
      <c r="AD704" s="17">
        <v>0.110064134687447</v>
      </c>
      <c r="AE704" s="17">
        <v>0.119544238190349</v>
      </c>
      <c r="AF704" s="17"/>
      <c r="AG704" s="17">
        <v>0.116650911623669</v>
      </c>
      <c r="AH704" s="17">
        <v>0.121266802491504</v>
      </c>
      <c r="AI704" s="17">
        <v>0.109402142544841</v>
      </c>
      <c r="AJ704" s="17">
        <v>4.6012217783739803E-2</v>
      </c>
      <c r="AK704" s="17"/>
      <c r="AL704" s="17">
        <v>9.0653873386204398E-2</v>
      </c>
      <c r="AM704" s="17">
        <v>0.15228584607932</v>
      </c>
      <c r="AN704" s="17">
        <v>0.14590728521819901</v>
      </c>
      <c r="AO704" s="17">
        <v>0.115861312632455</v>
      </c>
      <c r="AP704" s="17">
        <v>0.18420838063848699</v>
      </c>
      <c r="AQ704" s="17">
        <v>0.104860239625176</v>
      </c>
      <c r="AR704" s="17"/>
      <c r="AS704" s="17">
        <v>0.11700796071905201</v>
      </c>
      <c r="AT704" s="17">
        <v>0.114491743897461</v>
      </c>
      <c r="AU704" s="17">
        <v>0.114491743897461</v>
      </c>
      <c r="AV704" s="17">
        <v>0.14039296360346401</v>
      </c>
      <c r="AW704" s="17">
        <v>0.14938140749110901</v>
      </c>
      <c r="AX704" s="17">
        <v>0.103999395034064</v>
      </c>
      <c r="AY704" s="17">
        <v>8.5079101749374594E-2</v>
      </c>
      <c r="AZ704" s="17">
        <v>2.90388531061988E-2</v>
      </c>
      <c r="BA704" s="17">
        <v>0</v>
      </c>
      <c r="BB704" s="17"/>
      <c r="BC704" s="17">
        <v>0.15183217580904201</v>
      </c>
      <c r="BD704" s="17">
        <v>9.5221314483201105E-2</v>
      </c>
      <c r="BE704" s="17">
        <v>0.14773530636856</v>
      </c>
      <c r="BF704" s="17">
        <v>0.12879989781175499</v>
      </c>
      <c r="BG704" s="17">
        <v>9.1873816832598695E-2</v>
      </c>
      <c r="BH704" s="17">
        <v>0</v>
      </c>
      <c r="BI704" s="17"/>
      <c r="BJ704" s="17">
        <v>0.13704418586938899</v>
      </c>
      <c r="BK704" s="17">
        <v>0.10320931285214401</v>
      </c>
      <c r="BL704" s="17">
        <v>7.5448132300605902E-2</v>
      </c>
      <c r="BM704" s="17">
        <v>0.11346431386156899</v>
      </c>
      <c r="BN704" s="17">
        <v>0.124879495695203</v>
      </c>
      <c r="BO704" s="17">
        <v>0.17712589528796699</v>
      </c>
      <c r="BP704" s="17"/>
      <c r="BQ704" s="17">
        <v>0.11820190876275601</v>
      </c>
      <c r="BR704" s="17">
        <v>0.12367585519233899</v>
      </c>
      <c r="BS704" s="17"/>
      <c r="BT704" s="17">
        <v>0.11646426389629801</v>
      </c>
      <c r="BU704" s="17">
        <v>0.123253456751708</v>
      </c>
      <c r="BV704" s="17"/>
      <c r="BW704" s="17">
        <v>0.103066789733521</v>
      </c>
      <c r="BX704" s="17">
        <v>0.13859608615511099</v>
      </c>
    </row>
    <row r="705" spans="2:76" x14ac:dyDescent="0.35">
      <c r="B705" t="s">
        <v>339</v>
      </c>
      <c r="C705" s="17">
        <v>3.4532061431494898E-2</v>
      </c>
      <c r="D705" s="17">
        <v>4.1010298176319099E-2</v>
      </c>
      <c r="E705" s="17">
        <v>2.81101323370231E-2</v>
      </c>
      <c r="F705" s="17"/>
      <c r="G705" s="17">
        <v>1.2366231917540899E-2</v>
      </c>
      <c r="H705" s="17">
        <v>3.3984922700439402E-2</v>
      </c>
      <c r="I705" s="17">
        <v>4.2600502099085898E-2</v>
      </c>
      <c r="J705" s="17"/>
      <c r="K705" s="17">
        <v>4.6983466885914003E-2</v>
      </c>
      <c r="L705" s="17">
        <v>5.8021091654196298E-2</v>
      </c>
      <c r="M705" s="17">
        <v>2.3805856411145802E-2</v>
      </c>
      <c r="N705" s="17">
        <v>0</v>
      </c>
      <c r="O705" s="17">
        <v>0</v>
      </c>
      <c r="P705" s="17">
        <v>4.38210109261222E-2</v>
      </c>
      <c r="Q705" s="17">
        <v>4.8839782164554403E-2</v>
      </c>
      <c r="R705" s="17">
        <v>2.1210402081400102E-2</v>
      </c>
      <c r="S705" s="17">
        <v>0</v>
      </c>
      <c r="T705" s="17">
        <v>3.9769536768110701E-2</v>
      </c>
      <c r="U705" s="17">
        <v>1.9345907578837099E-2</v>
      </c>
      <c r="V705" s="17">
        <v>7.0529128088471602E-2</v>
      </c>
      <c r="W705" s="17">
        <v>1.62863617124821E-2</v>
      </c>
      <c r="X705" s="17">
        <v>0</v>
      </c>
      <c r="Y705" s="17">
        <v>0</v>
      </c>
      <c r="Z705" s="17">
        <v>0</v>
      </c>
      <c r="AA705" s="17"/>
      <c r="AB705" s="17">
        <v>2.6926586944953E-2</v>
      </c>
      <c r="AC705" s="17">
        <v>2.8929724592817799E-2</v>
      </c>
      <c r="AD705" s="17">
        <v>4.5665712464110303E-2</v>
      </c>
      <c r="AE705" s="17">
        <v>5.1882430718810303E-2</v>
      </c>
      <c r="AF705" s="17"/>
      <c r="AG705" s="17">
        <v>2.7578807293467501E-2</v>
      </c>
      <c r="AH705" s="17">
        <v>2.76217480747761E-2</v>
      </c>
      <c r="AI705" s="17">
        <v>5.4096473737868703E-2</v>
      </c>
      <c r="AJ705" s="17">
        <v>4.1889082260162101E-2</v>
      </c>
      <c r="AK705" s="17"/>
      <c r="AL705" s="17">
        <v>3.7090611485947701E-2</v>
      </c>
      <c r="AM705" s="17">
        <v>5.3093567442008799E-2</v>
      </c>
      <c r="AN705" s="17">
        <v>1.3151306628024899E-2</v>
      </c>
      <c r="AO705" s="17">
        <v>5.2085937693216802E-2</v>
      </c>
      <c r="AP705" s="17">
        <v>0</v>
      </c>
      <c r="AQ705" s="17">
        <v>7.1758391172211403E-2</v>
      </c>
      <c r="AR705" s="17"/>
      <c r="AS705" s="17">
        <v>4.2830801219909301E-2</v>
      </c>
      <c r="AT705" s="17">
        <v>3.4823215446636399E-2</v>
      </c>
      <c r="AU705" s="17">
        <v>3.4823215446636399E-2</v>
      </c>
      <c r="AV705" s="17">
        <v>3.5745425533111198E-2</v>
      </c>
      <c r="AW705" s="17">
        <v>1.7008483341788599E-2</v>
      </c>
      <c r="AX705" s="17">
        <v>0</v>
      </c>
      <c r="AY705" s="17">
        <v>0</v>
      </c>
      <c r="AZ705" s="17">
        <v>0</v>
      </c>
      <c r="BA705" s="17">
        <v>0.37516009036544401</v>
      </c>
      <c r="BB705" s="17"/>
      <c r="BC705" s="17">
        <v>3.6545581637098201E-2</v>
      </c>
      <c r="BD705" s="17">
        <v>3.3848049978272697E-2</v>
      </c>
      <c r="BE705" s="17">
        <v>2.9345748730212201E-2</v>
      </c>
      <c r="BF705" s="17">
        <v>2.6319316354621401E-2</v>
      </c>
      <c r="BG705" s="17">
        <v>3.8431569945310801E-2</v>
      </c>
      <c r="BH705" s="17">
        <v>0</v>
      </c>
      <c r="BI705" s="17"/>
      <c r="BJ705" s="17">
        <v>3.08273404237751E-2</v>
      </c>
      <c r="BK705" s="17">
        <v>3.3191327957394802E-2</v>
      </c>
      <c r="BL705" s="17">
        <v>9.8850873911822696E-3</v>
      </c>
      <c r="BM705" s="17">
        <v>4.81898483455728E-2</v>
      </c>
      <c r="BN705" s="17">
        <v>4.6737849480759097E-2</v>
      </c>
      <c r="BO705" s="17">
        <v>1.1230379116914E-2</v>
      </c>
      <c r="BP705" s="17"/>
      <c r="BQ705" s="17">
        <v>3.9159500744827901E-2</v>
      </c>
      <c r="BR705" s="17">
        <v>2.5098041452683701E-2</v>
      </c>
      <c r="BS705" s="17"/>
      <c r="BT705" s="17">
        <v>4.0466699529192802E-2</v>
      </c>
      <c r="BU705" s="17">
        <v>3.0017489428888398E-2</v>
      </c>
      <c r="BV705" s="17"/>
      <c r="BW705" s="17">
        <v>3.4991613259105998E-2</v>
      </c>
      <c r="BX705" s="17">
        <v>3.3509544083231001E-2</v>
      </c>
    </row>
    <row r="706" spans="2:76" x14ac:dyDescent="0.35">
      <c r="B706" t="s">
        <v>340</v>
      </c>
      <c r="C706" s="17">
        <v>1.11137202095419E-2</v>
      </c>
      <c r="D706" s="17">
        <v>1.34983591445805E-2</v>
      </c>
      <c r="E706" s="17">
        <v>8.7466246691644805E-3</v>
      </c>
      <c r="F706" s="17"/>
      <c r="G706" s="17">
        <v>1.6031107895350699E-2</v>
      </c>
      <c r="H706" s="17">
        <v>2.1999106081716398E-2</v>
      </c>
      <c r="I706" s="17">
        <v>1.85602587455283E-3</v>
      </c>
      <c r="J706" s="17"/>
      <c r="K706" s="17">
        <v>9.0765867501301292E-3</v>
      </c>
      <c r="L706" s="17">
        <v>6.0987153605891698E-3</v>
      </c>
      <c r="M706" s="17">
        <v>0</v>
      </c>
      <c r="N706" s="17">
        <v>0</v>
      </c>
      <c r="O706" s="17">
        <v>0</v>
      </c>
      <c r="P706" s="17">
        <v>4.1902853558428099E-2</v>
      </c>
      <c r="Q706" s="17">
        <v>1.16104026698501E-2</v>
      </c>
      <c r="R706" s="17">
        <v>0</v>
      </c>
      <c r="S706" s="17">
        <v>0</v>
      </c>
      <c r="T706" s="17">
        <v>1.6986850279455599E-2</v>
      </c>
      <c r="U706" s="17">
        <v>1.8950646212046701E-2</v>
      </c>
      <c r="V706" s="17">
        <v>0</v>
      </c>
      <c r="W706" s="17">
        <v>1.66260530094695E-2</v>
      </c>
      <c r="X706" s="17">
        <v>0</v>
      </c>
      <c r="Y706" s="17">
        <v>0</v>
      </c>
      <c r="Z706" s="17">
        <v>8.40520468369476E-2</v>
      </c>
      <c r="AA706" s="17"/>
      <c r="AB706" s="17">
        <v>1.1903890055967301E-2</v>
      </c>
      <c r="AC706" s="17">
        <v>7.6734226732174697E-3</v>
      </c>
      <c r="AD706" s="17">
        <v>1.51532203840287E-2</v>
      </c>
      <c r="AE706" s="17">
        <v>1.1371265085929901E-2</v>
      </c>
      <c r="AF706" s="17"/>
      <c r="AG706" s="17">
        <v>9.8771315165554503E-3</v>
      </c>
      <c r="AH706" s="17">
        <v>1.34740477826289E-2</v>
      </c>
      <c r="AI706" s="17">
        <v>1.4473851384353399E-2</v>
      </c>
      <c r="AJ706" s="17">
        <v>4.4947886654091197E-2</v>
      </c>
      <c r="AK706" s="17"/>
      <c r="AL706" s="17">
        <v>7.6553974400407404E-3</v>
      </c>
      <c r="AM706" s="17">
        <v>1.40001639731332E-2</v>
      </c>
      <c r="AN706" s="17">
        <v>3.3477754257285698E-2</v>
      </c>
      <c r="AO706" s="17">
        <v>0</v>
      </c>
      <c r="AP706" s="17">
        <v>0</v>
      </c>
      <c r="AQ706" s="17">
        <v>1.4214082555529599E-2</v>
      </c>
      <c r="AR706" s="17"/>
      <c r="AS706" s="17">
        <v>9.9805987710015094E-3</v>
      </c>
      <c r="AT706" s="17">
        <v>1.8695224246926601E-2</v>
      </c>
      <c r="AU706" s="17">
        <v>1.8695224246926601E-2</v>
      </c>
      <c r="AV706" s="17">
        <v>1.8091676865226902E-2</v>
      </c>
      <c r="AW706" s="17">
        <v>9.0063772867611906E-3</v>
      </c>
      <c r="AX706" s="17">
        <v>0</v>
      </c>
      <c r="AY706" s="17">
        <v>0</v>
      </c>
      <c r="AZ706" s="17">
        <v>0</v>
      </c>
      <c r="BA706" s="17">
        <v>0</v>
      </c>
      <c r="BB706" s="17"/>
      <c r="BC706" s="17">
        <v>8.3690993248335295E-3</v>
      </c>
      <c r="BD706" s="17">
        <v>3.8451288959204799E-2</v>
      </c>
      <c r="BE706" s="17">
        <v>3.6547180586288801E-2</v>
      </c>
      <c r="BF706" s="17">
        <v>1.05120944620765E-2</v>
      </c>
      <c r="BG706" s="17">
        <v>4.8968110934251999E-3</v>
      </c>
      <c r="BH706" s="17">
        <v>0</v>
      </c>
      <c r="BI706" s="17"/>
      <c r="BJ706" s="17">
        <v>5.3051800990961996E-3</v>
      </c>
      <c r="BK706" s="17">
        <v>1.17076146483075E-2</v>
      </c>
      <c r="BL706" s="17">
        <v>2.0526575591062E-2</v>
      </c>
      <c r="BM706" s="17">
        <v>9.9199844478719493E-3</v>
      </c>
      <c r="BN706" s="17">
        <v>2.0224111573711599E-2</v>
      </c>
      <c r="BO706" s="17">
        <v>0</v>
      </c>
      <c r="BP706" s="17"/>
      <c r="BQ706" s="17">
        <v>1.38098908476445E-2</v>
      </c>
      <c r="BR706" s="17">
        <v>5.5295337107100903E-3</v>
      </c>
      <c r="BS706" s="17"/>
      <c r="BT706" s="17">
        <v>8.5143770512524607E-3</v>
      </c>
      <c r="BU706" s="17">
        <v>1.3336604862290101E-2</v>
      </c>
      <c r="BV706" s="17"/>
      <c r="BW706" s="17">
        <v>8.9097246935367705E-3</v>
      </c>
      <c r="BX706" s="17">
        <v>1.23293244584298E-2</v>
      </c>
    </row>
    <row r="707" spans="2:76" x14ac:dyDescent="0.35">
      <c r="B707" t="s">
        <v>97</v>
      </c>
      <c r="C707" s="17">
        <v>6.1778505724560902E-2</v>
      </c>
      <c r="D707" s="17">
        <v>2.7425922125456598E-2</v>
      </c>
      <c r="E707" s="17">
        <v>9.6320510917149896E-2</v>
      </c>
      <c r="F707" s="17"/>
      <c r="G707" s="17">
        <v>6.8171066994201598E-2</v>
      </c>
      <c r="H707" s="17">
        <v>5.5333674292633202E-2</v>
      </c>
      <c r="I707" s="17">
        <v>6.4032295809352005E-2</v>
      </c>
      <c r="J707" s="17"/>
      <c r="K707" s="17">
        <v>5.6924572517675999E-2</v>
      </c>
      <c r="L707" s="17">
        <v>5.7658569931871899E-2</v>
      </c>
      <c r="M707" s="17">
        <v>0.15467920823496401</v>
      </c>
      <c r="N707" s="17">
        <v>9.0392401820828097E-2</v>
      </c>
      <c r="O707" s="17">
        <v>9.8566391694175207E-2</v>
      </c>
      <c r="P707" s="17">
        <v>0</v>
      </c>
      <c r="Q707" s="17">
        <v>2.4829790092559E-2</v>
      </c>
      <c r="R707" s="17">
        <v>9.7853466802570399E-2</v>
      </c>
      <c r="S707" s="17">
        <v>0</v>
      </c>
      <c r="T707" s="17">
        <v>6.1591436748073103E-2</v>
      </c>
      <c r="U707" s="17">
        <v>4.15881714054116E-2</v>
      </c>
      <c r="V707" s="17">
        <v>7.1429593841649403E-2</v>
      </c>
      <c r="W707" s="17">
        <v>6.8162334087099499E-2</v>
      </c>
      <c r="X707" s="17">
        <v>9.0231186020696699E-2</v>
      </c>
      <c r="Y707" s="17">
        <v>3.4949784853186401E-2</v>
      </c>
      <c r="Z707" s="17">
        <v>0</v>
      </c>
      <c r="AA707" s="17"/>
      <c r="AB707" s="17">
        <v>7.6884252797237193E-2</v>
      </c>
      <c r="AC707" s="17">
        <v>6.9837201350301595E-2</v>
      </c>
      <c r="AD707" s="17">
        <v>4.8626776997383499E-2</v>
      </c>
      <c r="AE707" s="17">
        <v>2.1302580689843101E-2</v>
      </c>
      <c r="AF707" s="17"/>
      <c r="AG707" s="17">
        <v>6.1886511713473397E-2</v>
      </c>
      <c r="AH707" s="17">
        <v>4.3881903824288998E-2</v>
      </c>
      <c r="AI707" s="17">
        <v>5.45814029659763E-2</v>
      </c>
      <c r="AJ707" s="17">
        <v>0</v>
      </c>
      <c r="AK707" s="17"/>
      <c r="AL707" s="17">
        <v>5.0752452374160997E-2</v>
      </c>
      <c r="AM707" s="17">
        <v>3.9178631384157801E-2</v>
      </c>
      <c r="AN707" s="17">
        <v>3.7926010534637802E-2</v>
      </c>
      <c r="AO707" s="17">
        <v>2.24521348473249E-2</v>
      </c>
      <c r="AP707" s="17">
        <v>0.126746587988919</v>
      </c>
      <c r="AQ707" s="17">
        <v>2.7430966968019901E-2</v>
      </c>
      <c r="AR707" s="17"/>
      <c r="AS707" s="17">
        <v>5.9132467458452298E-2</v>
      </c>
      <c r="AT707" s="17">
        <v>9.3005804383198901E-2</v>
      </c>
      <c r="AU707" s="17">
        <v>9.3005804383198901E-2</v>
      </c>
      <c r="AV707" s="17">
        <v>2.99864522591743E-2</v>
      </c>
      <c r="AW707" s="17">
        <v>5.8151546418097597E-2</v>
      </c>
      <c r="AX707" s="17">
        <v>0.106840475353362</v>
      </c>
      <c r="AY707" s="17">
        <v>0.108918820853574</v>
      </c>
      <c r="AZ707" s="17">
        <v>9.0592678061044193E-2</v>
      </c>
      <c r="BA707" s="17">
        <v>0</v>
      </c>
      <c r="BB707" s="17"/>
      <c r="BC707" s="17">
        <v>3.83014207852172E-2</v>
      </c>
      <c r="BD707" s="17">
        <v>6.4027862745484804E-2</v>
      </c>
      <c r="BE707" s="17">
        <v>0</v>
      </c>
      <c r="BF707" s="17">
        <v>7.9267370926591196E-2</v>
      </c>
      <c r="BG707" s="17">
        <v>7.9880662470453695E-2</v>
      </c>
      <c r="BH707" s="17">
        <v>6.4335343853568996E-2</v>
      </c>
      <c r="BI707" s="17"/>
      <c r="BJ707" s="17">
        <v>3.5387256298583303E-2</v>
      </c>
      <c r="BK707" s="17">
        <v>0.107302812860712</v>
      </c>
      <c r="BL707" s="17">
        <v>4.2911414782690602E-2</v>
      </c>
      <c r="BM707" s="17">
        <v>3.9371012525708397E-2</v>
      </c>
      <c r="BN707" s="17">
        <v>6.1980027435086897E-2</v>
      </c>
      <c r="BO707" s="17">
        <v>6.9496704528630895E-2</v>
      </c>
      <c r="BP707" s="17"/>
      <c r="BQ707" s="17">
        <v>6.1056333299697202E-2</v>
      </c>
      <c r="BR707" s="17">
        <v>6.3903134995844199E-2</v>
      </c>
      <c r="BS707" s="17"/>
      <c r="BT707" s="17">
        <v>5.4095828936388403E-2</v>
      </c>
      <c r="BU707" s="17">
        <v>6.8619226482892107E-2</v>
      </c>
      <c r="BV707" s="17"/>
      <c r="BW707" s="17">
        <v>6.1243096822038698E-2</v>
      </c>
      <c r="BX707" s="17">
        <v>5.8608320519678299E-2</v>
      </c>
    </row>
    <row r="708" spans="2:76" x14ac:dyDescent="0.35">
      <c r="B708" t="s">
        <v>341</v>
      </c>
      <c r="C708" s="17">
        <v>0.77298767172655203</v>
      </c>
      <c r="D708" s="17">
        <v>0.78565649284759598</v>
      </c>
      <c r="E708" s="17">
        <v>0.76183475177325399</v>
      </c>
      <c r="F708" s="17"/>
      <c r="G708" s="17">
        <v>0.78289173470165596</v>
      </c>
      <c r="H708" s="17">
        <v>0.77062826037689702</v>
      </c>
      <c r="I708" s="17">
        <v>0.77118905375534497</v>
      </c>
      <c r="J708" s="17"/>
      <c r="K708" s="17">
        <v>0.73373929327610399</v>
      </c>
      <c r="L708" s="17">
        <v>0.75551570920952305</v>
      </c>
      <c r="M708" s="17">
        <v>0.73754860383485499</v>
      </c>
      <c r="N708" s="17">
        <v>0.84771606403760402</v>
      </c>
      <c r="O708" s="17">
        <v>0.90143360830582497</v>
      </c>
      <c r="P708" s="17">
        <v>0.78365007748314797</v>
      </c>
      <c r="Q708" s="17">
        <v>0.76352766251905402</v>
      </c>
      <c r="R708" s="17">
        <v>0.76958198735178596</v>
      </c>
      <c r="S708" s="17">
        <v>0.89829033737733699</v>
      </c>
      <c r="T708" s="17">
        <v>0.772048990965709</v>
      </c>
      <c r="U708" s="17">
        <v>0.82388200423170199</v>
      </c>
      <c r="V708" s="17">
        <v>0.78661168422823002</v>
      </c>
      <c r="W708" s="17">
        <v>0.74645638488469501</v>
      </c>
      <c r="X708" s="17">
        <v>0.70308381279531695</v>
      </c>
      <c r="Y708" s="17">
        <v>0.87666699717313801</v>
      </c>
      <c r="Z708" s="17">
        <v>0.87684877964882402</v>
      </c>
      <c r="AA708" s="17"/>
      <c r="AB708" s="17">
        <v>0.76873367397830406</v>
      </c>
      <c r="AC708" s="17">
        <v>0.772882526081622</v>
      </c>
      <c r="AD708" s="17">
        <v>0.78049015546703004</v>
      </c>
      <c r="AE708" s="17">
        <v>0.79589948531506705</v>
      </c>
      <c r="AF708" s="17"/>
      <c r="AG708" s="17">
        <v>0.78400663785283398</v>
      </c>
      <c r="AH708" s="17">
        <v>0.79375549782680199</v>
      </c>
      <c r="AI708" s="17">
        <v>0.76744612936695999</v>
      </c>
      <c r="AJ708" s="17">
        <v>0.86715081330200705</v>
      </c>
      <c r="AK708" s="17"/>
      <c r="AL708" s="17">
        <v>0.81384766531364605</v>
      </c>
      <c r="AM708" s="17">
        <v>0.74144179112137998</v>
      </c>
      <c r="AN708" s="17">
        <v>0.76953764336185304</v>
      </c>
      <c r="AO708" s="17">
        <v>0.80960061482700296</v>
      </c>
      <c r="AP708" s="17">
        <v>0.68904503137259399</v>
      </c>
      <c r="AQ708" s="17">
        <v>0.78173631967906299</v>
      </c>
      <c r="AR708" s="17"/>
      <c r="AS708" s="17">
        <v>0.77104817183158503</v>
      </c>
      <c r="AT708" s="17">
        <v>0.73898401202577702</v>
      </c>
      <c r="AU708" s="17">
        <v>0.73898401202577702</v>
      </c>
      <c r="AV708" s="17">
        <v>0.77578348173902401</v>
      </c>
      <c r="AW708" s="17">
        <v>0.76645218546224403</v>
      </c>
      <c r="AX708" s="17">
        <v>0.78916012961257398</v>
      </c>
      <c r="AY708" s="17">
        <v>0.80600207739705099</v>
      </c>
      <c r="AZ708" s="17">
        <v>0.88036846883275699</v>
      </c>
      <c r="BA708" s="17">
        <v>0.62483990963455605</v>
      </c>
      <c r="BB708" s="17"/>
      <c r="BC708" s="17">
        <v>0.76495172244380905</v>
      </c>
      <c r="BD708" s="17">
        <v>0.76845148383383699</v>
      </c>
      <c r="BE708" s="17">
        <v>0.78637176431493905</v>
      </c>
      <c r="BF708" s="17">
        <v>0.75510132044495604</v>
      </c>
      <c r="BG708" s="17">
        <v>0.78491713965821197</v>
      </c>
      <c r="BH708" s="17">
        <v>0.93566465614643102</v>
      </c>
      <c r="BI708" s="17"/>
      <c r="BJ708" s="17">
        <v>0.79143603730915602</v>
      </c>
      <c r="BK708" s="17">
        <v>0.74458893168144202</v>
      </c>
      <c r="BL708" s="17">
        <v>0.85122878993445905</v>
      </c>
      <c r="BM708" s="17">
        <v>0.78905484081927801</v>
      </c>
      <c r="BN708" s="17">
        <v>0.74617851581523997</v>
      </c>
      <c r="BO708" s="17">
        <v>0.742147021066488</v>
      </c>
      <c r="BP708" s="17"/>
      <c r="BQ708" s="17">
        <v>0.76777236634507395</v>
      </c>
      <c r="BR708" s="17">
        <v>0.78179343464842299</v>
      </c>
      <c r="BS708" s="17"/>
      <c r="BT708" s="17">
        <v>0.78045883058686805</v>
      </c>
      <c r="BU708" s="17">
        <v>0.76477322247422097</v>
      </c>
      <c r="BV708" s="17"/>
      <c r="BW708" s="17">
        <v>0.79178877549179705</v>
      </c>
      <c r="BX708" s="17">
        <v>0.75695672478355003</v>
      </c>
    </row>
    <row r="709" spans="2:76" x14ac:dyDescent="0.35">
      <c r="B709" t="s">
        <v>342</v>
      </c>
      <c r="C709" s="17">
        <v>4.5645781641036803E-2</v>
      </c>
      <c r="D709" s="17">
        <v>5.4508657320899601E-2</v>
      </c>
      <c r="E709" s="17">
        <v>3.6856757006187603E-2</v>
      </c>
      <c r="F709" s="17"/>
      <c r="G709" s="17">
        <v>2.8397339812891501E-2</v>
      </c>
      <c r="H709" s="17">
        <v>5.5984028782155797E-2</v>
      </c>
      <c r="I709" s="17">
        <v>4.4456527973638797E-2</v>
      </c>
      <c r="J709" s="17"/>
      <c r="K709" s="17">
        <v>5.6060053636044098E-2</v>
      </c>
      <c r="L709" s="17">
        <v>6.4119807014785493E-2</v>
      </c>
      <c r="M709" s="17">
        <v>2.3805856411145802E-2</v>
      </c>
      <c r="N709" s="17">
        <v>0</v>
      </c>
      <c r="O709" s="17">
        <v>0</v>
      </c>
      <c r="P709" s="17">
        <v>8.5723864484550202E-2</v>
      </c>
      <c r="Q709" s="17">
        <v>6.0450184834404501E-2</v>
      </c>
      <c r="R709" s="17">
        <v>2.1210402081400102E-2</v>
      </c>
      <c r="S709" s="17">
        <v>0</v>
      </c>
      <c r="T709" s="17">
        <v>5.6756387047566297E-2</v>
      </c>
      <c r="U709" s="17">
        <v>3.82965537908838E-2</v>
      </c>
      <c r="V709" s="17">
        <v>7.0529128088471602E-2</v>
      </c>
      <c r="W709" s="17">
        <v>3.2912414721951597E-2</v>
      </c>
      <c r="X709" s="17">
        <v>0</v>
      </c>
      <c r="Y709" s="17">
        <v>0</v>
      </c>
      <c r="Z709" s="17">
        <v>8.40520468369476E-2</v>
      </c>
      <c r="AA709" s="17"/>
      <c r="AB709" s="17">
        <v>3.8830477000920301E-2</v>
      </c>
      <c r="AC709" s="17">
        <v>3.66031472660353E-2</v>
      </c>
      <c r="AD709" s="17">
        <v>6.08189328481391E-2</v>
      </c>
      <c r="AE709" s="17">
        <v>6.3253695804740301E-2</v>
      </c>
      <c r="AF709" s="17"/>
      <c r="AG709" s="17">
        <v>3.7455938810023001E-2</v>
      </c>
      <c r="AH709" s="17">
        <v>4.1095795857404999E-2</v>
      </c>
      <c r="AI709" s="17">
        <v>6.8570325122222095E-2</v>
      </c>
      <c r="AJ709" s="17">
        <v>8.6836968914253299E-2</v>
      </c>
      <c r="AK709" s="17"/>
      <c r="AL709" s="17">
        <v>4.4746008925988401E-2</v>
      </c>
      <c r="AM709" s="17">
        <v>6.7093731415141994E-2</v>
      </c>
      <c r="AN709" s="17">
        <v>4.6629060885310603E-2</v>
      </c>
      <c r="AO709" s="17">
        <v>5.2085937693216802E-2</v>
      </c>
      <c r="AP709" s="17">
        <v>0</v>
      </c>
      <c r="AQ709" s="17">
        <v>8.5972473727740903E-2</v>
      </c>
      <c r="AR709" s="17"/>
      <c r="AS709" s="17">
        <v>5.28113999909108E-2</v>
      </c>
      <c r="AT709" s="17">
        <v>5.3518439693563097E-2</v>
      </c>
      <c r="AU709" s="17">
        <v>5.3518439693563097E-2</v>
      </c>
      <c r="AV709" s="17">
        <v>5.3837102398338103E-2</v>
      </c>
      <c r="AW709" s="17">
        <v>2.60148606285498E-2</v>
      </c>
      <c r="AX709" s="17">
        <v>0</v>
      </c>
      <c r="AY709" s="17">
        <v>0</v>
      </c>
      <c r="AZ709" s="17">
        <v>0</v>
      </c>
      <c r="BA709" s="17">
        <v>0.37516009036544401</v>
      </c>
      <c r="BB709" s="17"/>
      <c r="BC709" s="17">
        <v>4.4914680961931797E-2</v>
      </c>
      <c r="BD709" s="17">
        <v>7.2299338937477503E-2</v>
      </c>
      <c r="BE709" s="17">
        <v>6.5892929316500995E-2</v>
      </c>
      <c r="BF709" s="17">
        <v>3.6831410816697899E-2</v>
      </c>
      <c r="BG709" s="17">
        <v>4.3328381038736E-2</v>
      </c>
      <c r="BH709" s="17">
        <v>0</v>
      </c>
      <c r="BI709" s="17"/>
      <c r="BJ709" s="17">
        <v>3.6132520522871303E-2</v>
      </c>
      <c r="BK709" s="17">
        <v>4.4898942605702298E-2</v>
      </c>
      <c r="BL709" s="17">
        <v>3.0411662982244299E-2</v>
      </c>
      <c r="BM709" s="17">
        <v>5.8109832793444699E-2</v>
      </c>
      <c r="BN709" s="17">
        <v>6.6961961054470706E-2</v>
      </c>
      <c r="BO709" s="17">
        <v>1.1230379116914E-2</v>
      </c>
      <c r="BP709" s="17"/>
      <c r="BQ709" s="17">
        <v>5.2969391592472499E-2</v>
      </c>
      <c r="BR709" s="17">
        <v>3.0627575163393799E-2</v>
      </c>
      <c r="BS709" s="17"/>
      <c r="BT709" s="17">
        <v>4.8981076580445301E-2</v>
      </c>
      <c r="BU709" s="17">
        <v>4.3354094291178501E-2</v>
      </c>
      <c r="BV709" s="17"/>
      <c r="BW709" s="17">
        <v>4.3901337952642699E-2</v>
      </c>
      <c r="BX709" s="17">
        <v>4.5838868541660902E-2</v>
      </c>
    </row>
    <row r="710" spans="2:76" x14ac:dyDescent="0.35">
      <c r="B710" t="s">
        <v>109</v>
      </c>
      <c r="C710" s="17">
        <v>0.72734189008551497</v>
      </c>
      <c r="D710" s="17">
        <v>0.73114783552669704</v>
      </c>
      <c r="E710" s="17">
        <v>0.72497799476706704</v>
      </c>
      <c r="F710" s="17"/>
      <c r="G710" s="17">
        <v>0.75449439488876502</v>
      </c>
      <c r="H710" s="17">
        <v>0.714644231594741</v>
      </c>
      <c r="I710" s="17">
        <v>0.726732525781706</v>
      </c>
      <c r="J710" s="17"/>
      <c r="K710" s="17">
        <v>0.67767923964006005</v>
      </c>
      <c r="L710" s="17">
        <v>0.69139590219473701</v>
      </c>
      <c r="M710" s="17">
        <v>0.71374274742370902</v>
      </c>
      <c r="N710" s="17">
        <v>0.84771606403760402</v>
      </c>
      <c r="O710" s="17">
        <v>0.90143360830582497</v>
      </c>
      <c r="P710" s="17">
        <v>0.69792621299859803</v>
      </c>
      <c r="Q710" s="17">
        <v>0.70307747768464901</v>
      </c>
      <c r="R710" s="17">
        <v>0.74837158527038605</v>
      </c>
      <c r="S710" s="17">
        <v>0.89829033737733699</v>
      </c>
      <c r="T710" s="17">
        <v>0.71529260391814298</v>
      </c>
      <c r="U710" s="17">
        <v>0.78558545044081896</v>
      </c>
      <c r="V710" s="17">
        <v>0.71608255613975802</v>
      </c>
      <c r="W710" s="17">
        <v>0.71354397016274296</v>
      </c>
      <c r="X710" s="17">
        <v>0.70308381279531695</v>
      </c>
      <c r="Y710" s="17">
        <v>0.87666699717313801</v>
      </c>
      <c r="Z710" s="17">
        <v>0.79279673281187601</v>
      </c>
      <c r="AA710" s="17"/>
      <c r="AB710" s="17">
        <v>0.72990319697738404</v>
      </c>
      <c r="AC710" s="17">
        <v>0.73627937881558603</v>
      </c>
      <c r="AD710" s="17">
        <v>0.71967122261889105</v>
      </c>
      <c r="AE710" s="17">
        <v>0.73264578951032699</v>
      </c>
      <c r="AF710" s="17"/>
      <c r="AG710" s="17">
        <v>0.74655069904281102</v>
      </c>
      <c r="AH710" s="17">
        <v>0.75265970196939702</v>
      </c>
      <c r="AI710" s="17">
        <v>0.69887580424473805</v>
      </c>
      <c r="AJ710" s="17">
        <v>0.78031384438775397</v>
      </c>
      <c r="AK710" s="17"/>
      <c r="AL710" s="17">
        <v>0.76910165638765804</v>
      </c>
      <c r="AM710" s="17">
        <v>0.67434805970623801</v>
      </c>
      <c r="AN710" s="17">
        <v>0.72290858247654199</v>
      </c>
      <c r="AO710" s="17">
        <v>0.75751467713378595</v>
      </c>
      <c r="AP710" s="17">
        <v>0.68904503137259399</v>
      </c>
      <c r="AQ710" s="17">
        <v>0.69576384595132201</v>
      </c>
      <c r="AR710" s="17"/>
      <c r="AS710" s="17">
        <v>0.71823677184067503</v>
      </c>
      <c r="AT710" s="17">
        <v>0.68546557233221395</v>
      </c>
      <c r="AU710" s="17">
        <v>0.68546557233221395</v>
      </c>
      <c r="AV710" s="17">
        <v>0.72194637934068595</v>
      </c>
      <c r="AW710" s="17">
        <v>0.74043732483369396</v>
      </c>
      <c r="AX710" s="17">
        <v>0.78916012961257398</v>
      </c>
      <c r="AY710" s="17">
        <v>0.80600207739705099</v>
      </c>
      <c r="AZ710" s="17">
        <v>0.88036846883275699</v>
      </c>
      <c r="BA710" s="17">
        <v>0.24967981926911201</v>
      </c>
      <c r="BB710" s="17"/>
      <c r="BC710" s="17">
        <v>0.72003704148187697</v>
      </c>
      <c r="BD710" s="17">
        <v>0.69615214489635902</v>
      </c>
      <c r="BE710" s="17">
        <v>0.72047883499843801</v>
      </c>
      <c r="BF710" s="17">
        <v>0.71826990962825799</v>
      </c>
      <c r="BG710" s="17">
        <v>0.74158875861947604</v>
      </c>
      <c r="BH710" s="17">
        <v>0.93566465614643102</v>
      </c>
      <c r="BI710" s="17"/>
      <c r="BJ710" s="17">
        <v>0.75530351678628505</v>
      </c>
      <c r="BK710" s="17">
        <v>0.69968998907573998</v>
      </c>
      <c r="BL710" s="17">
        <v>0.82081712695221498</v>
      </c>
      <c r="BM710" s="17">
        <v>0.73094500802583295</v>
      </c>
      <c r="BN710" s="17">
        <v>0.67921655476076903</v>
      </c>
      <c r="BO710" s="17">
        <v>0.73091664194957395</v>
      </c>
      <c r="BP710" s="17"/>
      <c r="BQ710" s="17">
        <v>0.71480297475260202</v>
      </c>
      <c r="BR710" s="17">
        <v>0.75116585948502901</v>
      </c>
      <c r="BS710" s="17"/>
      <c r="BT710" s="17">
        <v>0.73147775400642301</v>
      </c>
      <c r="BU710" s="17">
        <v>0.72141912818304299</v>
      </c>
      <c r="BV710" s="17"/>
      <c r="BW710" s="17">
        <v>0.74788743753915499</v>
      </c>
      <c r="BX710" s="17">
        <v>0.71111785624188895</v>
      </c>
    </row>
    <row r="711" spans="2:76"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row>
    <row r="712" spans="2:76" x14ac:dyDescent="0.35">
      <c r="B712" s="6" t="s">
        <v>402</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row>
    <row r="713" spans="2:76" x14ac:dyDescent="0.35">
      <c r="B713" s="24" t="s">
        <v>99</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row>
    <row r="714" spans="2:76" x14ac:dyDescent="0.35">
      <c r="B714" t="s">
        <v>336</v>
      </c>
      <c r="C714" s="17">
        <v>0.38953153341066399</v>
      </c>
      <c r="D714" s="17">
        <v>0.36375728905829202</v>
      </c>
      <c r="E714" s="17">
        <v>0.41613176364462201</v>
      </c>
      <c r="F714" s="17"/>
      <c r="G714" s="17">
        <v>0.41311935030754199</v>
      </c>
      <c r="H714" s="17">
        <v>0.42069658277239802</v>
      </c>
      <c r="I714" s="17">
        <v>0.35972803778184698</v>
      </c>
      <c r="J714" s="17"/>
      <c r="K714" s="17">
        <v>0.43968699753384699</v>
      </c>
      <c r="L714" s="17">
        <v>0.321649354259543</v>
      </c>
      <c r="M714" s="17">
        <v>0.29600974169322403</v>
      </c>
      <c r="N714" s="17">
        <v>0.53595256162723104</v>
      </c>
      <c r="O714" s="17">
        <v>0.199188622870799</v>
      </c>
      <c r="P714" s="17">
        <v>0.34383520102563903</v>
      </c>
      <c r="Q714" s="17">
        <v>0.40325511593852298</v>
      </c>
      <c r="R714" s="17">
        <v>0.380224628449713</v>
      </c>
      <c r="S714" s="17">
        <v>0.56594937203762696</v>
      </c>
      <c r="T714" s="17">
        <v>0.355373640762357</v>
      </c>
      <c r="U714" s="17">
        <v>0.44953544482695901</v>
      </c>
      <c r="V714" s="17">
        <v>0.421028027802411</v>
      </c>
      <c r="W714" s="17">
        <v>0.42932633081244698</v>
      </c>
      <c r="X714" s="17">
        <v>0.49420783944957603</v>
      </c>
      <c r="Y714" s="17">
        <v>0.42170478549341101</v>
      </c>
      <c r="Z714" s="17">
        <v>0.43940868897985902</v>
      </c>
      <c r="AA714" s="17"/>
      <c r="AB714" s="17">
        <v>0.46863100038212302</v>
      </c>
      <c r="AC714" s="17">
        <v>0.41387786903243801</v>
      </c>
      <c r="AD714" s="17">
        <v>0.35443399847448298</v>
      </c>
      <c r="AE714" s="17">
        <v>0.26360294366167503</v>
      </c>
      <c r="AF714" s="17"/>
      <c r="AG714" s="17">
        <v>0.419825861770519</v>
      </c>
      <c r="AH714" s="17">
        <v>0.30286632941362301</v>
      </c>
      <c r="AI714" s="17">
        <v>0.32357811865317698</v>
      </c>
      <c r="AJ714" s="17">
        <v>0.25974261849293201</v>
      </c>
      <c r="AK714" s="17"/>
      <c r="AL714" s="17">
        <v>0.38917418169544399</v>
      </c>
      <c r="AM714" s="17">
        <v>0.27747314842395798</v>
      </c>
      <c r="AN714" s="17">
        <v>0.52699294541018904</v>
      </c>
      <c r="AO714" s="17">
        <v>0.37365329555031801</v>
      </c>
      <c r="AP714" s="17">
        <v>0.30671800702829599</v>
      </c>
      <c r="AQ714" s="17">
        <v>0.51890238153923096</v>
      </c>
      <c r="AR714" s="17"/>
      <c r="AS714" s="17">
        <v>0.39326714880680003</v>
      </c>
      <c r="AT714" s="17">
        <v>0.24039512145897901</v>
      </c>
      <c r="AU714" s="17">
        <v>0.24039512145897901</v>
      </c>
      <c r="AV714" s="17">
        <v>0.38151284552228298</v>
      </c>
      <c r="AW714" s="17">
        <v>0.43686693807174898</v>
      </c>
      <c r="AX714" s="17">
        <v>0.57370698009524401</v>
      </c>
      <c r="AY714" s="17">
        <v>0.24614710779946</v>
      </c>
      <c r="AZ714" s="17">
        <v>0.50871807568003502</v>
      </c>
      <c r="BA714" s="17">
        <v>0.31078057299475398</v>
      </c>
      <c r="BB714" s="17"/>
      <c r="BC714" s="17">
        <v>0.33330552975942701</v>
      </c>
      <c r="BD714" s="17">
        <v>0.329310957545841</v>
      </c>
      <c r="BE714" s="17">
        <v>0.56255114745412604</v>
      </c>
      <c r="BF714" s="17">
        <v>0.47567377251133303</v>
      </c>
      <c r="BG714" s="17">
        <v>0.401750441055714</v>
      </c>
      <c r="BH714" s="17">
        <v>0.50799062381972704</v>
      </c>
      <c r="BI714" s="17"/>
      <c r="BJ714" s="17">
        <v>0.31074494036667599</v>
      </c>
      <c r="BK714" s="17">
        <v>0.38180227027819202</v>
      </c>
      <c r="BL714" s="17">
        <v>0.47672100405972001</v>
      </c>
      <c r="BM714" s="17">
        <v>0.41542053286286401</v>
      </c>
      <c r="BN714" s="17">
        <v>0.41800714940621397</v>
      </c>
      <c r="BO714" s="17">
        <v>0.34340819643398901</v>
      </c>
      <c r="BP714" s="17"/>
      <c r="BQ714" s="17">
        <v>0.38982240759996201</v>
      </c>
      <c r="BR714" s="17">
        <v>0.39018099409603901</v>
      </c>
      <c r="BS714" s="17"/>
      <c r="BT714" s="17">
        <v>0.367500445191494</v>
      </c>
      <c r="BU714" s="17">
        <v>0.40945195422728797</v>
      </c>
      <c r="BV714" s="17"/>
      <c r="BW714" s="17">
        <v>0.41860148528491198</v>
      </c>
      <c r="BX714" s="17">
        <v>0.34298674423868802</v>
      </c>
    </row>
    <row r="715" spans="2:76" x14ac:dyDescent="0.35">
      <c r="B715" t="s">
        <v>337</v>
      </c>
      <c r="C715" s="17">
        <v>0.32000764310215501</v>
      </c>
      <c r="D715" s="17">
        <v>0.32114610801529597</v>
      </c>
      <c r="E715" s="17">
        <v>0.31950466980819398</v>
      </c>
      <c r="F715" s="17"/>
      <c r="G715" s="17">
        <v>0.38237273012091899</v>
      </c>
      <c r="H715" s="17">
        <v>0.28333565451217901</v>
      </c>
      <c r="I715" s="17">
        <v>0.32381646625712501</v>
      </c>
      <c r="J715" s="17"/>
      <c r="K715" s="17">
        <v>0.27471462463179103</v>
      </c>
      <c r="L715" s="17">
        <v>0.37440088475348798</v>
      </c>
      <c r="M715" s="17">
        <v>0.38131280587312399</v>
      </c>
      <c r="N715" s="17">
        <v>0.21736769142927601</v>
      </c>
      <c r="O715" s="17">
        <v>0.30109552714120003</v>
      </c>
      <c r="P715" s="17">
        <v>0.42563348666904199</v>
      </c>
      <c r="Q715" s="17">
        <v>0.33363206265666101</v>
      </c>
      <c r="R715" s="17">
        <v>0.29192785446316499</v>
      </c>
      <c r="S715" s="17">
        <v>0.24115015578798199</v>
      </c>
      <c r="T715" s="17">
        <v>0.32107098078256302</v>
      </c>
      <c r="U715" s="17">
        <v>0.29689809022946501</v>
      </c>
      <c r="V715" s="17">
        <v>0.282341215190414</v>
      </c>
      <c r="W715" s="17">
        <v>0.333689986370655</v>
      </c>
      <c r="X715" s="17">
        <v>0.29114441441182298</v>
      </c>
      <c r="Y715" s="17">
        <v>0.36838931505220701</v>
      </c>
      <c r="Z715" s="17">
        <v>0.280794612615687</v>
      </c>
      <c r="AA715" s="17"/>
      <c r="AB715" s="17">
        <v>0.30812811490377801</v>
      </c>
      <c r="AC715" s="17">
        <v>0.33562074967433603</v>
      </c>
      <c r="AD715" s="17">
        <v>0.32058099194760997</v>
      </c>
      <c r="AE715" s="17">
        <v>0.32195844015659503</v>
      </c>
      <c r="AF715" s="17"/>
      <c r="AG715" s="17">
        <v>0.31258507870028801</v>
      </c>
      <c r="AH715" s="17">
        <v>0.36684463035148601</v>
      </c>
      <c r="AI715" s="17">
        <v>0.34171531065003902</v>
      </c>
      <c r="AJ715" s="17">
        <v>0.22096851633198999</v>
      </c>
      <c r="AK715" s="17"/>
      <c r="AL715" s="17">
        <v>0.30664781119239698</v>
      </c>
      <c r="AM715" s="17">
        <v>0.40763169604824001</v>
      </c>
      <c r="AN715" s="17">
        <v>0.287377291349805</v>
      </c>
      <c r="AO715" s="17">
        <v>0.26020863340078199</v>
      </c>
      <c r="AP715" s="17">
        <v>0.34594527882758003</v>
      </c>
      <c r="AQ715" s="17">
        <v>0.292589035410942</v>
      </c>
      <c r="AR715" s="17"/>
      <c r="AS715" s="17">
        <v>0.33818982857089203</v>
      </c>
      <c r="AT715" s="17">
        <v>0.236697555459111</v>
      </c>
      <c r="AU715" s="17">
        <v>0.236697555459111</v>
      </c>
      <c r="AV715" s="17">
        <v>0.34244419160796602</v>
      </c>
      <c r="AW715" s="17">
        <v>0.312303515774082</v>
      </c>
      <c r="AX715" s="17">
        <v>0.21275345912222901</v>
      </c>
      <c r="AY715" s="17">
        <v>0.45609941424137701</v>
      </c>
      <c r="AZ715" s="17">
        <v>0.27809794913978297</v>
      </c>
      <c r="BA715" s="17">
        <v>0.37516009036544401</v>
      </c>
      <c r="BB715" s="17"/>
      <c r="BC715" s="17">
        <v>0.33490743555569602</v>
      </c>
      <c r="BD715" s="17">
        <v>0.36558135472622699</v>
      </c>
      <c r="BE715" s="17">
        <v>0.26218146186177399</v>
      </c>
      <c r="BF715" s="17">
        <v>0.26718761806702201</v>
      </c>
      <c r="BG715" s="17">
        <v>0.32337156855520699</v>
      </c>
      <c r="BH715" s="17">
        <v>0.34508239698356202</v>
      </c>
      <c r="BI715" s="17"/>
      <c r="BJ715" s="17">
        <v>0.35415348738171398</v>
      </c>
      <c r="BK715" s="17">
        <v>0.332083873505436</v>
      </c>
      <c r="BL715" s="17">
        <v>0.30906459759655103</v>
      </c>
      <c r="BM715" s="17">
        <v>0.29138755495111601</v>
      </c>
      <c r="BN715" s="17">
        <v>0.32254678646692603</v>
      </c>
      <c r="BO715" s="17">
        <v>0.31921996892479698</v>
      </c>
      <c r="BP715" s="17"/>
      <c r="BQ715" s="17">
        <v>0.320029272060328</v>
      </c>
      <c r="BR715" s="17">
        <v>0.31587749787324998</v>
      </c>
      <c r="BS715" s="17"/>
      <c r="BT715" s="17">
        <v>0.35141335565172099</v>
      </c>
      <c r="BU715" s="17">
        <v>0.29358637900203599</v>
      </c>
      <c r="BV715" s="17"/>
      <c r="BW715" s="17">
        <v>0.33562372854502598</v>
      </c>
      <c r="BX715" s="17">
        <v>0.296849598011935</v>
      </c>
    </row>
    <row r="716" spans="2:76" x14ac:dyDescent="0.35">
      <c r="B716" t="s">
        <v>338</v>
      </c>
      <c r="C716" s="17">
        <v>0.16026828606122501</v>
      </c>
      <c r="D716" s="17">
        <v>0.17349873080292</v>
      </c>
      <c r="E716" s="17">
        <v>0.14533894171339001</v>
      </c>
      <c r="F716" s="17"/>
      <c r="G716" s="17">
        <v>0.102060635819718</v>
      </c>
      <c r="H716" s="17">
        <v>0.179651468596637</v>
      </c>
      <c r="I716" s="17">
        <v>0.16701179771147301</v>
      </c>
      <c r="J716" s="17"/>
      <c r="K716" s="17">
        <v>0.122113332401015</v>
      </c>
      <c r="L716" s="17">
        <v>0.171016330033258</v>
      </c>
      <c r="M716" s="17">
        <v>8.1385463469799704E-2</v>
      </c>
      <c r="N716" s="17">
        <v>0.123602658310738</v>
      </c>
      <c r="O716" s="17">
        <v>0.40114945829382598</v>
      </c>
      <c r="P716" s="17">
        <v>0.23053131230531801</v>
      </c>
      <c r="Q716" s="17">
        <v>0.15612730045162199</v>
      </c>
      <c r="R716" s="17">
        <v>0.16627931102271401</v>
      </c>
      <c r="S716" s="17">
        <v>9.2651458259692801E-2</v>
      </c>
      <c r="T716" s="17">
        <v>0.20527487733392699</v>
      </c>
      <c r="U716" s="17">
        <v>0.13774087584688699</v>
      </c>
      <c r="V716" s="17">
        <v>8.2606562355877794E-2</v>
      </c>
      <c r="W716" s="17">
        <v>0.119298424113693</v>
      </c>
      <c r="X716" s="17">
        <v>0.16599496546071499</v>
      </c>
      <c r="Y716" s="17">
        <v>8.9727842162059201E-2</v>
      </c>
      <c r="Z716" s="17">
        <v>0.19493954673222599</v>
      </c>
      <c r="AA716" s="17"/>
      <c r="AB716" s="17">
        <v>0.102020482557013</v>
      </c>
      <c r="AC716" s="17">
        <v>0.155404848082631</v>
      </c>
      <c r="AD716" s="17">
        <v>0.20231512993810899</v>
      </c>
      <c r="AE716" s="17">
        <v>0.220749084748456</v>
      </c>
      <c r="AF716" s="17"/>
      <c r="AG716" s="17">
        <v>0.16002073606600301</v>
      </c>
      <c r="AH716" s="17">
        <v>0.24428636721146799</v>
      </c>
      <c r="AI716" s="17">
        <v>0.13682579646240001</v>
      </c>
      <c r="AJ716" s="17">
        <v>0.19278820235479499</v>
      </c>
      <c r="AK716" s="17"/>
      <c r="AL716" s="17">
        <v>0.16932913077409101</v>
      </c>
      <c r="AM716" s="17">
        <v>0.210844379942111</v>
      </c>
      <c r="AN716" s="17">
        <v>0.11581904180013999</v>
      </c>
      <c r="AO716" s="17">
        <v>0.23367377778856199</v>
      </c>
      <c r="AP716" s="17">
        <v>0.16580635935517599</v>
      </c>
      <c r="AQ716" s="17">
        <v>7.2786605039879604E-2</v>
      </c>
      <c r="AR716" s="17"/>
      <c r="AS716" s="17">
        <v>0.15949452348252999</v>
      </c>
      <c r="AT716" s="17">
        <v>0.24964586517255499</v>
      </c>
      <c r="AU716" s="17">
        <v>0.24964586517255499</v>
      </c>
      <c r="AV716" s="17">
        <v>0.144835502106886</v>
      </c>
      <c r="AW716" s="17">
        <v>0.172127742004411</v>
      </c>
      <c r="AX716" s="17">
        <v>3.6287461111698997E-2</v>
      </c>
      <c r="AY716" s="17">
        <v>0.24965839823910699</v>
      </c>
      <c r="AZ716" s="17">
        <v>8.8327925944852795E-2</v>
      </c>
      <c r="BA716" s="17">
        <v>0</v>
      </c>
      <c r="BB716" s="17"/>
      <c r="BC716" s="17">
        <v>0.19654321068313901</v>
      </c>
      <c r="BD716" s="17">
        <v>0.16218265856685801</v>
      </c>
      <c r="BE716" s="17">
        <v>0.117834173469424</v>
      </c>
      <c r="BF716" s="17">
        <v>0.13812765169649599</v>
      </c>
      <c r="BG716" s="17">
        <v>0.143223058865874</v>
      </c>
      <c r="BH716" s="17">
        <v>0</v>
      </c>
      <c r="BI716" s="17"/>
      <c r="BJ716" s="17">
        <v>0.210891148046428</v>
      </c>
      <c r="BK716" s="17">
        <v>0.141475701332368</v>
      </c>
      <c r="BL716" s="17">
        <v>0.129624789301136</v>
      </c>
      <c r="BM716" s="17">
        <v>0.16707552921427299</v>
      </c>
      <c r="BN716" s="17">
        <v>0.13545705320524901</v>
      </c>
      <c r="BO716" s="17">
        <v>0.17273929521450701</v>
      </c>
      <c r="BP716" s="17"/>
      <c r="BQ716" s="17">
        <v>0.157093174127927</v>
      </c>
      <c r="BR716" s="17">
        <v>0.16852805552110001</v>
      </c>
      <c r="BS716" s="17"/>
      <c r="BT716" s="17">
        <v>0.156316882020992</v>
      </c>
      <c r="BU716" s="17">
        <v>0.16113006127229401</v>
      </c>
      <c r="BV716" s="17"/>
      <c r="BW716" s="17">
        <v>0.14278366209388399</v>
      </c>
      <c r="BX716" s="17">
        <v>0.18860519122508401</v>
      </c>
    </row>
    <row r="717" spans="2:76" x14ac:dyDescent="0.35">
      <c r="B717" t="s">
        <v>339</v>
      </c>
      <c r="C717" s="17">
        <v>5.1000156119317401E-2</v>
      </c>
      <c r="D717" s="17">
        <v>7.4757272317958506E-2</v>
      </c>
      <c r="E717" s="17">
        <v>2.7298809216315799E-2</v>
      </c>
      <c r="F717" s="17"/>
      <c r="G717" s="17">
        <v>4.4776263588677603E-2</v>
      </c>
      <c r="H717" s="17">
        <v>4.8835764007783299E-2</v>
      </c>
      <c r="I717" s="17">
        <v>5.4660682315495902E-2</v>
      </c>
      <c r="J717" s="17"/>
      <c r="K717" s="17">
        <v>7.4480638514026698E-2</v>
      </c>
      <c r="L717" s="17">
        <v>6.8495607759449198E-2</v>
      </c>
      <c r="M717" s="17">
        <v>4.0891173897030203E-2</v>
      </c>
      <c r="N717" s="17">
        <v>0</v>
      </c>
      <c r="O717" s="17">
        <v>0</v>
      </c>
      <c r="P717" s="17">
        <v>0</v>
      </c>
      <c r="Q717" s="17">
        <v>3.5253922629519797E-2</v>
      </c>
      <c r="R717" s="17">
        <v>7.1898795972306404E-2</v>
      </c>
      <c r="S717" s="17">
        <v>4.5704121371026099E-2</v>
      </c>
      <c r="T717" s="17">
        <v>3.8982569910900898E-2</v>
      </c>
      <c r="U717" s="17">
        <v>9.6323510906052304E-2</v>
      </c>
      <c r="V717" s="17">
        <v>7.1165006967998198E-2</v>
      </c>
      <c r="W717" s="17">
        <v>1.9473104543927599E-2</v>
      </c>
      <c r="X717" s="17">
        <v>0</v>
      </c>
      <c r="Y717" s="17">
        <v>8.9928826573866097E-2</v>
      </c>
      <c r="Z717" s="17">
        <v>0</v>
      </c>
      <c r="AA717" s="17"/>
      <c r="AB717" s="17">
        <v>2.01867722368754E-2</v>
      </c>
      <c r="AC717" s="17">
        <v>3.6270399686484697E-2</v>
      </c>
      <c r="AD717" s="17">
        <v>7.8342913612984497E-2</v>
      </c>
      <c r="AE717" s="17">
        <v>0.100631774592854</v>
      </c>
      <c r="AF717" s="17"/>
      <c r="AG717" s="17">
        <v>3.7247065459638698E-2</v>
      </c>
      <c r="AH717" s="17">
        <v>1.9905013111596901E-2</v>
      </c>
      <c r="AI717" s="17">
        <v>0.106976249588151</v>
      </c>
      <c r="AJ717" s="17">
        <v>0.15008193482714799</v>
      </c>
      <c r="AK717" s="17"/>
      <c r="AL717" s="17">
        <v>7.1067447823170607E-2</v>
      </c>
      <c r="AM717" s="17">
        <v>4.1586401363569503E-2</v>
      </c>
      <c r="AN717" s="17">
        <v>0</v>
      </c>
      <c r="AO717" s="17">
        <v>7.2794887702094802E-2</v>
      </c>
      <c r="AP717" s="17">
        <v>4.9103927215944997E-2</v>
      </c>
      <c r="AQ717" s="17">
        <v>5.3017322307500503E-2</v>
      </c>
      <c r="AR717" s="17"/>
      <c r="AS717" s="17">
        <v>3.36863429388514E-2</v>
      </c>
      <c r="AT717" s="17">
        <v>9.9988926252508395E-2</v>
      </c>
      <c r="AU717" s="17">
        <v>9.9988926252508395E-2</v>
      </c>
      <c r="AV717" s="17">
        <v>7.9103083819203099E-2</v>
      </c>
      <c r="AW717" s="17">
        <v>3.1778854106286898E-2</v>
      </c>
      <c r="AX717" s="17">
        <v>0</v>
      </c>
      <c r="AY717" s="17">
        <v>0</v>
      </c>
      <c r="AZ717" s="17">
        <v>8.7323404323573703E-2</v>
      </c>
      <c r="BA717" s="17">
        <v>0.31405933663980201</v>
      </c>
      <c r="BB717" s="17"/>
      <c r="BC717" s="17">
        <v>6.8693272361977295E-2</v>
      </c>
      <c r="BD717" s="17">
        <v>6.5864558502822607E-2</v>
      </c>
      <c r="BE717" s="17">
        <v>5.74332172146758E-2</v>
      </c>
      <c r="BF717" s="17">
        <v>2.5127810187223099E-2</v>
      </c>
      <c r="BG717" s="17">
        <v>4.0526740657234599E-2</v>
      </c>
      <c r="BH717" s="17">
        <v>6.5291561881303306E-2</v>
      </c>
      <c r="BI717" s="17"/>
      <c r="BJ717" s="17">
        <v>7.7690321899145806E-2</v>
      </c>
      <c r="BK717" s="17">
        <v>3.3302313679551498E-2</v>
      </c>
      <c r="BL717" s="17">
        <v>2.1624510593168299E-2</v>
      </c>
      <c r="BM717" s="17">
        <v>4.9766327980287003E-2</v>
      </c>
      <c r="BN717" s="17">
        <v>6.3599941903964105E-2</v>
      </c>
      <c r="BO717" s="17">
        <v>6.1382985558254999E-2</v>
      </c>
      <c r="BP717" s="17"/>
      <c r="BQ717" s="17">
        <v>5.3287227927428599E-2</v>
      </c>
      <c r="BR717" s="17">
        <v>4.66670278055503E-2</v>
      </c>
      <c r="BS717" s="17"/>
      <c r="BT717" s="17">
        <v>4.5923241909277102E-2</v>
      </c>
      <c r="BU717" s="17">
        <v>5.5615897527102102E-2</v>
      </c>
      <c r="BV717" s="17"/>
      <c r="BW717" s="17">
        <v>3.29140424057087E-2</v>
      </c>
      <c r="BX717" s="17">
        <v>8.3547519983659696E-2</v>
      </c>
    </row>
    <row r="718" spans="2:76" x14ac:dyDescent="0.35">
      <c r="B718" t="s">
        <v>340</v>
      </c>
      <c r="C718" s="17">
        <v>2.4099509591842701E-2</v>
      </c>
      <c r="D718" s="17">
        <v>3.6799869078364203E-2</v>
      </c>
      <c r="E718" s="17">
        <v>1.1422657405386401E-2</v>
      </c>
      <c r="F718" s="17"/>
      <c r="G718" s="17">
        <v>5.54399856814238E-3</v>
      </c>
      <c r="H718" s="17">
        <v>3.24357218739433E-2</v>
      </c>
      <c r="I718" s="17">
        <v>2.4752602650005399E-2</v>
      </c>
      <c r="J718" s="17"/>
      <c r="K718" s="17">
        <v>1.0630864859305001E-2</v>
      </c>
      <c r="L718" s="17">
        <v>2.45391138203848E-2</v>
      </c>
      <c r="M718" s="17">
        <v>4.1169674805618499E-2</v>
      </c>
      <c r="N718" s="17">
        <v>3.1340860618773399E-2</v>
      </c>
      <c r="O718" s="17">
        <v>0</v>
      </c>
      <c r="P718" s="17">
        <v>0</v>
      </c>
      <c r="Q718" s="17">
        <v>4.6535336118788802E-2</v>
      </c>
      <c r="R718" s="17">
        <v>2.28832141879707E-2</v>
      </c>
      <c r="S718" s="17">
        <v>0</v>
      </c>
      <c r="T718" s="17">
        <v>3.47435998503723E-2</v>
      </c>
      <c r="U718" s="17">
        <v>0</v>
      </c>
      <c r="V718" s="17">
        <v>0</v>
      </c>
      <c r="W718" s="17">
        <v>1.66260530094695E-2</v>
      </c>
      <c r="X718" s="17">
        <v>0</v>
      </c>
      <c r="Y718" s="17">
        <v>3.0249230718457001E-2</v>
      </c>
      <c r="Z718" s="17">
        <v>3.9062621064748303E-2</v>
      </c>
      <c r="AA718" s="17"/>
      <c r="AB718" s="17">
        <v>2.1126277006504601E-2</v>
      </c>
      <c r="AC718" s="17">
        <v>1.4565480780019501E-2</v>
      </c>
      <c r="AD718" s="17">
        <v>1.4765117171113199E-2</v>
      </c>
      <c r="AE718" s="17">
        <v>6.1497329012561497E-2</v>
      </c>
      <c r="AF718" s="17"/>
      <c r="AG718" s="17">
        <v>1.6901426721241501E-2</v>
      </c>
      <c r="AH718" s="17">
        <v>1.34740477826289E-2</v>
      </c>
      <c r="AI718" s="17">
        <v>4.41427370106054E-2</v>
      </c>
      <c r="AJ718" s="17">
        <v>0.17641872799313499</v>
      </c>
      <c r="AK718" s="17"/>
      <c r="AL718" s="17">
        <v>2.8524313702058799E-2</v>
      </c>
      <c r="AM718" s="17">
        <v>3.4523824124816201E-2</v>
      </c>
      <c r="AN718" s="17">
        <v>2.0544002895860201E-2</v>
      </c>
      <c r="AO718" s="17">
        <v>2.24521348473249E-2</v>
      </c>
      <c r="AP718" s="17">
        <v>3.0713307949175799E-2</v>
      </c>
      <c r="AQ718" s="17">
        <v>4.5725200313383403E-2</v>
      </c>
      <c r="AR718" s="17"/>
      <c r="AS718" s="17">
        <v>2.0560922218605501E-2</v>
      </c>
      <c r="AT718" s="17">
        <v>5.9364196817729697E-2</v>
      </c>
      <c r="AU718" s="17">
        <v>5.9364196817729697E-2</v>
      </c>
      <c r="AV718" s="17">
        <v>2.0585342074180401E-2</v>
      </c>
      <c r="AW718" s="17">
        <v>1.8009301934362999E-2</v>
      </c>
      <c r="AX718" s="17">
        <v>3.7435144528610298E-2</v>
      </c>
      <c r="AY718" s="17">
        <v>0</v>
      </c>
      <c r="AZ718" s="17">
        <v>0</v>
      </c>
      <c r="BA718" s="17">
        <v>0</v>
      </c>
      <c r="BB718" s="17"/>
      <c r="BC718" s="17">
        <v>3.1376826312225201E-2</v>
      </c>
      <c r="BD718" s="17">
        <v>9.3326458202364904E-3</v>
      </c>
      <c r="BE718" s="17">
        <v>0</v>
      </c>
      <c r="BF718" s="17">
        <v>3.4580914811966901E-2</v>
      </c>
      <c r="BG718" s="17">
        <v>1.69156686835613E-2</v>
      </c>
      <c r="BH718" s="17">
        <v>8.1635417315407605E-2</v>
      </c>
      <c r="BI718" s="17"/>
      <c r="BJ718" s="17">
        <v>1.7162176576414199E-2</v>
      </c>
      <c r="BK718" s="17">
        <v>3.23380404574488E-2</v>
      </c>
      <c r="BL718" s="17">
        <v>2.1410368222540801E-2</v>
      </c>
      <c r="BM718" s="17">
        <v>2.1594135246649299E-2</v>
      </c>
      <c r="BN718" s="17">
        <v>1.9037553424550099E-2</v>
      </c>
      <c r="BO718" s="17">
        <v>3.1747162984886002E-2</v>
      </c>
      <c r="BP718" s="17"/>
      <c r="BQ718" s="17">
        <v>2.08717094207003E-2</v>
      </c>
      <c r="BR718" s="17">
        <v>3.11480537819795E-2</v>
      </c>
      <c r="BS718" s="17"/>
      <c r="BT718" s="17">
        <v>2.5317441675340901E-2</v>
      </c>
      <c r="BU718" s="17">
        <v>2.3332203258644199E-2</v>
      </c>
      <c r="BV718" s="17"/>
      <c r="BW718" s="17">
        <v>2.59655927425421E-2</v>
      </c>
      <c r="BX718" s="17">
        <v>2.3066543582809199E-2</v>
      </c>
    </row>
    <row r="719" spans="2:76" x14ac:dyDescent="0.35">
      <c r="B719" t="s">
        <v>97</v>
      </c>
      <c r="C719" s="17">
        <v>5.5092871714795801E-2</v>
      </c>
      <c r="D719" s="17">
        <v>3.0040730727168501E-2</v>
      </c>
      <c r="E719" s="17">
        <v>8.0303158212092093E-2</v>
      </c>
      <c r="F719" s="17"/>
      <c r="G719" s="17">
        <v>5.2127021595002002E-2</v>
      </c>
      <c r="H719" s="17">
        <v>3.5044808237059598E-2</v>
      </c>
      <c r="I719" s="17">
        <v>7.0030413284053294E-2</v>
      </c>
      <c r="J719" s="17"/>
      <c r="K719" s="17">
        <v>7.8373542060015206E-2</v>
      </c>
      <c r="L719" s="17">
        <v>3.98987093738771E-2</v>
      </c>
      <c r="M719" s="17">
        <v>0.159231140261204</v>
      </c>
      <c r="N719" s="17">
        <v>9.1736228013981597E-2</v>
      </c>
      <c r="O719" s="17">
        <v>9.8566391694175207E-2</v>
      </c>
      <c r="P719" s="17">
        <v>0</v>
      </c>
      <c r="Q719" s="17">
        <v>2.5196262204884801E-2</v>
      </c>
      <c r="R719" s="17">
        <v>6.6786195904129805E-2</v>
      </c>
      <c r="S719" s="17">
        <v>5.4544892543671598E-2</v>
      </c>
      <c r="T719" s="17">
        <v>4.4554331359880503E-2</v>
      </c>
      <c r="U719" s="17">
        <v>1.9502078190636901E-2</v>
      </c>
      <c r="V719" s="17">
        <v>0.142859187683299</v>
      </c>
      <c r="W719" s="17">
        <v>8.1586101149807605E-2</v>
      </c>
      <c r="X719" s="17">
        <v>4.8652780677886101E-2</v>
      </c>
      <c r="Y719" s="17">
        <v>0</v>
      </c>
      <c r="Z719" s="17">
        <v>4.5794530607480399E-2</v>
      </c>
      <c r="AA719" s="17"/>
      <c r="AB719" s="17">
        <v>7.9907352913706806E-2</v>
      </c>
      <c r="AC719" s="17">
        <v>4.4260652744090197E-2</v>
      </c>
      <c r="AD719" s="17">
        <v>2.9561848855700502E-2</v>
      </c>
      <c r="AE719" s="17">
        <v>3.1560427827858603E-2</v>
      </c>
      <c r="AF719" s="17"/>
      <c r="AG719" s="17">
        <v>5.3419831282310502E-2</v>
      </c>
      <c r="AH719" s="17">
        <v>5.2623612129197299E-2</v>
      </c>
      <c r="AI719" s="17">
        <v>4.6761787635627598E-2</v>
      </c>
      <c r="AJ719" s="17">
        <v>0</v>
      </c>
      <c r="AK719" s="17"/>
      <c r="AL719" s="17">
        <v>3.5257114812839101E-2</v>
      </c>
      <c r="AM719" s="17">
        <v>2.79405500973051E-2</v>
      </c>
      <c r="AN719" s="17">
        <v>4.9266718544006001E-2</v>
      </c>
      <c r="AO719" s="17">
        <v>3.72172707109188E-2</v>
      </c>
      <c r="AP719" s="17">
        <v>0.10171311962382699</v>
      </c>
      <c r="AQ719" s="17">
        <v>1.69794553890634E-2</v>
      </c>
      <c r="AR719" s="17"/>
      <c r="AS719" s="17">
        <v>5.4801233982321403E-2</v>
      </c>
      <c r="AT719" s="17">
        <v>0.113908334839116</v>
      </c>
      <c r="AU719" s="17">
        <v>0.113908334839116</v>
      </c>
      <c r="AV719" s="17">
        <v>3.1519034869480801E-2</v>
      </c>
      <c r="AW719" s="17">
        <v>2.8913648109107799E-2</v>
      </c>
      <c r="AX719" s="17">
        <v>0.13981695514221801</v>
      </c>
      <c r="AY719" s="17">
        <v>4.8095079720055299E-2</v>
      </c>
      <c r="AZ719" s="17">
        <v>3.7532644911755599E-2</v>
      </c>
      <c r="BA719" s="17">
        <v>0</v>
      </c>
      <c r="BB719" s="17"/>
      <c r="BC719" s="17">
        <v>3.5173725327535203E-2</v>
      </c>
      <c r="BD719" s="17">
        <v>6.7727824838015704E-2</v>
      </c>
      <c r="BE719" s="17">
        <v>0</v>
      </c>
      <c r="BF719" s="17">
        <v>5.9302232725959803E-2</v>
      </c>
      <c r="BG719" s="17">
        <v>7.4212522182408605E-2</v>
      </c>
      <c r="BH719" s="17">
        <v>0</v>
      </c>
      <c r="BI719" s="17"/>
      <c r="BJ719" s="17">
        <v>2.9357925729621901E-2</v>
      </c>
      <c r="BK719" s="17">
        <v>7.8997800747004396E-2</v>
      </c>
      <c r="BL719" s="17">
        <v>4.1554730226884003E-2</v>
      </c>
      <c r="BM719" s="17">
        <v>5.4755919744810498E-2</v>
      </c>
      <c r="BN719" s="17">
        <v>4.1351515593096903E-2</v>
      </c>
      <c r="BO719" s="17">
        <v>7.1502390883566302E-2</v>
      </c>
      <c r="BP719" s="17"/>
      <c r="BQ719" s="17">
        <v>5.8896208863653397E-2</v>
      </c>
      <c r="BR719" s="17">
        <v>4.75983709220811E-2</v>
      </c>
      <c r="BS719" s="17"/>
      <c r="BT719" s="17">
        <v>5.3528633551174702E-2</v>
      </c>
      <c r="BU719" s="17">
        <v>5.6883504712635799E-2</v>
      </c>
      <c r="BV719" s="17"/>
      <c r="BW719" s="17">
        <v>4.4111488927926303E-2</v>
      </c>
      <c r="BX719" s="17">
        <v>6.4944402957823805E-2</v>
      </c>
    </row>
    <row r="720" spans="2:76" x14ac:dyDescent="0.35">
      <c r="B720" t="s">
        <v>341</v>
      </c>
      <c r="C720" s="17">
        <v>0.70953917651281895</v>
      </c>
      <c r="D720" s="17">
        <v>0.68490339707358905</v>
      </c>
      <c r="E720" s="17">
        <v>0.73563643345281504</v>
      </c>
      <c r="F720" s="17"/>
      <c r="G720" s="17">
        <v>0.79549208042845998</v>
      </c>
      <c r="H720" s="17">
        <v>0.70403223728457698</v>
      </c>
      <c r="I720" s="17">
        <v>0.68354450403897205</v>
      </c>
      <c r="J720" s="17"/>
      <c r="K720" s="17">
        <v>0.71440162216563796</v>
      </c>
      <c r="L720" s="17">
        <v>0.69605023901303098</v>
      </c>
      <c r="M720" s="17">
        <v>0.67732254756634802</v>
      </c>
      <c r="N720" s="17">
        <v>0.75332025305650696</v>
      </c>
      <c r="O720" s="17">
        <v>0.500284150011999</v>
      </c>
      <c r="P720" s="17">
        <v>0.76946868769468202</v>
      </c>
      <c r="Q720" s="17">
        <v>0.73688717859518404</v>
      </c>
      <c r="R720" s="17">
        <v>0.67215248291287899</v>
      </c>
      <c r="S720" s="17">
        <v>0.80709952782561001</v>
      </c>
      <c r="T720" s="17">
        <v>0.67644462154492002</v>
      </c>
      <c r="U720" s="17">
        <v>0.74643353505642396</v>
      </c>
      <c r="V720" s="17">
        <v>0.70336924299282499</v>
      </c>
      <c r="W720" s="17">
        <v>0.76301631718310203</v>
      </c>
      <c r="X720" s="17">
        <v>0.78535225386139895</v>
      </c>
      <c r="Y720" s="17">
        <v>0.79009410054561802</v>
      </c>
      <c r="Z720" s="17">
        <v>0.72020330159554502</v>
      </c>
      <c r="AA720" s="17"/>
      <c r="AB720" s="17">
        <v>0.77675911528590103</v>
      </c>
      <c r="AC720" s="17">
        <v>0.74949861870677403</v>
      </c>
      <c r="AD720" s="17">
        <v>0.67501499042209301</v>
      </c>
      <c r="AE720" s="17">
        <v>0.58556138381827005</v>
      </c>
      <c r="AF720" s="17"/>
      <c r="AG720" s="17">
        <v>0.73241094047080602</v>
      </c>
      <c r="AH720" s="17">
        <v>0.66971095976510897</v>
      </c>
      <c r="AI720" s="17">
        <v>0.665293429303215</v>
      </c>
      <c r="AJ720" s="17">
        <v>0.480711134824922</v>
      </c>
      <c r="AK720" s="17"/>
      <c r="AL720" s="17">
        <v>0.69582199288784097</v>
      </c>
      <c r="AM720" s="17">
        <v>0.68510484447219799</v>
      </c>
      <c r="AN720" s="17">
        <v>0.81437023675999398</v>
      </c>
      <c r="AO720" s="17">
        <v>0.63386192895109905</v>
      </c>
      <c r="AP720" s="17">
        <v>0.65266328585587596</v>
      </c>
      <c r="AQ720" s="17">
        <v>0.81149141695017302</v>
      </c>
      <c r="AR720" s="17"/>
      <c r="AS720" s="17">
        <v>0.731456977377692</v>
      </c>
      <c r="AT720" s="17">
        <v>0.47709267691808999</v>
      </c>
      <c r="AU720" s="17">
        <v>0.47709267691808999</v>
      </c>
      <c r="AV720" s="17">
        <v>0.72395703713024895</v>
      </c>
      <c r="AW720" s="17">
        <v>0.74917045384583103</v>
      </c>
      <c r="AX720" s="17">
        <v>0.786460439217473</v>
      </c>
      <c r="AY720" s="17">
        <v>0.70224652204083704</v>
      </c>
      <c r="AZ720" s="17">
        <v>0.78681602481981805</v>
      </c>
      <c r="BA720" s="17">
        <v>0.68594066336019799</v>
      </c>
      <c r="BB720" s="17"/>
      <c r="BC720" s="17">
        <v>0.66821296531512397</v>
      </c>
      <c r="BD720" s="17">
        <v>0.69489231227206705</v>
      </c>
      <c r="BE720" s="17">
        <v>0.82473260931589998</v>
      </c>
      <c r="BF720" s="17">
        <v>0.74286139057835399</v>
      </c>
      <c r="BG720" s="17">
        <v>0.72512200961092199</v>
      </c>
      <c r="BH720" s="17">
        <v>0.85307302080328895</v>
      </c>
      <c r="BI720" s="17"/>
      <c r="BJ720" s="17">
        <v>0.66489842774839003</v>
      </c>
      <c r="BK720" s="17">
        <v>0.71388614378362802</v>
      </c>
      <c r="BL720" s="17">
        <v>0.78578560165627098</v>
      </c>
      <c r="BM720" s="17">
        <v>0.70680808781397997</v>
      </c>
      <c r="BN720" s="17">
        <v>0.740553935873139</v>
      </c>
      <c r="BO720" s="17">
        <v>0.66262816535878599</v>
      </c>
      <c r="BP720" s="17"/>
      <c r="BQ720" s="17">
        <v>0.70985167966028995</v>
      </c>
      <c r="BR720" s="17">
        <v>0.70605849196928905</v>
      </c>
      <c r="BS720" s="17"/>
      <c r="BT720" s="17">
        <v>0.71891380084321499</v>
      </c>
      <c r="BU720" s="17">
        <v>0.70303833322932396</v>
      </c>
      <c r="BV720" s="17"/>
      <c r="BW720" s="17">
        <v>0.75422521382993801</v>
      </c>
      <c r="BX720" s="17">
        <v>0.63983634225062302</v>
      </c>
    </row>
    <row r="721" spans="2:76" x14ac:dyDescent="0.35">
      <c r="B721" t="s">
        <v>342</v>
      </c>
      <c r="C721" s="17">
        <v>7.5099665711160099E-2</v>
      </c>
      <c r="D721" s="17">
        <v>0.111557141396323</v>
      </c>
      <c r="E721" s="17">
        <v>3.8721466621702297E-2</v>
      </c>
      <c r="F721" s="17"/>
      <c r="G721" s="17">
        <v>5.0320262156819999E-2</v>
      </c>
      <c r="H721" s="17">
        <v>8.1271485881726599E-2</v>
      </c>
      <c r="I721" s="17">
        <v>7.9413284965501305E-2</v>
      </c>
      <c r="J721" s="17"/>
      <c r="K721" s="17">
        <v>8.5111503373331704E-2</v>
      </c>
      <c r="L721" s="17">
        <v>9.3034721579834098E-2</v>
      </c>
      <c r="M721" s="17">
        <v>8.2060848702648695E-2</v>
      </c>
      <c r="N721" s="17">
        <v>3.1340860618773399E-2</v>
      </c>
      <c r="O721" s="17">
        <v>0</v>
      </c>
      <c r="P721" s="17">
        <v>0</v>
      </c>
      <c r="Q721" s="17">
        <v>8.1789258748308502E-2</v>
      </c>
      <c r="R721" s="17">
        <v>9.4782010160277194E-2</v>
      </c>
      <c r="S721" s="17">
        <v>4.5704121371026099E-2</v>
      </c>
      <c r="T721" s="17">
        <v>7.3726169761273094E-2</v>
      </c>
      <c r="U721" s="17">
        <v>9.6323510906052304E-2</v>
      </c>
      <c r="V721" s="17">
        <v>7.1165006967998198E-2</v>
      </c>
      <c r="W721" s="17">
        <v>3.6099157553397099E-2</v>
      </c>
      <c r="X721" s="17">
        <v>0</v>
      </c>
      <c r="Y721" s="17">
        <v>0.120178057292323</v>
      </c>
      <c r="Z721" s="17">
        <v>3.9062621064748303E-2</v>
      </c>
      <c r="AA721" s="17"/>
      <c r="AB721" s="17">
        <v>4.1313049243380001E-2</v>
      </c>
      <c r="AC721" s="17">
        <v>5.08358804665043E-2</v>
      </c>
      <c r="AD721" s="17">
        <v>9.3108030784097601E-2</v>
      </c>
      <c r="AE721" s="17">
        <v>0.16212910360541499</v>
      </c>
      <c r="AF721" s="17"/>
      <c r="AG721" s="17">
        <v>5.4148492180880199E-2</v>
      </c>
      <c r="AH721" s="17">
        <v>3.33790608942258E-2</v>
      </c>
      <c r="AI721" s="17">
        <v>0.151118986598757</v>
      </c>
      <c r="AJ721" s="17">
        <v>0.32650066282028301</v>
      </c>
      <c r="AK721" s="17"/>
      <c r="AL721" s="17">
        <v>9.9591761525229403E-2</v>
      </c>
      <c r="AM721" s="17">
        <v>7.6110225488385697E-2</v>
      </c>
      <c r="AN721" s="17">
        <v>2.0544002895860201E-2</v>
      </c>
      <c r="AO721" s="17">
        <v>9.5247022549419705E-2</v>
      </c>
      <c r="AP721" s="17">
        <v>7.9817235165120806E-2</v>
      </c>
      <c r="AQ721" s="17">
        <v>9.8742522620883899E-2</v>
      </c>
      <c r="AR721" s="17"/>
      <c r="AS721" s="17">
        <v>5.4247265157457002E-2</v>
      </c>
      <c r="AT721" s="17">
        <v>0.159353123070238</v>
      </c>
      <c r="AU721" s="17">
        <v>0.159353123070238</v>
      </c>
      <c r="AV721" s="17">
        <v>9.9688425893383503E-2</v>
      </c>
      <c r="AW721" s="17">
        <v>4.9788156040649997E-2</v>
      </c>
      <c r="AX721" s="17">
        <v>3.7435144528610298E-2</v>
      </c>
      <c r="AY721" s="17">
        <v>0</v>
      </c>
      <c r="AZ721" s="17">
        <v>8.7323404323573703E-2</v>
      </c>
      <c r="BA721" s="17">
        <v>0.31405933663980201</v>
      </c>
      <c r="BB721" s="17"/>
      <c r="BC721" s="17">
        <v>0.100070098674203</v>
      </c>
      <c r="BD721" s="17">
        <v>7.5197204323059097E-2</v>
      </c>
      <c r="BE721" s="17">
        <v>5.74332172146758E-2</v>
      </c>
      <c r="BF721" s="17">
        <v>5.9708724999189999E-2</v>
      </c>
      <c r="BG721" s="17">
        <v>5.7442409340795898E-2</v>
      </c>
      <c r="BH721" s="17">
        <v>0.14692697919671099</v>
      </c>
      <c r="BI721" s="17"/>
      <c r="BJ721" s="17">
        <v>9.4852498475560001E-2</v>
      </c>
      <c r="BK721" s="17">
        <v>6.5640354137000298E-2</v>
      </c>
      <c r="BL721" s="17">
        <v>4.3034878815709103E-2</v>
      </c>
      <c r="BM721" s="17">
        <v>7.1360463226936302E-2</v>
      </c>
      <c r="BN721" s="17">
        <v>8.2637495328514193E-2</v>
      </c>
      <c r="BO721" s="17">
        <v>9.3130148543141E-2</v>
      </c>
      <c r="BP721" s="17"/>
      <c r="BQ721" s="17">
        <v>7.4158937348129006E-2</v>
      </c>
      <c r="BR721" s="17">
        <v>7.7815081587529797E-2</v>
      </c>
      <c r="BS721" s="17"/>
      <c r="BT721" s="17">
        <v>7.1240683584618006E-2</v>
      </c>
      <c r="BU721" s="17">
        <v>7.8948100785746295E-2</v>
      </c>
      <c r="BV721" s="17"/>
      <c r="BW721" s="17">
        <v>5.88796351482508E-2</v>
      </c>
      <c r="BX721" s="17">
        <v>0.10661406356646901</v>
      </c>
    </row>
    <row r="722" spans="2:76" x14ac:dyDescent="0.35">
      <c r="B722" t="s">
        <v>109</v>
      </c>
      <c r="C722" s="17">
        <v>0.63443951080165895</v>
      </c>
      <c r="D722" s="17">
        <v>0.57334625567726605</v>
      </c>
      <c r="E722" s="17">
        <v>0.69691496683111298</v>
      </c>
      <c r="F722" s="17"/>
      <c r="G722" s="17">
        <v>0.74517181827164003</v>
      </c>
      <c r="H722" s="17">
        <v>0.62276075140285003</v>
      </c>
      <c r="I722" s="17">
        <v>0.604131219073471</v>
      </c>
      <c r="J722" s="17"/>
      <c r="K722" s="17">
        <v>0.62929011879230601</v>
      </c>
      <c r="L722" s="17">
        <v>0.60301551743319703</v>
      </c>
      <c r="M722" s="17">
        <v>0.59526169886369895</v>
      </c>
      <c r="N722" s="17">
        <v>0.72197939243773301</v>
      </c>
      <c r="O722" s="17">
        <v>0.500284150011999</v>
      </c>
      <c r="P722" s="17">
        <v>0.76946868769468202</v>
      </c>
      <c r="Q722" s="17">
        <v>0.65509791984687604</v>
      </c>
      <c r="R722" s="17">
        <v>0.577370472752601</v>
      </c>
      <c r="S722" s="17">
        <v>0.76139540645458303</v>
      </c>
      <c r="T722" s="17">
        <v>0.60271845178364603</v>
      </c>
      <c r="U722" s="17">
        <v>0.650110024150371</v>
      </c>
      <c r="V722" s="17">
        <v>0.632204236024827</v>
      </c>
      <c r="W722" s="17">
        <v>0.72691715962970505</v>
      </c>
      <c r="X722" s="17">
        <v>0.78535225386139895</v>
      </c>
      <c r="Y722" s="17">
        <v>0.66991604325329501</v>
      </c>
      <c r="Z722" s="17">
        <v>0.68114068053079702</v>
      </c>
      <c r="AA722" s="17"/>
      <c r="AB722" s="17">
        <v>0.73544606604252105</v>
      </c>
      <c r="AC722" s="17">
        <v>0.69866273824027003</v>
      </c>
      <c r="AD722" s="17">
        <v>0.58190695963799499</v>
      </c>
      <c r="AE722" s="17">
        <v>0.42343228021285501</v>
      </c>
      <c r="AF722" s="17"/>
      <c r="AG722" s="17">
        <v>0.67826244828992599</v>
      </c>
      <c r="AH722" s="17">
        <v>0.63633189887088304</v>
      </c>
      <c r="AI722" s="17">
        <v>0.514174442704459</v>
      </c>
      <c r="AJ722" s="17">
        <v>0.154210472004639</v>
      </c>
      <c r="AK722" s="17"/>
      <c r="AL722" s="17">
        <v>0.596230231362611</v>
      </c>
      <c r="AM722" s="17">
        <v>0.60899461898381302</v>
      </c>
      <c r="AN722" s="17">
        <v>0.79382623386413398</v>
      </c>
      <c r="AO722" s="17">
        <v>0.53861490640167997</v>
      </c>
      <c r="AP722" s="17">
        <v>0.572846050690755</v>
      </c>
      <c r="AQ722" s="17">
        <v>0.71274889432928901</v>
      </c>
      <c r="AR722" s="17"/>
      <c r="AS722" s="17">
        <v>0.67720971222023496</v>
      </c>
      <c r="AT722" s="17">
        <v>0.31773955384785202</v>
      </c>
      <c r="AU722" s="17">
        <v>0.31773955384785202</v>
      </c>
      <c r="AV722" s="17">
        <v>0.62426861123686594</v>
      </c>
      <c r="AW722" s="17">
        <v>0.69938229780518102</v>
      </c>
      <c r="AX722" s="17">
        <v>0.74902529468886203</v>
      </c>
      <c r="AY722" s="17">
        <v>0.70224652204083704</v>
      </c>
      <c r="AZ722" s="17">
        <v>0.69949262049624406</v>
      </c>
      <c r="BA722" s="17">
        <v>0.37188132672039598</v>
      </c>
      <c r="BB722" s="17"/>
      <c r="BC722" s="17">
        <v>0.56814286664092095</v>
      </c>
      <c r="BD722" s="17">
        <v>0.61969510794900795</v>
      </c>
      <c r="BE722" s="17">
        <v>0.767299392101224</v>
      </c>
      <c r="BF722" s="17">
        <v>0.68315266557916399</v>
      </c>
      <c r="BG722" s="17">
        <v>0.66767960027012596</v>
      </c>
      <c r="BH722" s="17">
        <v>0.70614604160657801</v>
      </c>
      <c r="BI722" s="17"/>
      <c r="BJ722" s="17">
        <v>0.57004592927283004</v>
      </c>
      <c r="BK722" s="17">
        <v>0.64824578964662805</v>
      </c>
      <c r="BL722" s="17">
        <v>0.74275072284056098</v>
      </c>
      <c r="BM722" s="17">
        <v>0.63544762458704396</v>
      </c>
      <c r="BN722" s="17">
        <v>0.65791644054462495</v>
      </c>
      <c r="BO722" s="17">
        <v>0.56949801681564505</v>
      </c>
      <c r="BP722" s="17"/>
      <c r="BQ722" s="17">
        <v>0.635692742312161</v>
      </c>
      <c r="BR722" s="17">
        <v>0.62824341038176001</v>
      </c>
      <c r="BS722" s="17"/>
      <c r="BT722" s="17">
        <v>0.647673117258597</v>
      </c>
      <c r="BU722" s="17">
        <v>0.62409023244357797</v>
      </c>
      <c r="BV722" s="17"/>
      <c r="BW722" s="17">
        <v>0.695345578681688</v>
      </c>
      <c r="BX722" s="17">
        <v>0.53322227868415395</v>
      </c>
    </row>
    <row r="723" spans="2:76" x14ac:dyDescent="0.35">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row>
    <row r="724" spans="2:76" x14ac:dyDescent="0.35">
      <c r="B724" s="6" t="s">
        <v>405</v>
      </c>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row>
    <row r="725" spans="2:76" x14ac:dyDescent="0.35">
      <c r="B725" s="24" t="s">
        <v>99</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row>
    <row r="726" spans="2:76" x14ac:dyDescent="0.35">
      <c r="B726" t="s">
        <v>403</v>
      </c>
      <c r="C726" s="17">
        <v>0.33027716631148002</v>
      </c>
      <c r="D726" s="17">
        <v>0.27660668898527602</v>
      </c>
      <c r="E726" s="17">
        <v>0.38470940187605901</v>
      </c>
      <c r="F726" s="17"/>
      <c r="G726" s="17">
        <v>0.44524059307633002</v>
      </c>
      <c r="H726" s="17">
        <v>0.37925815685028502</v>
      </c>
      <c r="I726" s="17">
        <v>0.25641725509218299</v>
      </c>
      <c r="J726" s="17"/>
      <c r="K726" s="17">
        <v>0.35140125004700001</v>
      </c>
      <c r="L726" s="17">
        <v>0.26868274461464098</v>
      </c>
      <c r="M726" s="17">
        <v>0.38234062876529101</v>
      </c>
      <c r="N726" s="17">
        <v>0.40131704076447999</v>
      </c>
      <c r="O726" s="17">
        <v>0.301093691433723</v>
      </c>
      <c r="P726" s="17">
        <v>0.51108401266787395</v>
      </c>
      <c r="Q726" s="17">
        <v>0.384784373439645</v>
      </c>
      <c r="R726" s="17">
        <v>0.29827239146061202</v>
      </c>
      <c r="S726" s="17">
        <v>0.37261539498864499</v>
      </c>
      <c r="T726" s="17">
        <v>0.276914385240979</v>
      </c>
      <c r="U726" s="17">
        <v>0.25222542386893498</v>
      </c>
      <c r="V726" s="17">
        <v>0.28212645996907898</v>
      </c>
      <c r="W726" s="17">
        <v>0.43488028869175899</v>
      </c>
      <c r="X726" s="17">
        <v>0.53493674536943203</v>
      </c>
      <c r="Y726" s="17">
        <v>0.33522815837188003</v>
      </c>
      <c r="Z726" s="17">
        <v>0.44510580231107799</v>
      </c>
      <c r="AA726" s="17"/>
      <c r="AB726" s="17">
        <v>0.37918900826468999</v>
      </c>
      <c r="AC726" s="17">
        <v>0.33889635823234698</v>
      </c>
      <c r="AD726" s="17">
        <v>0.30143787354538398</v>
      </c>
      <c r="AE726" s="17">
        <v>0.26827357469688901</v>
      </c>
      <c r="AF726" s="17"/>
      <c r="AG726" s="17">
        <v>0.35860034255761503</v>
      </c>
      <c r="AH726" s="17">
        <v>0.31092569587615598</v>
      </c>
      <c r="AI726" s="17">
        <v>0.26052420739273202</v>
      </c>
      <c r="AJ726" s="17">
        <v>0.139657005820119</v>
      </c>
      <c r="AK726" s="17"/>
      <c r="AL726" s="17">
        <v>0.33849241655611301</v>
      </c>
      <c r="AM726" s="17">
        <v>0.25600023604102701</v>
      </c>
      <c r="AN726" s="17">
        <v>0.48164952931192301</v>
      </c>
      <c r="AO726" s="17">
        <v>0.28980383478173699</v>
      </c>
      <c r="AP726" s="17">
        <v>0.276404262243858</v>
      </c>
      <c r="AQ726" s="17">
        <v>0.42765629346627998</v>
      </c>
      <c r="AR726" s="17"/>
      <c r="AS726" s="17">
        <v>0.32447994834173699</v>
      </c>
      <c r="AT726" s="17">
        <v>0.17370856700767201</v>
      </c>
      <c r="AU726" s="17">
        <v>0.17370856700767201</v>
      </c>
      <c r="AV726" s="17">
        <v>0.37391724113487601</v>
      </c>
      <c r="AW726" s="17">
        <v>0.31909207021932301</v>
      </c>
      <c r="AX726" s="17">
        <v>0.25324513186151598</v>
      </c>
      <c r="AY726" s="17">
        <v>0.48189852589446402</v>
      </c>
      <c r="AZ726" s="17">
        <v>0.64257302419624995</v>
      </c>
      <c r="BA726" s="17">
        <v>0.68594066336019799</v>
      </c>
      <c r="BB726" s="17"/>
      <c r="BC726" s="17">
        <v>0.29132880290435298</v>
      </c>
      <c r="BD726" s="17">
        <v>0.34908019594343498</v>
      </c>
      <c r="BE726" s="17">
        <v>0.305478457623515</v>
      </c>
      <c r="BF726" s="17">
        <v>0.38875038953985402</v>
      </c>
      <c r="BG726" s="17">
        <v>0.33888489432850899</v>
      </c>
      <c r="BH726" s="17">
        <v>0.29198605126077198</v>
      </c>
      <c r="BI726" s="17"/>
      <c r="BJ726" s="17">
        <v>0.379824474367424</v>
      </c>
      <c r="BK726" s="17">
        <v>0.33776421264874901</v>
      </c>
      <c r="BL726" s="17">
        <v>0.27491913393763001</v>
      </c>
      <c r="BM726" s="17">
        <v>0.32473343430262402</v>
      </c>
      <c r="BN726" s="17">
        <v>0.32465619429731901</v>
      </c>
      <c r="BO726" s="17">
        <v>0.30771117388956498</v>
      </c>
      <c r="BP726" s="17"/>
      <c r="BQ726" s="17">
        <v>0.33818439705412301</v>
      </c>
      <c r="BR726" s="17">
        <v>0.31321551054487801</v>
      </c>
      <c r="BS726" s="17"/>
      <c r="BT726" s="17">
        <v>0.32359098006491899</v>
      </c>
      <c r="BU726" s="17">
        <v>0.33713451916068099</v>
      </c>
      <c r="BV726" s="17"/>
      <c r="BW726" s="17">
        <v>0.39186137963122503</v>
      </c>
      <c r="BX726" s="17">
        <v>0.22991951594697399</v>
      </c>
    </row>
    <row r="727" spans="2:76" x14ac:dyDescent="0.35">
      <c r="B727" t="s">
        <v>404</v>
      </c>
      <c r="C727" s="17">
        <v>0.64643846236991498</v>
      </c>
      <c r="D727" s="17">
        <v>0.70859327720824195</v>
      </c>
      <c r="E727" s="17">
        <v>0.58345911177859899</v>
      </c>
      <c r="F727" s="17"/>
      <c r="G727" s="17">
        <v>0.53303249750822301</v>
      </c>
      <c r="H727" s="17">
        <v>0.59124518272500204</v>
      </c>
      <c r="I727" s="17">
        <v>0.72406802523754299</v>
      </c>
      <c r="J727" s="17"/>
      <c r="K727" s="17">
        <v>0.63969928955898903</v>
      </c>
      <c r="L727" s="17">
        <v>0.71107037677316198</v>
      </c>
      <c r="M727" s="17">
        <v>0.55734391020920004</v>
      </c>
      <c r="N727" s="17">
        <v>0.59868295923551995</v>
      </c>
      <c r="O727" s="17">
        <v>0.698906308566277</v>
      </c>
      <c r="P727" s="17">
        <v>0.48891598733212599</v>
      </c>
      <c r="Q727" s="17">
        <v>0.60346798326300399</v>
      </c>
      <c r="R727" s="17">
        <v>0.64003768416305096</v>
      </c>
      <c r="S727" s="17">
        <v>0.62738460501135496</v>
      </c>
      <c r="T727" s="17">
        <v>0.70621196609300696</v>
      </c>
      <c r="U727" s="17">
        <v>0.68668432653501599</v>
      </c>
      <c r="V727" s="17">
        <v>0.71787354003092096</v>
      </c>
      <c r="W727" s="17">
        <v>0.51305864354238995</v>
      </c>
      <c r="X727" s="17">
        <v>0.46506325463056802</v>
      </c>
      <c r="Y727" s="17">
        <v>0.66477184162811997</v>
      </c>
      <c r="Z727" s="17">
        <v>0.55489419768892201</v>
      </c>
      <c r="AA727" s="17"/>
      <c r="AB727" s="17">
        <v>0.60009241387791601</v>
      </c>
      <c r="AC727" s="17">
        <v>0.64422951870418399</v>
      </c>
      <c r="AD727" s="17">
        <v>0.682228740375735</v>
      </c>
      <c r="AE727" s="17">
        <v>0.72125829244280804</v>
      </c>
      <c r="AF727" s="17"/>
      <c r="AG727" s="17">
        <v>0.61844417279769304</v>
      </c>
      <c r="AH727" s="17">
        <v>0.67743668943481905</v>
      </c>
      <c r="AI727" s="17">
        <v>0.72511377818507605</v>
      </c>
      <c r="AJ727" s="17">
        <v>0.86034299417988203</v>
      </c>
      <c r="AK727" s="17"/>
      <c r="AL727" s="17">
        <v>0.63887390161280599</v>
      </c>
      <c r="AM727" s="17">
        <v>0.71604630233854705</v>
      </c>
      <c r="AN727" s="17">
        <v>0.50734106232718001</v>
      </c>
      <c r="AO727" s="17">
        <v>0.69485495807147801</v>
      </c>
      <c r="AP727" s="17">
        <v>0.72359573775614205</v>
      </c>
      <c r="AQ727" s="17">
        <v>0.55697617814520295</v>
      </c>
      <c r="AR727" s="17"/>
      <c r="AS727" s="17">
        <v>0.65179356435091895</v>
      </c>
      <c r="AT727" s="17">
        <v>0.82629143299232799</v>
      </c>
      <c r="AU727" s="17">
        <v>0.82629143299232799</v>
      </c>
      <c r="AV727" s="17">
        <v>0.60961727079233996</v>
      </c>
      <c r="AW727" s="17">
        <v>0.662664963023745</v>
      </c>
      <c r="AX727" s="17">
        <v>0.67779915334234297</v>
      </c>
      <c r="AY727" s="17">
        <v>0.47000639438548097</v>
      </c>
      <c r="AZ727" s="17">
        <v>0.35742697580374999</v>
      </c>
      <c r="BA727" s="17">
        <v>0.31405933663980201</v>
      </c>
      <c r="BB727" s="17"/>
      <c r="BC727" s="17">
        <v>0.69121917322655602</v>
      </c>
      <c r="BD727" s="17">
        <v>0.64090803547348496</v>
      </c>
      <c r="BE727" s="17">
        <v>0.694521542376485</v>
      </c>
      <c r="BF727" s="17">
        <v>0.58056935474164695</v>
      </c>
      <c r="BG727" s="17">
        <v>0.630868288117992</v>
      </c>
      <c r="BH727" s="17">
        <v>0.70801394873922796</v>
      </c>
      <c r="BI727" s="17"/>
      <c r="BJ727" s="17">
        <v>0.59733848283317503</v>
      </c>
      <c r="BK727" s="17">
        <v>0.651247197839952</v>
      </c>
      <c r="BL727" s="17">
        <v>0.69388608507681104</v>
      </c>
      <c r="BM727" s="17">
        <v>0.66310084958860804</v>
      </c>
      <c r="BN727" s="17">
        <v>0.64009536022469105</v>
      </c>
      <c r="BO727" s="17">
        <v>0.63562509420937696</v>
      </c>
      <c r="BP727" s="17"/>
      <c r="BQ727" s="17">
        <v>0.64191191811989401</v>
      </c>
      <c r="BR727" s="17">
        <v>0.66227300399565903</v>
      </c>
      <c r="BS727" s="17"/>
      <c r="BT727" s="17">
        <v>0.65902146307299103</v>
      </c>
      <c r="BU727" s="17">
        <v>0.63455636155444906</v>
      </c>
      <c r="BV727" s="17"/>
      <c r="BW727" s="17">
        <v>0.59176672149700904</v>
      </c>
      <c r="BX727" s="17">
        <v>0.74613730837772896</v>
      </c>
    </row>
    <row r="728" spans="2:76" x14ac:dyDescent="0.35">
      <c r="B728" t="s">
        <v>97</v>
      </c>
      <c r="C728" s="17">
        <v>2.3284371318605199E-2</v>
      </c>
      <c r="D728" s="17">
        <v>1.48000338064826E-2</v>
      </c>
      <c r="E728" s="17">
        <v>3.1831486345342198E-2</v>
      </c>
      <c r="F728" s="17"/>
      <c r="G728" s="17">
        <v>2.1726909415447099E-2</v>
      </c>
      <c r="H728" s="17">
        <v>2.9496660424712801E-2</v>
      </c>
      <c r="I728" s="17">
        <v>1.9514719670273802E-2</v>
      </c>
      <c r="J728" s="17"/>
      <c r="K728" s="17">
        <v>8.8994603940106502E-3</v>
      </c>
      <c r="L728" s="17">
        <v>2.0246878612197101E-2</v>
      </c>
      <c r="M728" s="17">
        <v>6.0315461025509103E-2</v>
      </c>
      <c r="N728" s="17">
        <v>0</v>
      </c>
      <c r="O728" s="17">
        <v>0</v>
      </c>
      <c r="P728" s="17">
        <v>0</v>
      </c>
      <c r="Q728" s="17">
        <v>1.1747643297350899E-2</v>
      </c>
      <c r="R728" s="17">
        <v>6.1689924376336601E-2</v>
      </c>
      <c r="S728" s="17">
        <v>0</v>
      </c>
      <c r="T728" s="17">
        <v>1.6873648666013499E-2</v>
      </c>
      <c r="U728" s="17">
        <v>6.1090249596048501E-2</v>
      </c>
      <c r="V728" s="17">
        <v>0</v>
      </c>
      <c r="W728" s="17">
        <v>5.2061067765850899E-2</v>
      </c>
      <c r="X728" s="17">
        <v>0</v>
      </c>
      <c r="Y728" s="17">
        <v>0</v>
      </c>
      <c r="Z728" s="17">
        <v>0</v>
      </c>
      <c r="AA728" s="17"/>
      <c r="AB728" s="17">
        <v>2.0718577857393401E-2</v>
      </c>
      <c r="AC728" s="17">
        <v>1.6874123063468398E-2</v>
      </c>
      <c r="AD728" s="17">
        <v>1.6333386078880598E-2</v>
      </c>
      <c r="AE728" s="17">
        <v>1.0468132860303099E-2</v>
      </c>
      <c r="AF728" s="17"/>
      <c r="AG728" s="17">
        <v>2.2955484644691999E-2</v>
      </c>
      <c r="AH728" s="17">
        <v>1.1637614689025E-2</v>
      </c>
      <c r="AI728" s="17">
        <v>1.43620144221915E-2</v>
      </c>
      <c r="AJ728" s="17">
        <v>0</v>
      </c>
      <c r="AK728" s="17"/>
      <c r="AL728" s="17">
        <v>2.2633681831080901E-2</v>
      </c>
      <c r="AM728" s="17">
        <v>2.7953461620425699E-2</v>
      </c>
      <c r="AN728" s="17">
        <v>1.10094083608968E-2</v>
      </c>
      <c r="AO728" s="17">
        <v>1.5341207146785101E-2</v>
      </c>
      <c r="AP728" s="17">
        <v>0</v>
      </c>
      <c r="AQ728" s="17">
        <v>1.53675283885178E-2</v>
      </c>
      <c r="AR728" s="17"/>
      <c r="AS728" s="17">
        <v>2.3726487307343499E-2</v>
      </c>
      <c r="AT728" s="17">
        <v>0</v>
      </c>
      <c r="AU728" s="17">
        <v>0</v>
      </c>
      <c r="AV728" s="17">
        <v>1.6465488072784001E-2</v>
      </c>
      <c r="AW728" s="17">
        <v>1.8242966756931302E-2</v>
      </c>
      <c r="AX728" s="17">
        <v>6.8955714796141404E-2</v>
      </c>
      <c r="AY728" s="17">
        <v>4.8095079720055299E-2</v>
      </c>
      <c r="AZ728" s="17">
        <v>0</v>
      </c>
      <c r="BA728" s="17">
        <v>0</v>
      </c>
      <c r="BB728" s="17"/>
      <c r="BC728" s="17">
        <v>1.7452023869091102E-2</v>
      </c>
      <c r="BD728" s="17">
        <v>1.0011768583080199E-2</v>
      </c>
      <c r="BE728" s="17">
        <v>0</v>
      </c>
      <c r="BF728" s="17">
        <v>3.0680255718499101E-2</v>
      </c>
      <c r="BG728" s="17">
        <v>3.02468175534987E-2</v>
      </c>
      <c r="BH728" s="17">
        <v>0</v>
      </c>
      <c r="BI728" s="17"/>
      <c r="BJ728" s="17">
        <v>2.2837042799401099E-2</v>
      </c>
      <c r="BK728" s="17">
        <v>1.09885895112987E-2</v>
      </c>
      <c r="BL728" s="17">
        <v>3.11947809855589E-2</v>
      </c>
      <c r="BM728" s="17">
        <v>1.2165716108767899E-2</v>
      </c>
      <c r="BN728" s="17">
        <v>3.5248445477989603E-2</v>
      </c>
      <c r="BO728" s="17">
        <v>5.6663731901057397E-2</v>
      </c>
      <c r="BP728" s="17"/>
      <c r="BQ728" s="17">
        <v>1.9903684825983401E-2</v>
      </c>
      <c r="BR728" s="17">
        <v>2.4511485459462998E-2</v>
      </c>
      <c r="BS728" s="17"/>
      <c r="BT728" s="17">
        <v>1.7387556862090599E-2</v>
      </c>
      <c r="BU728" s="17">
        <v>2.8309119284870499E-2</v>
      </c>
      <c r="BV728" s="17"/>
      <c r="BW728" s="17">
        <v>1.6371898871766301E-2</v>
      </c>
      <c r="BX728" s="17">
        <v>2.3943175675297801E-2</v>
      </c>
    </row>
    <row r="729" spans="2:76" x14ac:dyDescent="0.35">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row>
    <row r="730" spans="2:76" x14ac:dyDescent="0.35">
      <c r="B730" s="6" t="s">
        <v>406</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row>
    <row r="731" spans="2:76" x14ac:dyDescent="0.35">
      <c r="B731" s="31" t="s">
        <v>506</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row>
    <row r="732" spans="2:76" x14ac:dyDescent="0.35">
      <c r="B732" t="s">
        <v>157</v>
      </c>
      <c r="C732" s="17">
        <v>0.98599287716832296</v>
      </c>
      <c r="D732" s="17">
        <v>0.98073831619629603</v>
      </c>
      <c r="E732" s="17">
        <v>0.99109786917357501</v>
      </c>
      <c r="F732" s="17"/>
      <c r="G732" s="17">
        <v>0.96584889291765497</v>
      </c>
      <c r="H732" s="17">
        <v>1</v>
      </c>
      <c r="I732" s="17">
        <v>0.98318064488468004</v>
      </c>
      <c r="J732" s="17"/>
      <c r="K732" s="17">
        <v>1</v>
      </c>
      <c r="L732" s="17">
        <v>0.98865873721448505</v>
      </c>
      <c r="M732" s="17">
        <v>0.96827638996815202</v>
      </c>
      <c r="N732" s="17">
        <v>1</v>
      </c>
      <c r="O732" s="17">
        <v>1</v>
      </c>
      <c r="P732" s="17">
        <v>1</v>
      </c>
      <c r="Q732" s="17">
        <v>0.97973902785126699</v>
      </c>
      <c r="R732" s="17">
        <v>1</v>
      </c>
      <c r="S732" s="17">
        <v>1</v>
      </c>
      <c r="T732" s="17">
        <v>0.97802193037516005</v>
      </c>
      <c r="U732" s="17">
        <v>0.96203074533694799</v>
      </c>
      <c r="V732" s="17">
        <v>1</v>
      </c>
      <c r="W732" s="17">
        <v>0.94793689836950401</v>
      </c>
      <c r="X732" s="17">
        <v>1</v>
      </c>
      <c r="Y732" s="17">
        <v>1</v>
      </c>
      <c r="Z732" s="17">
        <v>1</v>
      </c>
      <c r="AA732" s="17"/>
      <c r="AB732" s="17">
        <v>0.99389118535103604</v>
      </c>
      <c r="AC732" s="17">
        <v>0.98627765690375502</v>
      </c>
      <c r="AD732" s="17">
        <v>0.99158686615153302</v>
      </c>
      <c r="AE732" s="17">
        <v>1</v>
      </c>
      <c r="AF732" s="17"/>
      <c r="AG732" s="17">
        <v>0.98351826609308501</v>
      </c>
      <c r="AH732" s="17">
        <v>0.98115833175994704</v>
      </c>
      <c r="AI732" s="17">
        <v>1</v>
      </c>
      <c r="AJ732" s="17">
        <v>1</v>
      </c>
      <c r="AK732" s="17"/>
      <c r="AL732" s="17">
        <v>0.98367069633149695</v>
      </c>
      <c r="AM732" s="17">
        <v>0.98869128334492995</v>
      </c>
      <c r="AN732" s="17">
        <v>1</v>
      </c>
      <c r="AO732" s="17">
        <v>0.94659428915244903</v>
      </c>
      <c r="AP732" s="17">
        <v>1</v>
      </c>
      <c r="AQ732" s="17">
        <v>1</v>
      </c>
      <c r="AR732" s="17"/>
      <c r="AS732" s="17">
        <v>0.98390817404850095</v>
      </c>
      <c r="AT732" s="17">
        <v>0.98139155382272303</v>
      </c>
      <c r="AU732" s="17">
        <v>0.98139155382272303</v>
      </c>
      <c r="AV732" s="17">
        <v>0.99036272821568405</v>
      </c>
      <c r="AW732" s="17">
        <v>1</v>
      </c>
      <c r="AX732" s="17">
        <v>1</v>
      </c>
      <c r="AY732" s="17">
        <v>0.87851335179190404</v>
      </c>
      <c r="AZ732" s="17">
        <v>1</v>
      </c>
      <c r="BA732" s="17">
        <v>1</v>
      </c>
      <c r="BB732" s="17"/>
      <c r="BC732" s="17">
        <v>0.98842878792719702</v>
      </c>
      <c r="BD732" s="17">
        <v>0.96529882045192605</v>
      </c>
      <c r="BE732" s="17">
        <v>1</v>
      </c>
      <c r="BF732" s="17">
        <v>0.98311122840421294</v>
      </c>
      <c r="BG732" s="17">
        <v>0.98864153440507396</v>
      </c>
      <c r="BH732" s="17">
        <v>1</v>
      </c>
      <c r="BI732" s="17"/>
      <c r="BJ732" s="17">
        <v>0.98061553036820304</v>
      </c>
      <c r="BK732" s="17">
        <v>0.98100574261204698</v>
      </c>
      <c r="BL732" s="17">
        <v>0.98540138295868596</v>
      </c>
      <c r="BM732" s="17">
        <v>0.98671634633118199</v>
      </c>
      <c r="BN732" s="17">
        <v>1</v>
      </c>
      <c r="BO732" s="17">
        <v>0.98378870823682796</v>
      </c>
      <c r="BP732" s="17"/>
      <c r="BQ732" s="17">
        <v>0.98631779265349895</v>
      </c>
      <c r="BR732" s="17">
        <v>0.98517962687129002</v>
      </c>
      <c r="BS732" s="17"/>
      <c r="BT732" s="17">
        <v>0.98996434498392905</v>
      </c>
      <c r="BU732" s="17">
        <v>0.982428234368939</v>
      </c>
      <c r="BV732" s="17"/>
      <c r="BW732" s="17">
        <v>0.98599287716832296</v>
      </c>
      <c r="BX732" s="17" t="s">
        <v>136</v>
      </c>
    </row>
    <row r="733" spans="2:76" x14ac:dyDescent="0.35">
      <c r="B733" t="s">
        <v>158</v>
      </c>
      <c r="C733" s="17">
        <v>1.4007122831676801E-2</v>
      </c>
      <c r="D733" s="17">
        <v>1.9261683803704299E-2</v>
      </c>
      <c r="E733" s="17">
        <v>8.9021308264249002E-3</v>
      </c>
      <c r="F733" s="17"/>
      <c r="G733" s="17">
        <v>3.4151107082344902E-2</v>
      </c>
      <c r="H733" s="17">
        <v>0</v>
      </c>
      <c r="I733" s="17">
        <v>1.6819355115319699E-2</v>
      </c>
      <c r="J733" s="17"/>
      <c r="K733" s="17">
        <v>0</v>
      </c>
      <c r="L733" s="17">
        <v>1.1341262785515199E-2</v>
      </c>
      <c r="M733" s="17">
        <v>3.17236100318476E-2</v>
      </c>
      <c r="N733" s="17">
        <v>0</v>
      </c>
      <c r="O733" s="17">
        <v>0</v>
      </c>
      <c r="P733" s="17">
        <v>0</v>
      </c>
      <c r="Q733" s="17">
        <v>2.0260972148733201E-2</v>
      </c>
      <c r="R733" s="17">
        <v>0</v>
      </c>
      <c r="S733" s="17">
        <v>0</v>
      </c>
      <c r="T733" s="17">
        <v>2.19780696248403E-2</v>
      </c>
      <c r="U733" s="17">
        <v>3.7969254663052003E-2</v>
      </c>
      <c r="V733" s="17">
        <v>0</v>
      </c>
      <c r="W733" s="17">
        <v>5.2063101630495802E-2</v>
      </c>
      <c r="X733" s="17">
        <v>0</v>
      </c>
      <c r="Y733" s="17">
        <v>0</v>
      </c>
      <c r="Z733" s="17">
        <v>0</v>
      </c>
      <c r="AA733" s="17"/>
      <c r="AB733" s="17">
        <v>6.1088146489638303E-3</v>
      </c>
      <c r="AC733" s="17">
        <v>1.3722343096245501E-2</v>
      </c>
      <c r="AD733" s="17">
        <v>8.4131338484667792E-3</v>
      </c>
      <c r="AE733" s="17">
        <v>0</v>
      </c>
      <c r="AF733" s="17"/>
      <c r="AG733" s="17">
        <v>1.6481733906915399E-2</v>
      </c>
      <c r="AH733" s="17">
        <v>1.8841668240052501E-2</v>
      </c>
      <c r="AI733" s="17">
        <v>0</v>
      </c>
      <c r="AJ733" s="17">
        <v>0</v>
      </c>
      <c r="AK733" s="17"/>
      <c r="AL733" s="17">
        <v>1.6329303668502701E-2</v>
      </c>
      <c r="AM733" s="17">
        <v>1.13087166550697E-2</v>
      </c>
      <c r="AN733" s="17">
        <v>0</v>
      </c>
      <c r="AO733" s="17">
        <v>5.3405710847551198E-2</v>
      </c>
      <c r="AP733" s="17">
        <v>0</v>
      </c>
      <c r="AQ733" s="17">
        <v>0</v>
      </c>
      <c r="AR733" s="17"/>
      <c r="AS733" s="17">
        <v>1.6091825951499401E-2</v>
      </c>
      <c r="AT733" s="17">
        <v>1.8608446177277201E-2</v>
      </c>
      <c r="AU733" s="17">
        <v>1.8608446177277201E-2</v>
      </c>
      <c r="AV733" s="17">
        <v>9.6372717843165104E-3</v>
      </c>
      <c r="AW733" s="17">
        <v>0</v>
      </c>
      <c r="AX733" s="17">
        <v>0</v>
      </c>
      <c r="AY733" s="17">
        <v>0.121486648208096</v>
      </c>
      <c r="AZ733" s="17">
        <v>0</v>
      </c>
      <c r="BA733" s="17">
        <v>0</v>
      </c>
      <c r="BB733" s="17"/>
      <c r="BC733" s="17">
        <v>1.1571212072803099E-2</v>
      </c>
      <c r="BD733" s="17">
        <v>3.4701179548074397E-2</v>
      </c>
      <c r="BE733" s="17">
        <v>0</v>
      </c>
      <c r="BF733" s="17">
        <v>1.68887715957865E-2</v>
      </c>
      <c r="BG733" s="17">
        <v>1.1358465594926001E-2</v>
      </c>
      <c r="BH733" s="17">
        <v>0</v>
      </c>
      <c r="BI733" s="17"/>
      <c r="BJ733" s="17">
        <v>1.9384469631796498E-2</v>
      </c>
      <c r="BK733" s="17">
        <v>1.8994257387952799E-2</v>
      </c>
      <c r="BL733" s="17">
        <v>1.45986170413142E-2</v>
      </c>
      <c r="BM733" s="17">
        <v>1.3283653668818E-2</v>
      </c>
      <c r="BN733" s="17">
        <v>0</v>
      </c>
      <c r="BO733" s="17">
        <v>1.6211291763172202E-2</v>
      </c>
      <c r="BP733" s="17"/>
      <c r="BQ733" s="17">
        <v>1.36822073465013E-2</v>
      </c>
      <c r="BR733" s="17">
        <v>1.48203731287099E-2</v>
      </c>
      <c r="BS733" s="17"/>
      <c r="BT733" s="17">
        <v>1.0035655016071199E-2</v>
      </c>
      <c r="BU733" s="17">
        <v>1.7571765631061401E-2</v>
      </c>
      <c r="BV733" s="17"/>
      <c r="BW733" s="17">
        <v>1.4007122831676801E-2</v>
      </c>
      <c r="BX733" s="17" t="s">
        <v>136</v>
      </c>
    </row>
    <row r="734" spans="2:76" x14ac:dyDescent="0.35">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row>
    <row r="735" spans="2:76" x14ac:dyDescent="0.35">
      <c r="B735" s="6" t="s">
        <v>417</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row>
    <row r="736" spans="2:76" x14ac:dyDescent="0.35">
      <c r="B736" s="31" t="s">
        <v>506</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row>
    <row r="737" spans="2:76" x14ac:dyDescent="0.35">
      <c r="B737" t="s">
        <v>408</v>
      </c>
      <c r="C737" s="17">
        <v>0.33333036239272801</v>
      </c>
      <c r="D737" s="17">
        <v>0.32067056182229597</v>
      </c>
      <c r="E737" s="17">
        <v>0.34550124561169698</v>
      </c>
      <c r="F737" s="17"/>
      <c r="G737" s="17">
        <v>0.21610853031545499</v>
      </c>
      <c r="H737" s="17">
        <v>0.28990527861316001</v>
      </c>
      <c r="I737" s="17">
        <v>0.40524763972911998</v>
      </c>
      <c r="J737" s="17"/>
      <c r="K737" s="17">
        <v>0.27691921810901499</v>
      </c>
      <c r="L737" s="17">
        <v>0.411382667237361</v>
      </c>
      <c r="M737" s="17">
        <v>0.32801661869238302</v>
      </c>
      <c r="N737" s="17">
        <v>0.20561482275891599</v>
      </c>
      <c r="O737" s="17">
        <v>0.19817011432543399</v>
      </c>
      <c r="P737" s="17">
        <v>0.51379582554141201</v>
      </c>
      <c r="Q737" s="17">
        <v>0.28060672251575602</v>
      </c>
      <c r="R737" s="17">
        <v>0.33831814153585699</v>
      </c>
      <c r="S737" s="17">
        <v>0.21922978581417499</v>
      </c>
      <c r="T737" s="17">
        <v>0.37501384674384503</v>
      </c>
      <c r="U737" s="17">
        <v>0.47523733355881298</v>
      </c>
      <c r="V737" s="17">
        <v>0.413152965040544</v>
      </c>
      <c r="W737" s="17">
        <v>0.23124880794392</v>
      </c>
      <c r="X737" s="17">
        <v>0.36597873347544702</v>
      </c>
      <c r="Y737" s="17">
        <v>0.23986072359560101</v>
      </c>
      <c r="Z737" s="17">
        <v>0.19381573805579799</v>
      </c>
      <c r="AA737" s="17"/>
      <c r="AB737" s="17">
        <v>0.29792596282390699</v>
      </c>
      <c r="AC737" s="17">
        <v>0.34186193161606199</v>
      </c>
      <c r="AD737" s="17">
        <v>0.34503454135404199</v>
      </c>
      <c r="AE737" s="17">
        <v>0.39550840292043599</v>
      </c>
      <c r="AF737" s="17"/>
      <c r="AG737" s="17">
        <v>0.315687508531802</v>
      </c>
      <c r="AH737" s="17">
        <v>0.27966157707113298</v>
      </c>
      <c r="AI737" s="17">
        <v>0.36063469395811498</v>
      </c>
      <c r="AJ737" s="17">
        <v>0.72963936048456701</v>
      </c>
      <c r="AK737" s="17"/>
      <c r="AL737" s="17">
        <v>0.38453017138694401</v>
      </c>
      <c r="AM737" s="17">
        <v>0.34275615094851303</v>
      </c>
      <c r="AN737" s="17">
        <v>0.24073190897913299</v>
      </c>
      <c r="AO737" s="17">
        <v>0.42642008855459401</v>
      </c>
      <c r="AP737" s="17">
        <v>0.116236866705949</v>
      </c>
      <c r="AQ737" s="17">
        <v>0.271018750647531</v>
      </c>
      <c r="AR737" s="17"/>
      <c r="AS737" s="17">
        <v>0.34035482521895599</v>
      </c>
      <c r="AT737" s="17">
        <v>0.43318631493525001</v>
      </c>
      <c r="AU737" s="17">
        <v>0.43318631493525001</v>
      </c>
      <c r="AV737" s="17">
        <v>0.27475606952927201</v>
      </c>
      <c r="AW737" s="17">
        <v>0.39807239558058199</v>
      </c>
      <c r="AX737" s="17">
        <v>0.14123585647071901</v>
      </c>
      <c r="AY737" s="17">
        <v>0.21721028571284301</v>
      </c>
      <c r="AZ737" s="17">
        <v>0.20638305208056201</v>
      </c>
      <c r="BA737" s="17">
        <v>0</v>
      </c>
      <c r="BB737" s="17"/>
      <c r="BC737" s="17">
        <v>0.33599141830640999</v>
      </c>
      <c r="BD737" s="17">
        <v>0.37214447430762498</v>
      </c>
      <c r="BE737" s="17">
        <v>0.30758700693528401</v>
      </c>
      <c r="BF737" s="17">
        <v>0.30002354710344598</v>
      </c>
      <c r="BG737" s="17">
        <v>0.34475327756018997</v>
      </c>
      <c r="BH737" s="17">
        <v>0.29911456802428699</v>
      </c>
      <c r="BI737" s="17"/>
      <c r="BJ737" s="17">
        <v>0.30797259534620303</v>
      </c>
      <c r="BK737" s="17">
        <v>0.35069121066637099</v>
      </c>
      <c r="BL737" s="17">
        <v>0.31377158818985501</v>
      </c>
      <c r="BM737" s="17">
        <v>0.284783062297714</v>
      </c>
      <c r="BN737" s="17">
        <v>0.37279980934548901</v>
      </c>
      <c r="BO737" s="17">
        <v>0.40572960721913598</v>
      </c>
      <c r="BP737" s="17"/>
      <c r="BQ737" s="17">
        <v>0.34073069088927999</v>
      </c>
      <c r="BR737" s="17">
        <v>0.318899028871445</v>
      </c>
      <c r="BS737" s="17"/>
      <c r="BT737" s="17">
        <v>0.35266882179668002</v>
      </c>
      <c r="BU737" s="17">
        <v>0.31829250578740997</v>
      </c>
      <c r="BV737" s="17"/>
      <c r="BW737" s="17">
        <v>0.33333036239272801</v>
      </c>
      <c r="BX737" s="17" t="s">
        <v>136</v>
      </c>
    </row>
    <row r="738" spans="2:76" x14ac:dyDescent="0.35">
      <c r="B738" t="s">
        <v>409</v>
      </c>
      <c r="C738" s="17">
        <v>0.30459298711119998</v>
      </c>
      <c r="D738" s="17">
        <v>0.31872124386403899</v>
      </c>
      <c r="E738" s="17">
        <v>0.29101035900661198</v>
      </c>
      <c r="F738" s="17"/>
      <c r="G738" s="17">
        <v>0.29303398984567203</v>
      </c>
      <c r="H738" s="17">
        <v>0.34196262331352301</v>
      </c>
      <c r="I738" s="17">
        <v>0.28168018967473002</v>
      </c>
      <c r="J738" s="17"/>
      <c r="K738" s="17">
        <v>0.34342262741914298</v>
      </c>
      <c r="L738" s="17">
        <v>0.29643654242592499</v>
      </c>
      <c r="M738" s="17">
        <v>0.17933924324052999</v>
      </c>
      <c r="N738" s="17">
        <v>0.31885149448209099</v>
      </c>
      <c r="O738" s="17">
        <v>0.19798485201829699</v>
      </c>
      <c r="P738" s="17">
        <v>0.20813713174576501</v>
      </c>
      <c r="Q738" s="17">
        <v>0.31101770719907401</v>
      </c>
      <c r="R738" s="17">
        <v>0.361683909770879</v>
      </c>
      <c r="S738" s="17">
        <v>0.46827662880644499</v>
      </c>
      <c r="T738" s="17">
        <v>0.27835383002535802</v>
      </c>
      <c r="U738" s="17">
        <v>0.23250063398685</v>
      </c>
      <c r="V738" s="17">
        <v>0.194334486324551</v>
      </c>
      <c r="W738" s="17">
        <v>0.29007232415872097</v>
      </c>
      <c r="X738" s="17">
        <v>0.54448923768237101</v>
      </c>
      <c r="Y738" s="17">
        <v>0.195846386840624</v>
      </c>
      <c r="Z738" s="17">
        <v>0.37462186981228901</v>
      </c>
      <c r="AA738" s="17"/>
      <c r="AB738" s="17">
        <v>0.323230046620398</v>
      </c>
      <c r="AC738" s="17">
        <v>0.28909522492920198</v>
      </c>
      <c r="AD738" s="17">
        <v>0.31115266601015001</v>
      </c>
      <c r="AE738" s="17">
        <v>0.28447286413413098</v>
      </c>
      <c r="AF738" s="17"/>
      <c r="AG738" s="17">
        <v>0.32319406166158099</v>
      </c>
      <c r="AH738" s="17">
        <v>0.26321383199530302</v>
      </c>
      <c r="AI738" s="17">
        <v>0.328692134605306</v>
      </c>
      <c r="AJ738" s="17">
        <v>0.27036063951543299</v>
      </c>
      <c r="AK738" s="17"/>
      <c r="AL738" s="17">
        <v>0.33315386549781201</v>
      </c>
      <c r="AM738" s="17">
        <v>0.35256625827746002</v>
      </c>
      <c r="AN738" s="17">
        <v>0.24869629761751</v>
      </c>
      <c r="AO738" s="17">
        <v>0.33513016386051497</v>
      </c>
      <c r="AP738" s="17">
        <v>0.226660913580185</v>
      </c>
      <c r="AQ738" s="17">
        <v>0.36960310378744998</v>
      </c>
      <c r="AR738" s="17"/>
      <c r="AS738" s="17">
        <v>0.31678709126455301</v>
      </c>
      <c r="AT738" s="17">
        <v>0.289575071193795</v>
      </c>
      <c r="AU738" s="17">
        <v>0.289575071193795</v>
      </c>
      <c r="AV738" s="17">
        <v>0.30292516120597102</v>
      </c>
      <c r="AW738" s="17">
        <v>0.30637431269369098</v>
      </c>
      <c r="AX738" s="17">
        <v>0.28763089769807199</v>
      </c>
      <c r="AY738" s="17">
        <v>0.29135543569807698</v>
      </c>
      <c r="AZ738" s="17">
        <v>0.346684372565844</v>
      </c>
      <c r="BA738" s="17">
        <v>0</v>
      </c>
      <c r="BB738" s="17"/>
      <c r="BC738" s="17">
        <v>0.30405638694404302</v>
      </c>
      <c r="BD738" s="17">
        <v>0.308104711224017</v>
      </c>
      <c r="BE738" s="17">
        <v>0.48083141036754501</v>
      </c>
      <c r="BF738" s="17">
        <v>0.31528498342344802</v>
      </c>
      <c r="BG738" s="17">
        <v>0.29426443604459801</v>
      </c>
      <c r="BH738" s="17">
        <v>0</v>
      </c>
      <c r="BI738" s="17"/>
      <c r="BJ738" s="17">
        <v>0.308578407303641</v>
      </c>
      <c r="BK738" s="17">
        <v>0.33051974225935399</v>
      </c>
      <c r="BL738" s="17">
        <v>0.29190170073800498</v>
      </c>
      <c r="BM738" s="17">
        <v>0.34084469008090501</v>
      </c>
      <c r="BN738" s="17">
        <v>0.22646242704896699</v>
      </c>
      <c r="BO738" s="17">
        <v>0.28500304512367802</v>
      </c>
      <c r="BP738" s="17"/>
      <c r="BQ738" s="17">
        <v>0.31547003000153401</v>
      </c>
      <c r="BR738" s="17">
        <v>0.28220540439473601</v>
      </c>
      <c r="BS738" s="17"/>
      <c r="BT738" s="17">
        <v>0.32201337301614102</v>
      </c>
      <c r="BU738" s="17">
        <v>0.28495418852056698</v>
      </c>
      <c r="BV738" s="17"/>
      <c r="BW738" s="17">
        <v>0.30459298711119998</v>
      </c>
      <c r="BX738" s="17" t="s">
        <v>136</v>
      </c>
    </row>
    <row r="739" spans="2:76" x14ac:dyDescent="0.35">
      <c r="B739" t="s">
        <v>410</v>
      </c>
      <c r="C739" s="17">
        <v>0.22672644402016101</v>
      </c>
      <c r="D739" s="17">
        <v>0.21469231659898999</v>
      </c>
      <c r="E739" s="17">
        <v>0.23829581738196101</v>
      </c>
      <c r="F739" s="17"/>
      <c r="G739" s="17">
        <v>0.24414682896797099</v>
      </c>
      <c r="H739" s="17">
        <v>0.25429750424269298</v>
      </c>
      <c r="I739" s="17">
        <v>0.2008263850624</v>
      </c>
      <c r="J739" s="17"/>
      <c r="K739" s="17">
        <v>0.249452784528607</v>
      </c>
      <c r="L739" s="17">
        <v>0.153294537837006</v>
      </c>
      <c r="M739" s="17">
        <v>0.35189051161526003</v>
      </c>
      <c r="N739" s="17">
        <v>0.317327446711892</v>
      </c>
      <c r="O739" s="17">
        <v>0.401730730729707</v>
      </c>
      <c r="P739" s="17">
        <v>0.13750234302720701</v>
      </c>
      <c r="Q739" s="17">
        <v>0.177461667246091</v>
      </c>
      <c r="R739" s="17">
        <v>0.226458764340559</v>
      </c>
      <c r="S739" s="17">
        <v>0.20723208871999699</v>
      </c>
      <c r="T739" s="17">
        <v>0.23292586654418901</v>
      </c>
      <c r="U739" s="17">
        <v>0.16267971333223299</v>
      </c>
      <c r="V739" s="17">
        <v>0.29313508531645299</v>
      </c>
      <c r="W739" s="17">
        <v>0.30814790842642797</v>
      </c>
      <c r="X739" s="17">
        <v>8.9532028842181505E-2</v>
      </c>
      <c r="Y739" s="17">
        <v>0.333588370417434</v>
      </c>
      <c r="Z739" s="17">
        <v>0.23569531856028</v>
      </c>
      <c r="AA739" s="17"/>
      <c r="AB739" s="17">
        <v>0.249147331410524</v>
      </c>
      <c r="AC739" s="17">
        <v>0.23806430151109201</v>
      </c>
      <c r="AD739" s="17">
        <v>0.22150469422871399</v>
      </c>
      <c r="AE739" s="17">
        <v>0.14295545832506601</v>
      </c>
      <c r="AF739" s="17"/>
      <c r="AG739" s="17">
        <v>0.22382238336214599</v>
      </c>
      <c r="AH739" s="17">
        <v>0.35587994308246801</v>
      </c>
      <c r="AI739" s="17">
        <v>0.17161305841595201</v>
      </c>
      <c r="AJ739" s="17">
        <v>0</v>
      </c>
      <c r="AK739" s="17"/>
      <c r="AL739" s="17">
        <v>0.161480010075258</v>
      </c>
      <c r="AM739" s="17">
        <v>0.199566622298814</v>
      </c>
      <c r="AN739" s="17">
        <v>0.22771748886807</v>
      </c>
      <c r="AO739" s="17">
        <v>0.158151265219894</v>
      </c>
      <c r="AP739" s="17">
        <v>0.381388910637805</v>
      </c>
      <c r="AQ739" s="17">
        <v>0.27106365208428901</v>
      </c>
      <c r="AR739" s="17"/>
      <c r="AS739" s="17">
        <v>0.21378096191589999</v>
      </c>
      <c r="AT739" s="17">
        <v>0.21478795174440601</v>
      </c>
      <c r="AU739" s="17">
        <v>0.21478795174440601</v>
      </c>
      <c r="AV739" s="17">
        <v>0.22427741097557599</v>
      </c>
      <c r="AW739" s="17">
        <v>0.201380896838638</v>
      </c>
      <c r="AX739" s="17">
        <v>0.35020185612287602</v>
      </c>
      <c r="AY739" s="17">
        <v>0.30147246973191799</v>
      </c>
      <c r="AZ739" s="17">
        <v>0.30027111361196801</v>
      </c>
      <c r="BA739" s="17">
        <v>0</v>
      </c>
      <c r="BB739" s="17"/>
      <c r="BC739" s="17">
        <v>0.20447826225093399</v>
      </c>
      <c r="BD739" s="17">
        <v>0.16334280091130099</v>
      </c>
      <c r="BE739" s="17">
        <v>8.4497224528378295E-2</v>
      </c>
      <c r="BF739" s="17">
        <v>0.28728881622001401</v>
      </c>
      <c r="BG739" s="17">
        <v>0.23702618428704</v>
      </c>
      <c r="BH739" s="17">
        <v>0.49940942138139699</v>
      </c>
      <c r="BI739" s="17"/>
      <c r="BJ739" s="17">
        <v>0.25498085162863698</v>
      </c>
      <c r="BK739" s="17">
        <v>0.21201524193666199</v>
      </c>
      <c r="BL739" s="17">
        <v>0.26944731152935197</v>
      </c>
      <c r="BM739" s="17">
        <v>0.235592916782009</v>
      </c>
      <c r="BN739" s="17">
        <v>0.22539908965229499</v>
      </c>
      <c r="BO739" s="17">
        <v>0.15593601742684701</v>
      </c>
      <c r="BP739" s="17"/>
      <c r="BQ739" s="17">
        <v>0.22678361189521301</v>
      </c>
      <c r="BR739" s="17">
        <v>0.22169068549663801</v>
      </c>
      <c r="BS739" s="17"/>
      <c r="BT739" s="17">
        <v>0.214662986350622</v>
      </c>
      <c r="BU739" s="17">
        <v>0.23876680780339801</v>
      </c>
      <c r="BV739" s="17"/>
      <c r="BW739" s="17">
        <v>0.22672644402016101</v>
      </c>
      <c r="BX739" s="17" t="s">
        <v>136</v>
      </c>
    </row>
    <row r="740" spans="2:76" x14ac:dyDescent="0.35">
      <c r="B740" t="s">
        <v>411</v>
      </c>
      <c r="C740" s="17">
        <v>8.4242082812197597E-2</v>
      </c>
      <c r="D740" s="17">
        <v>9.1131240213046596E-2</v>
      </c>
      <c r="E740" s="17">
        <v>7.7618982413708001E-2</v>
      </c>
      <c r="F740" s="17"/>
      <c r="G740" s="17">
        <v>0.14360840332968999</v>
      </c>
      <c r="H740" s="17">
        <v>7.6580969604991694E-2</v>
      </c>
      <c r="I740" s="17">
        <v>6.9181324388057394E-2</v>
      </c>
      <c r="J740" s="17"/>
      <c r="K740" s="17">
        <v>9.6239679722847499E-2</v>
      </c>
      <c r="L740" s="17">
        <v>0.12790675641379701</v>
      </c>
      <c r="M740" s="17">
        <v>6.6866879608599897E-2</v>
      </c>
      <c r="N740" s="17">
        <v>0.11964772385336001</v>
      </c>
      <c r="O740" s="17">
        <v>0.20211430292656199</v>
      </c>
      <c r="P740" s="17">
        <v>0.140564699685616</v>
      </c>
      <c r="Q740" s="17">
        <v>0.12979433342655899</v>
      </c>
      <c r="R740" s="17">
        <v>5.3656354041366698E-2</v>
      </c>
      <c r="S740" s="17">
        <v>5.2939981256827001E-2</v>
      </c>
      <c r="T740" s="17">
        <v>5.6157997438069297E-2</v>
      </c>
      <c r="U740" s="17">
        <v>8.3896050843352998E-2</v>
      </c>
      <c r="V740" s="17">
        <v>0</v>
      </c>
      <c r="W740" s="17">
        <v>5.54177053503195E-2</v>
      </c>
      <c r="X740" s="17">
        <v>0</v>
      </c>
      <c r="Y740" s="17">
        <v>9.2758472976991496E-2</v>
      </c>
      <c r="Z740" s="17">
        <v>9.3937569488722603E-2</v>
      </c>
      <c r="AA740" s="17"/>
      <c r="AB740" s="17">
        <v>9.5754154117330306E-2</v>
      </c>
      <c r="AC740" s="17">
        <v>9.6201026648967902E-2</v>
      </c>
      <c r="AD740" s="17">
        <v>4.69095696374527E-2</v>
      </c>
      <c r="AE740" s="17">
        <v>8.1645521809175503E-2</v>
      </c>
      <c r="AF740" s="17"/>
      <c r="AG740" s="17">
        <v>9.5524388277694397E-2</v>
      </c>
      <c r="AH740" s="17">
        <v>4.2235050704154099E-2</v>
      </c>
      <c r="AI740" s="17">
        <v>5.7492172571086901E-2</v>
      </c>
      <c r="AJ740" s="17">
        <v>0</v>
      </c>
      <c r="AK740" s="17"/>
      <c r="AL740" s="17">
        <v>8.7667864105401894E-2</v>
      </c>
      <c r="AM740" s="17">
        <v>5.4682393385527002E-2</v>
      </c>
      <c r="AN740" s="17">
        <v>0.209273285262639</v>
      </c>
      <c r="AO740" s="17">
        <v>8.0298482364997495E-2</v>
      </c>
      <c r="AP740" s="17">
        <v>0</v>
      </c>
      <c r="AQ740" s="17">
        <v>1.89044943059271E-2</v>
      </c>
      <c r="AR740" s="17"/>
      <c r="AS740" s="17">
        <v>8.4935963533120107E-2</v>
      </c>
      <c r="AT740" s="17">
        <v>4.0826722609425901E-2</v>
      </c>
      <c r="AU740" s="17">
        <v>4.0826722609425901E-2</v>
      </c>
      <c r="AV740" s="17">
        <v>9.83036121335472E-2</v>
      </c>
      <c r="AW740" s="17">
        <v>6.3179459911765698E-2</v>
      </c>
      <c r="AX740" s="17">
        <v>0.14697823597457299</v>
      </c>
      <c r="AY740" s="17">
        <v>0.18996180885716199</v>
      </c>
      <c r="AZ740" s="17">
        <v>0.116730425460381</v>
      </c>
      <c r="BA740" s="17">
        <v>0</v>
      </c>
      <c r="BB740" s="17"/>
      <c r="BC740" s="17">
        <v>0.113770124943068</v>
      </c>
      <c r="BD740" s="17">
        <v>7.1156851600710294E-2</v>
      </c>
      <c r="BE740" s="17">
        <v>0.12708435816879199</v>
      </c>
      <c r="BF740" s="17">
        <v>3.6978124195450802E-2</v>
      </c>
      <c r="BG740" s="17">
        <v>7.8149038160528095E-2</v>
      </c>
      <c r="BH740" s="17">
        <v>0.112386977165628</v>
      </c>
      <c r="BI740" s="17"/>
      <c r="BJ740" s="17">
        <v>6.9524009623444696E-2</v>
      </c>
      <c r="BK740" s="17">
        <v>3.258706262312E-2</v>
      </c>
      <c r="BL740" s="17">
        <v>0.110955543252111</v>
      </c>
      <c r="BM740" s="17">
        <v>8.5804902482004397E-2</v>
      </c>
      <c r="BN740" s="17">
        <v>0.134351303789533</v>
      </c>
      <c r="BO740" s="17">
        <v>0.12271306141094</v>
      </c>
      <c r="BP740" s="17"/>
      <c r="BQ740" s="17">
        <v>7.0966102832767802E-2</v>
      </c>
      <c r="BR740" s="17">
        <v>0.11446155302528301</v>
      </c>
      <c r="BS740" s="17"/>
      <c r="BT740" s="17">
        <v>6.9995768504294203E-2</v>
      </c>
      <c r="BU740" s="17">
        <v>9.7338241348156399E-2</v>
      </c>
      <c r="BV740" s="17"/>
      <c r="BW740" s="17">
        <v>8.4242082812197597E-2</v>
      </c>
      <c r="BX740" s="17" t="s">
        <v>136</v>
      </c>
    </row>
    <row r="741" spans="2:76" x14ac:dyDescent="0.35">
      <c r="B741" t="s">
        <v>412</v>
      </c>
      <c r="C741" s="17">
        <v>2.26560477520267E-2</v>
      </c>
      <c r="D741" s="17">
        <v>2.3734240105830699E-2</v>
      </c>
      <c r="E741" s="17">
        <v>2.1619494833777599E-2</v>
      </c>
      <c r="F741" s="17"/>
      <c r="G741" s="17">
        <v>7.6208171379438694E-2</v>
      </c>
      <c r="H741" s="17">
        <v>1.43941170728203E-2</v>
      </c>
      <c r="I741" s="17">
        <v>1.00436098081666E-2</v>
      </c>
      <c r="J741" s="17"/>
      <c r="K741" s="17">
        <v>3.3965690220386903E-2</v>
      </c>
      <c r="L741" s="17">
        <v>0</v>
      </c>
      <c r="M741" s="17">
        <v>0</v>
      </c>
      <c r="N741" s="17">
        <v>0</v>
      </c>
      <c r="O741" s="17">
        <v>0</v>
      </c>
      <c r="P741" s="17">
        <v>0</v>
      </c>
      <c r="Q741" s="17">
        <v>3.97336950851674E-2</v>
      </c>
      <c r="R741" s="17">
        <v>0</v>
      </c>
      <c r="S741" s="17">
        <v>5.2321515402556099E-2</v>
      </c>
      <c r="T741" s="17">
        <v>2.2166340687826198E-2</v>
      </c>
      <c r="U741" s="17">
        <v>0</v>
      </c>
      <c r="V741" s="17">
        <v>0</v>
      </c>
      <c r="W741" s="17">
        <v>5.5797553867670699E-2</v>
      </c>
      <c r="X741" s="17">
        <v>0</v>
      </c>
      <c r="Y741" s="17">
        <v>0.137946046169349</v>
      </c>
      <c r="Z741" s="17">
        <v>5.4662789196915501E-2</v>
      </c>
      <c r="AA741" s="17"/>
      <c r="AB741" s="17">
        <v>5.4492507852930304E-3</v>
      </c>
      <c r="AC741" s="17">
        <v>1.33016995713531E-2</v>
      </c>
      <c r="AD741" s="17">
        <v>3.52941374029953E-2</v>
      </c>
      <c r="AE741" s="17">
        <v>6.2236916604408103E-2</v>
      </c>
      <c r="AF741" s="17"/>
      <c r="AG741" s="17">
        <v>2.20361788303335E-2</v>
      </c>
      <c r="AH741" s="17">
        <v>4.0228517869792001E-2</v>
      </c>
      <c r="AI741" s="17">
        <v>1.86589211160018E-2</v>
      </c>
      <c r="AJ741" s="17">
        <v>0</v>
      </c>
      <c r="AK741" s="17"/>
      <c r="AL741" s="17">
        <v>1.06381631434112E-2</v>
      </c>
      <c r="AM741" s="17">
        <v>1.8823870800149401E-2</v>
      </c>
      <c r="AN741" s="17">
        <v>7.3581019272647902E-2</v>
      </c>
      <c r="AO741" s="17">
        <v>0</v>
      </c>
      <c r="AP741" s="17">
        <v>0.104603294854218</v>
      </c>
      <c r="AQ741" s="17">
        <v>4.7473946862626001E-2</v>
      </c>
      <c r="AR741" s="17"/>
      <c r="AS741" s="17">
        <v>1.8627716779454601E-2</v>
      </c>
      <c r="AT741" s="17">
        <v>0</v>
      </c>
      <c r="AU741" s="17">
        <v>0</v>
      </c>
      <c r="AV741" s="17">
        <v>5.1618519152563699E-2</v>
      </c>
      <c r="AW741" s="17">
        <v>0</v>
      </c>
      <c r="AX741" s="17">
        <v>7.39531537337587E-2</v>
      </c>
      <c r="AY741" s="17">
        <v>0</v>
      </c>
      <c r="AZ741" s="17">
        <v>0</v>
      </c>
      <c r="BA741" s="17">
        <v>1</v>
      </c>
      <c r="BB741" s="17"/>
      <c r="BC741" s="17">
        <v>2.44478621874872E-2</v>
      </c>
      <c r="BD741" s="17">
        <v>6.8802228709936006E-2</v>
      </c>
      <c r="BE741" s="17">
        <v>0</v>
      </c>
      <c r="BF741" s="17">
        <v>2.6762128055633098E-2</v>
      </c>
      <c r="BG741" s="17">
        <v>7.3884566447536002E-3</v>
      </c>
      <c r="BH741" s="17">
        <v>8.9089033428687903E-2</v>
      </c>
      <c r="BI741" s="17"/>
      <c r="BJ741" s="17">
        <v>3.0794807651771301E-2</v>
      </c>
      <c r="BK741" s="17">
        <v>2.7537131233572199E-2</v>
      </c>
      <c r="BL741" s="17">
        <v>0</v>
      </c>
      <c r="BM741" s="17">
        <v>1.8994101724770601E-2</v>
      </c>
      <c r="BN741" s="17">
        <v>3.1354374590166101E-2</v>
      </c>
      <c r="BO741" s="17">
        <v>1.46094704666349E-2</v>
      </c>
      <c r="BP741" s="17"/>
      <c r="BQ741" s="17">
        <v>2.3992914269544301E-2</v>
      </c>
      <c r="BR741" s="17">
        <v>1.9810641517696601E-2</v>
      </c>
      <c r="BS741" s="17"/>
      <c r="BT741" s="17">
        <v>1.80241495677308E-2</v>
      </c>
      <c r="BU741" s="17">
        <v>2.6885032090148701E-2</v>
      </c>
      <c r="BV741" s="17"/>
      <c r="BW741" s="17">
        <v>2.26560477520267E-2</v>
      </c>
      <c r="BX741" s="17" t="s">
        <v>136</v>
      </c>
    </row>
    <row r="742" spans="2:76" x14ac:dyDescent="0.35">
      <c r="B742" t="s">
        <v>413</v>
      </c>
      <c r="C742" s="17">
        <v>2.3593937868017001E-2</v>
      </c>
      <c r="D742" s="17">
        <v>3.1050397395797898E-2</v>
      </c>
      <c r="E742" s="17">
        <v>1.6425444364924501E-2</v>
      </c>
      <c r="F742" s="17"/>
      <c r="G742" s="17">
        <v>9.6298280067993302E-3</v>
      </c>
      <c r="H742" s="17">
        <v>2.2859507152811799E-2</v>
      </c>
      <c r="I742" s="17">
        <v>2.89637059891369E-2</v>
      </c>
      <c r="J742" s="17"/>
      <c r="K742" s="17">
        <v>0</v>
      </c>
      <c r="L742" s="17">
        <v>1.09794960859103E-2</v>
      </c>
      <c r="M742" s="17">
        <v>7.3886746843227102E-2</v>
      </c>
      <c r="N742" s="17">
        <v>0</v>
      </c>
      <c r="O742" s="17">
        <v>0</v>
      </c>
      <c r="P742" s="17">
        <v>0</v>
      </c>
      <c r="Q742" s="17">
        <v>6.1385874527352502E-2</v>
      </c>
      <c r="R742" s="17">
        <v>0</v>
      </c>
      <c r="S742" s="17">
        <v>0</v>
      </c>
      <c r="T742" s="17">
        <v>3.5382118560711703E-2</v>
      </c>
      <c r="U742" s="17">
        <v>4.5686268278750997E-2</v>
      </c>
      <c r="V742" s="17">
        <v>9.9377463318452E-2</v>
      </c>
      <c r="W742" s="17">
        <v>3.2468903989880102E-2</v>
      </c>
      <c r="X742" s="17">
        <v>0</v>
      </c>
      <c r="Y742" s="17">
        <v>0</v>
      </c>
      <c r="Z742" s="17">
        <v>4.7266714885994203E-2</v>
      </c>
      <c r="AA742" s="17"/>
      <c r="AB742" s="17">
        <v>2.8493254242548401E-2</v>
      </c>
      <c r="AC742" s="17">
        <v>1.21066032048271E-2</v>
      </c>
      <c r="AD742" s="17">
        <v>4.01043913666463E-2</v>
      </c>
      <c r="AE742" s="17">
        <v>3.31808362067827E-2</v>
      </c>
      <c r="AF742" s="17"/>
      <c r="AG742" s="17">
        <v>1.4368897942117599E-2</v>
      </c>
      <c r="AH742" s="17">
        <v>1.8781079277150399E-2</v>
      </c>
      <c r="AI742" s="17">
        <v>6.2909019333537194E-2</v>
      </c>
      <c r="AJ742" s="17">
        <v>0</v>
      </c>
      <c r="AK742" s="17"/>
      <c r="AL742" s="17">
        <v>1.71479657889432E-2</v>
      </c>
      <c r="AM742" s="17">
        <v>1.9632634105825299E-2</v>
      </c>
      <c r="AN742" s="17">
        <v>0</v>
      </c>
      <c r="AO742" s="17">
        <v>0</v>
      </c>
      <c r="AP742" s="17">
        <v>0.17111001422184299</v>
      </c>
      <c r="AQ742" s="17">
        <v>2.1936052312177001E-2</v>
      </c>
      <c r="AR742" s="17"/>
      <c r="AS742" s="17">
        <v>2.1478557169209801E-2</v>
      </c>
      <c r="AT742" s="17">
        <v>2.16239395171232E-2</v>
      </c>
      <c r="AU742" s="17">
        <v>2.16239395171232E-2</v>
      </c>
      <c r="AV742" s="17">
        <v>4.8119227003070503E-2</v>
      </c>
      <c r="AW742" s="17">
        <v>3.0992934975323499E-2</v>
      </c>
      <c r="AX742" s="17">
        <v>0</v>
      </c>
      <c r="AY742" s="17">
        <v>0</v>
      </c>
      <c r="AZ742" s="17">
        <v>0</v>
      </c>
      <c r="BA742" s="17">
        <v>0</v>
      </c>
      <c r="BB742" s="17"/>
      <c r="BC742" s="17">
        <v>1.7255945368057399E-2</v>
      </c>
      <c r="BD742" s="17">
        <v>1.6448933246410599E-2</v>
      </c>
      <c r="BE742" s="17">
        <v>0</v>
      </c>
      <c r="BF742" s="17">
        <v>3.3662401002008298E-2</v>
      </c>
      <c r="BG742" s="17">
        <v>2.9341148432054501E-2</v>
      </c>
      <c r="BH742" s="17">
        <v>0</v>
      </c>
      <c r="BI742" s="17"/>
      <c r="BJ742" s="17">
        <v>2.8149328446303801E-2</v>
      </c>
      <c r="BK742" s="17">
        <v>3.8459017314015603E-2</v>
      </c>
      <c r="BL742" s="17">
        <v>1.3923856290677199E-2</v>
      </c>
      <c r="BM742" s="17">
        <v>2.8303911941096001E-2</v>
      </c>
      <c r="BN742" s="17">
        <v>0</v>
      </c>
      <c r="BO742" s="17">
        <v>1.60087983527652E-2</v>
      </c>
      <c r="BP742" s="17"/>
      <c r="BQ742" s="17">
        <v>1.9840667722740998E-2</v>
      </c>
      <c r="BR742" s="17">
        <v>3.2135914272387101E-2</v>
      </c>
      <c r="BS742" s="17"/>
      <c r="BT742" s="17">
        <v>1.9365607213745299E-2</v>
      </c>
      <c r="BU742" s="17">
        <v>2.7472277171678602E-2</v>
      </c>
      <c r="BV742" s="17"/>
      <c r="BW742" s="17">
        <v>2.3593937868017001E-2</v>
      </c>
      <c r="BX742" s="17" t="s">
        <v>136</v>
      </c>
    </row>
    <row r="743" spans="2:76" x14ac:dyDescent="0.35">
      <c r="B743" t="s">
        <v>414</v>
      </c>
      <c r="C743" s="17">
        <v>4.8581380436704498E-3</v>
      </c>
      <c r="D743" s="17">
        <v>0</v>
      </c>
      <c r="E743" s="17">
        <v>9.5286563873196208E-3</v>
      </c>
      <c r="F743" s="17"/>
      <c r="G743" s="17">
        <v>1.72642481549748E-2</v>
      </c>
      <c r="H743" s="17">
        <v>0</v>
      </c>
      <c r="I743" s="17">
        <v>4.05714534838907E-3</v>
      </c>
      <c r="J743" s="17"/>
      <c r="K743" s="17">
        <v>0</v>
      </c>
      <c r="L743" s="17">
        <v>0</v>
      </c>
      <c r="M743" s="17">
        <v>0</v>
      </c>
      <c r="N743" s="17">
        <v>3.8558512193740999E-2</v>
      </c>
      <c r="O743" s="17">
        <v>0</v>
      </c>
      <c r="P743" s="17">
        <v>0</v>
      </c>
      <c r="Q743" s="17">
        <v>0</v>
      </c>
      <c r="R743" s="17">
        <v>1.9882830311338501E-2</v>
      </c>
      <c r="S743" s="17">
        <v>0</v>
      </c>
      <c r="T743" s="17">
        <v>0</v>
      </c>
      <c r="U743" s="17">
        <v>0</v>
      </c>
      <c r="V743" s="17">
        <v>0</v>
      </c>
      <c r="W743" s="17">
        <v>2.68467962630611E-2</v>
      </c>
      <c r="X743" s="17">
        <v>0</v>
      </c>
      <c r="Y743" s="17">
        <v>0</v>
      </c>
      <c r="Z743" s="17">
        <v>0</v>
      </c>
      <c r="AA743" s="17"/>
      <c r="AB743" s="17">
        <v>0</v>
      </c>
      <c r="AC743" s="17">
        <v>9.3692125184959302E-3</v>
      </c>
      <c r="AD743" s="17">
        <v>0</v>
      </c>
      <c r="AE743" s="17">
        <v>0</v>
      </c>
      <c r="AF743" s="17"/>
      <c r="AG743" s="17">
        <v>5.3665813943248302E-3</v>
      </c>
      <c r="AH743" s="17">
        <v>0</v>
      </c>
      <c r="AI743" s="17">
        <v>0</v>
      </c>
      <c r="AJ743" s="17">
        <v>0</v>
      </c>
      <c r="AK743" s="17"/>
      <c r="AL743" s="17">
        <v>5.3819600022294396E-3</v>
      </c>
      <c r="AM743" s="17">
        <v>1.1972070183711299E-2</v>
      </c>
      <c r="AN743" s="17">
        <v>0</v>
      </c>
      <c r="AO743" s="17">
        <v>0</v>
      </c>
      <c r="AP743" s="17">
        <v>0</v>
      </c>
      <c r="AQ743" s="17">
        <v>0</v>
      </c>
      <c r="AR743" s="17"/>
      <c r="AS743" s="17">
        <v>4.0348841188058496E-3</v>
      </c>
      <c r="AT743" s="17">
        <v>0</v>
      </c>
      <c r="AU743" s="17">
        <v>0</v>
      </c>
      <c r="AV743" s="17">
        <v>0</v>
      </c>
      <c r="AW743" s="17">
        <v>0</v>
      </c>
      <c r="AX743" s="17">
        <v>0</v>
      </c>
      <c r="AY743" s="17">
        <v>0</v>
      </c>
      <c r="AZ743" s="17">
        <v>2.9931036281246302E-2</v>
      </c>
      <c r="BA743" s="17">
        <v>0</v>
      </c>
      <c r="BB743" s="17"/>
      <c r="BC743" s="17">
        <v>0</v>
      </c>
      <c r="BD743" s="17">
        <v>0</v>
      </c>
      <c r="BE743" s="17">
        <v>0</v>
      </c>
      <c r="BF743" s="17">
        <v>0</v>
      </c>
      <c r="BG743" s="17">
        <v>9.0774588708360301E-3</v>
      </c>
      <c r="BH743" s="17">
        <v>0</v>
      </c>
      <c r="BI743" s="17"/>
      <c r="BJ743" s="17">
        <v>0</v>
      </c>
      <c r="BK743" s="17">
        <v>8.1905939669055395E-3</v>
      </c>
      <c r="BL743" s="17">
        <v>0</v>
      </c>
      <c r="BM743" s="17">
        <v>5.6764146915000303E-3</v>
      </c>
      <c r="BN743" s="17">
        <v>9.6329955735494407E-3</v>
      </c>
      <c r="BO743" s="17">
        <v>0</v>
      </c>
      <c r="BP743" s="17"/>
      <c r="BQ743" s="17">
        <v>2.2159823889203499E-3</v>
      </c>
      <c r="BR743" s="17">
        <v>1.07967724218137E-2</v>
      </c>
      <c r="BS743" s="17"/>
      <c r="BT743" s="17">
        <v>3.2692935507861501E-3</v>
      </c>
      <c r="BU743" s="17">
        <v>6.2909472786411699E-3</v>
      </c>
      <c r="BV743" s="17"/>
      <c r="BW743" s="17">
        <v>4.8581380436704498E-3</v>
      </c>
      <c r="BX743" s="17" t="s">
        <v>136</v>
      </c>
    </row>
    <row r="744" spans="2:76" x14ac:dyDescent="0.35">
      <c r="B744" t="s">
        <v>415</v>
      </c>
      <c r="C744" s="17">
        <v>0.63792334950392704</v>
      </c>
      <c r="D744" s="17">
        <v>0.63939180568633502</v>
      </c>
      <c r="E744" s="17">
        <v>0.63651160461830902</v>
      </c>
      <c r="F744" s="17"/>
      <c r="G744" s="17">
        <v>0.50914252016112604</v>
      </c>
      <c r="H744" s="17">
        <v>0.63186790192668396</v>
      </c>
      <c r="I744" s="17">
        <v>0.68692782940385</v>
      </c>
      <c r="J744" s="17"/>
      <c r="K744" s="17">
        <v>0.62034184552815796</v>
      </c>
      <c r="L744" s="17">
        <v>0.70781920966328604</v>
      </c>
      <c r="M744" s="17">
        <v>0.50735586193291304</v>
      </c>
      <c r="N744" s="17">
        <v>0.52446631724100601</v>
      </c>
      <c r="O744" s="17">
        <v>0.39615496634373099</v>
      </c>
      <c r="P744" s="17">
        <v>0.72193295728717599</v>
      </c>
      <c r="Q744" s="17">
        <v>0.59162442971482998</v>
      </c>
      <c r="R744" s="17">
        <v>0.70000205130673598</v>
      </c>
      <c r="S744" s="17">
        <v>0.68750641462062001</v>
      </c>
      <c r="T744" s="17">
        <v>0.65336767676920304</v>
      </c>
      <c r="U744" s="17">
        <v>0.70773796754566298</v>
      </c>
      <c r="V744" s="17">
        <v>0.60748745136509497</v>
      </c>
      <c r="W744" s="17">
        <v>0.52132113210264097</v>
      </c>
      <c r="X744" s="17">
        <v>0.91046797115781797</v>
      </c>
      <c r="Y744" s="17">
        <v>0.43570711043622501</v>
      </c>
      <c r="Z744" s="17">
        <v>0.56843760786808795</v>
      </c>
      <c r="AA744" s="17"/>
      <c r="AB744" s="17">
        <v>0.62115600944430405</v>
      </c>
      <c r="AC744" s="17">
        <v>0.63095715654526396</v>
      </c>
      <c r="AD744" s="17">
        <v>0.656187207364192</v>
      </c>
      <c r="AE744" s="17">
        <v>0.67998126705456696</v>
      </c>
      <c r="AF744" s="17"/>
      <c r="AG744" s="17">
        <v>0.63888157019338299</v>
      </c>
      <c r="AH744" s="17">
        <v>0.54287540906643605</v>
      </c>
      <c r="AI744" s="17">
        <v>0.68932682856342198</v>
      </c>
      <c r="AJ744" s="17">
        <v>1</v>
      </c>
      <c r="AK744" s="17"/>
      <c r="AL744" s="17">
        <v>0.71768403688475602</v>
      </c>
      <c r="AM744" s="17">
        <v>0.69532240922597299</v>
      </c>
      <c r="AN744" s="17">
        <v>0.48942820659664299</v>
      </c>
      <c r="AO744" s="17">
        <v>0.76155025241510799</v>
      </c>
      <c r="AP744" s="17">
        <v>0.34289778028613399</v>
      </c>
      <c r="AQ744" s="17">
        <v>0.64062185443498099</v>
      </c>
      <c r="AR744" s="17"/>
      <c r="AS744" s="17">
        <v>0.65714191648350895</v>
      </c>
      <c r="AT744" s="17">
        <v>0.72276138612904495</v>
      </c>
      <c r="AU744" s="17">
        <v>0.72276138612904495</v>
      </c>
      <c r="AV744" s="17">
        <v>0.57768123073524302</v>
      </c>
      <c r="AW744" s="17">
        <v>0.70444670827427303</v>
      </c>
      <c r="AX744" s="17">
        <v>0.428866754168792</v>
      </c>
      <c r="AY744" s="17">
        <v>0.50856572141092005</v>
      </c>
      <c r="AZ744" s="17">
        <v>0.55306742464640601</v>
      </c>
      <c r="BA744" s="17">
        <v>0</v>
      </c>
      <c r="BB744" s="17"/>
      <c r="BC744" s="17">
        <v>0.64004780525045302</v>
      </c>
      <c r="BD744" s="17">
        <v>0.68024918553164204</v>
      </c>
      <c r="BE744" s="17">
        <v>0.78841841730282902</v>
      </c>
      <c r="BF744" s="17">
        <v>0.61530853052689405</v>
      </c>
      <c r="BG744" s="17">
        <v>0.63901771360478798</v>
      </c>
      <c r="BH744" s="17">
        <v>0.29911456802428699</v>
      </c>
      <c r="BI744" s="17"/>
      <c r="BJ744" s="17">
        <v>0.61655100264984297</v>
      </c>
      <c r="BK744" s="17">
        <v>0.68121095292572498</v>
      </c>
      <c r="BL744" s="17">
        <v>0.60567328892785999</v>
      </c>
      <c r="BM744" s="17">
        <v>0.62562775237862001</v>
      </c>
      <c r="BN744" s="17">
        <v>0.59926223639445597</v>
      </c>
      <c r="BO744" s="17">
        <v>0.690732652342813</v>
      </c>
      <c r="BP744" s="17"/>
      <c r="BQ744" s="17">
        <v>0.65620072089081405</v>
      </c>
      <c r="BR744" s="17">
        <v>0.60110443326618102</v>
      </c>
      <c r="BS744" s="17"/>
      <c r="BT744" s="17">
        <v>0.67468219481282099</v>
      </c>
      <c r="BU744" s="17">
        <v>0.60324669430797795</v>
      </c>
      <c r="BV744" s="17"/>
      <c r="BW744" s="17">
        <v>0.63792334950392704</v>
      </c>
      <c r="BX744" s="17" t="s">
        <v>136</v>
      </c>
    </row>
    <row r="745" spans="2:76" x14ac:dyDescent="0.35">
      <c r="B745" t="s">
        <v>416</v>
      </c>
      <c r="C745" s="17">
        <v>0.10689813056422399</v>
      </c>
      <c r="D745" s="17">
        <v>0.114865480318877</v>
      </c>
      <c r="E745" s="17">
        <v>9.9238477247485593E-2</v>
      </c>
      <c r="F745" s="17"/>
      <c r="G745" s="17">
        <v>0.21981657470912899</v>
      </c>
      <c r="H745" s="17">
        <v>9.0975086677811998E-2</v>
      </c>
      <c r="I745" s="17">
        <v>7.9224934196224006E-2</v>
      </c>
      <c r="J745" s="17"/>
      <c r="K745" s="17">
        <v>0.13020536994323401</v>
      </c>
      <c r="L745" s="17">
        <v>0.12790675641379701</v>
      </c>
      <c r="M745" s="17">
        <v>6.6866879608599897E-2</v>
      </c>
      <c r="N745" s="17">
        <v>0.11964772385336001</v>
      </c>
      <c r="O745" s="17">
        <v>0.20211430292656199</v>
      </c>
      <c r="P745" s="17">
        <v>0.140564699685616</v>
      </c>
      <c r="Q745" s="17">
        <v>0.16952802851172599</v>
      </c>
      <c r="R745" s="17">
        <v>5.3656354041366698E-2</v>
      </c>
      <c r="S745" s="17">
        <v>0.105261496659383</v>
      </c>
      <c r="T745" s="17">
        <v>7.8324338125895607E-2</v>
      </c>
      <c r="U745" s="17">
        <v>8.3896050843352998E-2</v>
      </c>
      <c r="V745" s="17">
        <v>0</v>
      </c>
      <c r="W745" s="17">
        <v>0.11121525921799</v>
      </c>
      <c r="X745" s="17">
        <v>0</v>
      </c>
      <c r="Y745" s="17">
        <v>0.23070451914634099</v>
      </c>
      <c r="Z745" s="17">
        <v>0.14860035868563801</v>
      </c>
      <c r="AA745" s="17"/>
      <c r="AB745" s="17">
        <v>0.101203404902623</v>
      </c>
      <c r="AC745" s="17">
        <v>0.10950272622032101</v>
      </c>
      <c r="AD745" s="17">
        <v>8.2203707040448007E-2</v>
      </c>
      <c r="AE745" s="17">
        <v>0.143882438413584</v>
      </c>
      <c r="AF745" s="17"/>
      <c r="AG745" s="17">
        <v>0.11756056710802799</v>
      </c>
      <c r="AH745" s="17">
        <v>8.2463568573946197E-2</v>
      </c>
      <c r="AI745" s="17">
        <v>7.6151093687088695E-2</v>
      </c>
      <c r="AJ745" s="17">
        <v>0</v>
      </c>
      <c r="AK745" s="17"/>
      <c r="AL745" s="17">
        <v>9.8306027248813002E-2</v>
      </c>
      <c r="AM745" s="17">
        <v>7.3506264185676407E-2</v>
      </c>
      <c r="AN745" s="17">
        <v>0.28285430453528698</v>
      </c>
      <c r="AO745" s="17">
        <v>8.0298482364997495E-2</v>
      </c>
      <c r="AP745" s="17">
        <v>0.104603294854218</v>
      </c>
      <c r="AQ745" s="17">
        <v>6.6378441168553098E-2</v>
      </c>
      <c r="AR745" s="17"/>
      <c r="AS745" s="17">
        <v>0.103563680312575</v>
      </c>
      <c r="AT745" s="17">
        <v>4.0826722609425901E-2</v>
      </c>
      <c r="AU745" s="17">
        <v>4.0826722609425901E-2</v>
      </c>
      <c r="AV745" s="17">
        <v>0.14992213128611101</v>
      </c>
      <c r="AW745" s="17">
        <v>6.3179459911765698E-2</v>
      </c>
      <c r="AX745" s="17">
        <v>0.22093138970833201</v>
      </c>
      <c r="AY745" s="17">
        <v>0.18996180885716199</v>
      </c>
      <c r="AZ745" s="17">
        <v>0.116730425460381</v>
      </c>
      <c r="BA745" s="17">
        <v>1</v>
      </c>
      <c r="BB745" s="17"/>
      <c r="BC745" s="17">
        <v>0.138217987130555</v>
      </c>
      <c r="BD745" s="17">
        <v>0.13995908031064599</v>
      </c>
      <c r="BE745" s="17">
        <v>0.12708435816879199</v>
      </c>
      <c r="BF745" s="17">
        <v>6.3740252251083804E-2</v>
      </c>
      <c r="BG745" s="17">
        <v>8.5537494805281694E-2</v>
      </c>
      <c r="BH745" s="17">
        <v>0.201476010594316</v>
      </c>
      <c r="BI745" s="17"/>
      <c r="BJ745" s="17">
        <v>0.10031881727521599</v>
      </c>
      <c r="BK745" s="17">
        <v>6.0124193856692203E-2</v>
      </c>
      <c r="BL745" s="17">
        <v>0.110955543252111</v>
      </c>
      <c r="BM745" s="17">
        <v>0.104799004206775</v>
      </c>
      <c r="BN745" s="17">
        <v>0.16570567837969999</v>
      </c>
      <c r="BO745" s="17">
        <v>0.13732253187757501</v>
      </c>
      <c r="BP745" s="17"/>
      <c r="BQ745" s="17">
        <v>9.4959017102312096E-2</v>
      </c>
      <c r="BR745" s="17">
        <v>0.13427219454298001</v>
      </c>
      <c r="BS745" s="17"/>
      <c r="BT745" s="17">
        <v>8.8019918072025E-2</v>
      </c>
      <c r="BU745" s="17">
        <v>0.124223273438305</v>
      </c>
      <c r="BV745" s="17"/>
      <c r="BW745" s="17">
        <v>0.10689813056422399</v>
      </c>
      <c r="BX745" s="17" t="s">
        <v>136</v>
      </c>
    </row>
    <row r="746" spans="2:76" x14ac:dyDescent="0.35">
      <c r="B746" t="s">
        <v>109</v>
      </c>
      <c r="C746" s="17">
        <v>0.531025218939703</v>
      </c>
      <c r="D746" s="17">
        <v>0.52452632536745702</v>
      </c>
      <c r="E746" s="17">
        <v>0.537273127370824</v>
      </c>
      <c r="F746" s="17"/>
      <c r="G746" s="17">
        <v>0.28932594545199802</v>
      </c>
      <c r="H746" s="17">
        <v>0.54089281524887201</v>
      </c>
      <c r="I746" s="17">
        <v>0.60770289520762599</v>
      </c>
      <c r="J746" s="17"/>
      <c r="K746" s="17">
        <v>0.49013647558492401</v>
      </c>
      <c r="L746" s="17">
        <v>0.57991245324948804</v>
      </c>
      <c r="M746" s="17">
        <v>0.44048898232431399</v>
      </c>
      <c r="N746" s="17">
        <v>0.40481859338764598</v>
      </c>
      <c r="O746" s="17">
        <v>0.194040663417169</v>
      </c>
      <c r="P746" s="17">
        <v>0.58136825760155997</v>
      </c>
      <c r="Q746" s="17">
        <v>0.42209640120310399</v>
      </c>
      <c r="R746" s="17">
        <v>0.64634569726536895</v>
      </c>
      <c r="S746" s="17">
        <v>0.58224491796123701</v>
      </c>
      <c r="T746" s="17">
        <v>0.57504333864330803</v>
      </c>
      <c r="U746" s="17">
        <v>0.62384191670231004</v>
      </c>
      <c r="V746" s="17">
        <v>0.60748745136509497</v>
      </c>
      <c r="W746" s="17">
        <v>0.410105872884651</v>
      </c>
      <c r="X746" s="17">
        <v>0.91046797115781797</v>
      </c>
      <c r="Y746" s="17">
        <v>0.20500259128988399</v>
      </c>
      <c r="Z746" s="17">
        <v>0.41983724918244902</v>
      </c>
      <c r="AA746" s="17"/>
      <c r="AB746" s="17">
        <v>0.51995260454168102</v>
      </c>
      <c r="AC746" s="17">
        <v>0.52145443032494299</v>
      </c>
      <c r="AD746" s="17">
        <v>0.57398350032374401</v>
      </c>
      <c r="AE746" s="17">
        <v>0.53609882864098302</v>
      </c>
      <c r="AF746" s="17"/>
      <c r="AG746" s="17">
        <v>0.52132100308535501</v>
      </c>
      <c r="AH746" s="17">
        <v>0.46041184049249001</v>
      </c>
      <c r="AI746" s="17">
        <v>0.61317573487633303</v>
      </c>
      <c r="AJ746" s="17">
        <v>1</v>
      </c>
      <c r="AK746" s="17"/>
      <c r="AL746" s="17">
        <v>0.61937800963594303</v>
      </c>
      <c r="AM746" s="17">
        <v>0.62181614504029703</v>
      </c>
      <c r="AN746" s="17">
        <v>0.20657390206135601</v>
      </c>
      <c r="AO746" s="17">
        <v>0.68125177005011095</v>
      </c>
      <c r="AP746" s="17">
        <v>0.238294485431916</v>
      </c>
      <c r="AQ746" s="17">
        <v>0.57424341326642803</v>
      </c>
      <c r="AR746" s="17"/>
      <c r="AS746" s="17">
        <v>0.55357823617093505</v>
      </c>
      <c r="AT746" s="17">
        <v>0.68193466351961896</v>
      </c>
      <c r="AU746" s="17">
        <v>0.68193466351961896</v>
      </c>
      <c r="AV746" s="17">
        <v>0.42775909944913199</v>
      </c>
      <c r="AW746" s="17">
        <v>0.64126724836250704</v>
      </c>
      <c r="AX746" s="17">
        <v>0.20793536446045999</v>
      </c>
      <c r="AY746" s="17">
        <v>0.31860391255375797</v>
      </c>
      <c r="AZ746" s="17">
        <v>0.43633699918602498</v>
      </c>
      <c r="BA746" s="17">
        <v>-1</v>
      </c>
      <c r="BB746" s="17"/>
      <c r="BC746" s="17">
        <v>0.50182981811989802</v>
      </c>
      <c r="BD746" s="17">
        <v>0.54029010522099596</v>
      </c>
      <c r="BE746" s="17">
        <v>0.66133405913403698</v>
      </c>
      <c r="BF746" s="17">
        <v>0.55156827827581001</v>
      </c>
      <c r="BG746" s="17">
        <v>0.55348021879950604</v>
      </c>
      <c r="BH746" s="17">
        <v>9.7638557429970504E-2</v>
      </c>
      <c r="BI746" s="17"/>
      <c r="BJ746" s="17">
        <v>0.51623218537462701</v>
      </c>
      <c r="BK746" s="17">
        <v>0.62108675906903299</v>
      </c>
      <c r="BL746" s="17">
        <v>0.494717745675748</v>
      </c>
      <c r="BM746" s="17">
        <v>0.52082874817184499</v>
      </c>
      <c r="BN746" s="17">
        <v>0.43355655801475601</v>
      </c>
      <c r="BO746" s="17">
        <v>0.55341012046523896</v>
      </c>
      <c r="BP746" s="17"/>
      <c r="BQ746" s="17">
        <v>0.56124170378850202</v>
      </c>
      <c r="BR746" s="17">
        <v>0.46683223872320201</v>
      </c>
      <c r="BS746" s="17"/>
      <c r="BT746" s="17">
        <v>0.58666227674079596</v>
      </c>
      <c r="BU746" s="17">
        <v>0.47902342086967198</v>
      </c>
      <c r="BV746" s="17"/>
      <c r="BW746" s="17">
        <v>0.531025218939703</v>
      </c>
      <c r="BX746" s="17" t="s">
        <v>136</v>
      </c>
    </row>
    <row r="747" spans="2:76" x14ac:dyDescent="0.35">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row>
    <row r="748" spans="2:76" x14ac:dyDescent="0.35">
      <c r="B748" s="6" t="s">
        <v>418</v>
      </c>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row>
    <row r="749" spans="2:76" x14ac:dyDescent="0.35">
      <c r="B749" s="31" t="s">
        <v>506</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row>
    <row r="750" spans="2:76" x14ac:dyDescent="0.35">
      <c r="B750" t="s">
        <v>408</v>
      </c>
      <c r="C750" s="17">
        <v>0.30474028104274398</v>
      </c>
      <c r="D750" s="17">
        <v>0.32123180992427702</v>
      </c>
      <c r="E750" s="17">
        <v>0.28888564960501201</v>
      </c>
      <c r="F750" s="17"/>
      <c r="G750" s="17">
        <v>0.16844684071716601</v>
      </c>
      <c r="H750" s="17">
        <v>0.260223220533567</v>
      </c>
      <c r="I750" s="17">
        <v>0.38405542317055702</v>
      </c>
      <c r="J750" s="17"/>
      <c r="K750" s="17">
        <v>0.31093249043165899</v>
      </c>
      <c r="L750" s="17">
        <v>0.31525934233564301</v>
      </c>
      <c r="M750" s="17">
        <v>0.29487701558503898</v>
      </c>
      <c r="N750" s="17">
        <v>0.12038700707477</v>
      </c>
      <c r="O750" s="17">
        <v>0.19817011432543399</v>
      </c>
      <c r="P750" s="17">
        <v>0.51379582554141201</v>
      </c>
      <c r="Q750" s="17">
        <v>0.27733936395321901</v>
      </c>
      <c r="R750" s="17">
        <v>0.33542658433522898</v>
      </c>
      <c r="S750" s="17">
        <v>0.16695718396596301</v>
      </c>
      <c r="T750" s="17">
        <v>0.33915076245139197</v>
      </c>
      <c r="U750" s="17">
        <v>0.47523733355881298</v>
      </c>
      <c r="V750" s="17">
        <v>0.51253042835899598</v>
      </c>
      <c r="W750" s="17">
        <v>0.17108844724580599</v>
      </c>
      <c r="X750" s="17">
        <v>0.36597873347544702</v>
      </c>
      <c r="Y750" s="17">
        <v>0.148091494760762</v>
      </c>
      <c r="Z750" s="17">
        <v>0.24048659265852601</v>
      </c>
      <c r="AA750" s="17"/>
      <c r="AB750" s="17">
        <v>0.260041558197245</v>
      </c>
      <c r="AC750" s="17">
        <v>0.30527958567089802</v>
      </c>
      <c r="AD750" s="17">
        <v>0.35617334690031299</v>
      </c>
      <c r="AE750" s="17">
        <v>0.38531541128316299</v>
      </c>
      <c r="AF750" s="17"/>
      <c r="AG750" s="17">
        <v>0.279819237671039</v>
      </c>
      <c r="AH750" s="17">
        <v>0.26259990467888</v>
      </c>
      <c r="AI750" s="17">
        <v>0.35029178759225099</v>
      </c>
      <c r="AJ750" s="17">
        <v>0.72963936048456701</v>
      </c>
      <c r="AK750" s="17"/>
      <c r="AL750" s="17">
        <v>0.342812970280442</v>
      </c>
      <c r="AM750" s="17">
        <v>0.31147028182189601</v>
      </c>
      <c r="AN750" s="17">
        <v>0.23688526653915201</v>
      </c>
      <c r="AO750" s="17">
        <v>0.39770945441287903</v>
      </c>
      <c r="AP750" s="17">
        <v>0.23202751103918701</v>
      </c>
      <c r="AQ750" s="17">
        <v>0.20139102186516</v>
      </c>
      <c r="AR750" s="17"/>
      <c r="AS750" s="17">
        <v>0.318451633460828</v>
      </c>
      <c r="AT750" s="17">
        <v>0.37807675812386698</v>
      </c>
      <c r="AU750" s="17">
        <v>0.37807675812386698</v>
      </c>
      <c r="AV750" s="17">
        <v>0.26612345752984501</v>
      </c>
      <c r="AW750" s="17">
        <v>0.38189910298174501</v>
      </c>
      <c r="AX750" s="17">
        <v>6.7282702736960506E-2</v>
      </c>
      <c r="AY750" s="17">
        <v>0.21721028571284301</v>
      </c>
      <c r="AZ750" s="17">
        <v>0.14211009523568099</v>
      </c>
      <c r="BA750" s="17">
        <v>0</v>
      </c>
      <c r="BB750" s="17"/>
      <c r="BC750" s="17">
        <v>0.32639374565521601</v>
      </c>
      <c r="BD750" s="17">
        <v>0.39136416586898698</v>
      </c>
      <c r="BE750" s="17">
        <v>0.16472107762861499</v>
      </c>
      <c r="BF750" s="17">
        <v>0.277465773587521</v>
      </c>
      <c r="BG750" s="17">
        <v>0.29701882637029098</v>
      </c>
      <c r="BH750" s="17">
        <v>0.29911456802428699</v>
      </c>
      <c r="BI750" s="17"/>
      <c r="BJ750" s="17">
        <v>0.26940011439120198</v>
      </c>
      <c r="BK750" s="17">
        <v>0.34311250151783301</v>
      </c>
      <c r="BL750" s="17">
        <v>0.29966316984494301</v>
      </c>
      <c r="BM750" s="17">
        <v>0.27308628185522998</v>
      </c>
      <c r="BN750" s="17">
        <v>0.31092476011230702</v>
      </c>
      <c r="BO750" s="17">
        <v>0.34156177462443099</v>
      </c>
      <c r="BP750" s="17"/>
      <c r="BQ750" s="17">
        <v>0.324806389367225</v>
      </c>
      <c r="BR750" s="17">
        <v>0.26180709172720301</v>
      </c>
      <c r="BS750" s="17"/>
      <c r="BT750" s="17">
        <v>0.33746654201646598</v>
      </c>
      <c r="BU750" s="17">
        <v>0.27770493463963503</v>
      </c>
      <c r="BV750" s="17"/>
      <c r="BW750" s="17">
        <v>0.30474028104274398</v>
      </c>
      <c r="BX750" s="17" t="s">
        <v>136</v>
      </c>
    </row>
    <row r="751" spans="2:76" x14ac:dyDescent="0.35">
      <c r="B751" t="s">
        <v>409</v>
      </c>
      <c r="C751" s="17">
        <v>0.23352327071283299</v>
      </c>
      <c r="D751" s="17">
        <v>0.249810882453082</v>
      </c>
      <c r="E751" s="17">
        <v>0.21786468120317901</v>
      </c>
      <c r="F751" s="17"/>
      <c r="G751" s="17">
        <v>0.25026994691690602</v>
      </c>
      <c r="H751" s="17">
        <v>0.232058320067593</v>
      </c>
      <c r="I751" s="17">
        <v>0.22877327238550901</v>
      </c>
      <c r="J751" s="17"/>
      <c r="K751" s="17">
        <v>0.20610101484325299</v>
      </c>
      <c r="L751" s="17">
        <v>0.34771500724126803</v>
      </c>
      <c r="M751" s="17">
        <v>0.21360198029899499</v>
      </c>
      <c r="N751" s="17">
        <v>0.15828001388425</v>
      </c>
      <c r="O751" s="17">
        <v>0</v>
      </c>
      <c r="P751" s="17">
        <v>0.13977887338331299</v>
      </c>
      <c r="Q751" s="17">
        <v>0.27301360033760702</v>
      </c>
      <c r="R751" s="17">
        <v>0.24063289938924201</v>
      </c>
      <c r="S751" s="17">
        <v>0.36326014403234402</v>
      </c>
      <c r="T751" s="17">
        <v>0.17896996555967501</v>
      </c>
      <c r="U751" s="17">
        <v>0.11628701581588501</v>
      </c>
      <c r="V751" s="17">
        <v>0.195219162081846</v>
      </c>
      <c r="W751" s="17">
        <v>0.25291703501455698</v>
      </c>
      <c r="X751" s="17">
        <v>0.182713423724435</v>
      </c>
      <c r="Y751" s="17">
        <v>0.28821365653449399</v>
      </c>
      <c r="Z751" s="17">
        <v>0.32950186993656699</v>
      </c>
      <c r="AA751" s="17"/>
      <c r="AB751" s="17">
        <v>0.23908441304230901</v>
      </c>
      <c r="AC751" s="17">
        <v>0.21874591902181401</v>
      </c>
      <c r="AD751" s="17">
        <v>0.26893108766172702</v>
      </c>
      <c r="AE751" s="17">
        <v>0.22548775943483901</v>
      </c>
      <c r="AF751" s="17"/>
      <c r="AG751" s="17">
        <v>0.24261232895610499</v>
      </c>
      <c r="AH751" s="17">
        <v>0.31643617216211101</v>
      </c>
      <c r="AI751" s="17">
        <v>0.24095878458807901</v>
      </c>
      <c r="AJ751" s="17">
        <v>0.170403235261255</v>
      </c>
      <c r="AK751" s="17"/>
      <c r="AL751" s="17">
        <v>0.186916046110745</v>
      </c>
      <c r="AM751" s="17">
        <v>0.276031779224859</v>
      </c>
      <c r="AN751" s="17">
        <v>0.15428948087654601</v>
      </c>
      <c r="AO751" s="17">
        <v>0.33699692456090102</v>
      </c>
      <c r="AP751" s="17">
        <v>0.16925578579528899</v>
      </c>
      <c r="AQ751" s="17">
        <v>0.30372563713390199</v>
      </c>
      <c r="AR751" s="17"/>
      <c r="AS751" s="17">
        <v>0.250941200080467</v>
      </c>
      <c r="AT751" s="17">
        <v>0.27711358885891801</v>
      </c>
      <c r="AU751" s="17">
        <v>0.27711358885891801</v>
      </c>
      <c r="AV751" s="17">
        <v>0.22444051149235</v>
      </c>
      <c r="AW751" s="17">
        <v>0.212066708459485</v>
      </c>
      <c r="AX751" s="17">
        <v>0.19989903862796099</v>
      </c>
      <c r="AY751" s="17">
        <v>6.6787482685590704E-2</v>
      </c>
      <c r="AZ751" s="17">
        <v>0.209108772991906</v>
      </c>
      <c r="BA751" s="17">
        <v>0</v>
      </c>
      <c r="BB751" s="17"/>
      <c r="BC751" s="17">
        <v>0.234071625505609</v>
      </c>
      <c r="BD751" s="17">
        <v>0.16032216407781899</v>
      </c>
      <c r="BE751" s="17">
        <v>0.440959048352704</v>
      </c>
      <c r="BF751" s="17">
        <v>0.23191159280915799</v>
      </c>
      <c r="BG751" s="17">
        <v>0.24002198757313201</v>
      </c>
      <c r="BH751" s="17">
        <v>0</v>
      </c>
      <c r="BI751" s="17"/>
      <c r="BJ751" s="17">
        <v>0.28024431421456703</v>
      </c>
      <c r="BK751" s="17">
        <v>0.25704897133517601</v>
      </c>
      <c r="BL751" s="17">
        <v>0.21100285084078299</v>
      </c>
      <c r="BM751" s="17">
        <v>0.23147184846855101</v>
      </c>
      <c r="BN751" s="17">
        <v>0.19011315732116801</v>
      </c>
      <c r="BO751" s="17">
        <v>0.196630919300567</v>
      </c>
      <c r="BP751" s="17"/>
      <c r="BQ751" s="17">
        <v>0.22328659096356501</v>
      </c>
      <c r="BR751" s="17">
        <v>0.257894415667068</v>
      </c>
      <c r="BS751" s="17"/>
      <c r="BT751" s="17">
        <v>0.220757879722391</v>
      </c>
      <c r="BU751" s="17">
        <v>0.246225089609342</v>
      </c>
      <c r="BV751" s="17"/>
      <c r="BW751" s="17">
        <v>0.23352327071283299</v>
      </c>
      <c r="BX751" s="17" t="s">
        <v>136</v>
      </c>
    </row>
    <row r="752" spans="2:76" x14ac:dyDescent="0.35">
      <c r="B752" t="s">
        <v>410</v>
      </c>
      <c r="C752" s="17">
        <v>0.26880247359045001</v>
      </c>
      <c r="D752" s="17">
        <v>0.26055342523757802</v>
      </c>
      <c r="E752" s="17">
        <v>0.27673294639781199</v>
      </c>
      <c r="F752" s="17"/>
      <c r="G752" s="17">
        <v>0.22128971891285201</v>
      </c>
      <c r="H752" s="17">
        <v>0.31243677414885701</v>
      </c>
      <c r="I752" s="17">
        <v>0.25384033570721298</v>
      </c>
      <c r="J752" s="17"/>
      <c r="K752" s="17">
        <v>0.25313144481928801</v>
      </c>
      <c r="L752" s="17">
        <v>0.24536190049755099</v>
      </c>
      <c r="M752" s="17">
        <v>0.21893122199105799</v>
      </c>
      <c r="N752" s="17">
        <v>0.48180563040625801</v>
      </c>
      <c r="O752" s="17">
        <v>0.59971558274800396</v>
      </c>
      <c r="P752" s="17">
        <v>0.140564699685616</v>
      </c>
      <c r="Q752" s="17">
        <v>0.23924749804880699</v>
      </c>
      <c r="R752" s="17">
        <v>0.22991782727272</v>
      </c>
      <c r="S752" s="17">
        <v>0.259259054189449</v>
      </c>
      <c r="T752" s="17">
        <v>0.30016577353235302</v>
      </c>
      <c r="U752" s="17">
        <v>0.20801463211096799</v>
      </c>
      <c r="V752" s="17">
        <v>0.19412573234158101</v>
      </c>
      <c r="W752" s="17">
        <v>0.37831257707455501</v>
      </c>
      <c r="X752" s="17">
        <v>0.17906405768436301</v>
      </c>
      <c r="Y752" s="17">
        <v>0.239307032442584</v>
      </c>
      <c r="Z752" s="17">
        <v>0.23410023448662801</v>
      </c>
      <c r="AA752" s="17"/>
      <c r="AB752" s="17">
        <v>0.30095117856979597</v>
      </c>
      <c r="AC752" s="17">
        <v>0.26612321369092001</v>
      </c>
      <c r="AD752" s="17">
        <v>0.22363171453387101</v>
      </c>
      <c r="AE752" s="17">
        <v>0.229338060285144</v>
      </c>
      <c r="AF752" s="17"/>
      <c r="AG752" s="17">
        <v>0.26482887279714901</v>
      </c>
      <c r="AH752" s="17">
        <v>0.27479316146955801</v>
      </c>
      <c r="AI752" s="17">
        <v>0.23357933545124601</v>
      </c>
      <c r="AJ752" s="17">
        <v>9.99574042541784E-2</v>
      </c>
      <c r="AK752" s="17"/>
      <c r="AL752" s="17">
        <v>0.28955091165607399</v>
      </c>
      <c r="AM752" s="17">
        <v>0.241256897732718</v>
      </c>
      <c r="AN752" s="17">
        <v>0.23639222863239101</v>
      </c>
      <c r="AO752" s="17">
        <v>0.16310648661454799</v>
      </c>
      <c r="AP752" s="17">
        <v>0.38329050734412601</v>
      </c>
      <c r="AQ752" s="17">
        <v>0.24978932864547901</v>
      </c>
      <c r="AR752" s="17"/>
      <c r="AS752" s="17">
        <v>0.248813248530982</v>
      </c>
      <c r="AT752" s="17">
        <v>0.28811903947232997</v>
      </c>
      <c r="AU752" s="17">
        <v>0.28811903947232997</v>
      </c>
      <c r="AV752" s="17">
        <v>0.29776500784853899</v>
      </c>
      <c r="AW752" s="17">
        <v>0.24106457694219899</v>
      </c>
      <c r="AX752" s="17">
        <v>0.35020185612287602</v>
      </c>
      <c r="AY752" s="17">
        <v>0.314799766341954</v>
      </c>
      <c r="AZ752" s="17">
        <v>0.38896123448425501</v>
      </c>
      <c r="BA752" s="17">
        <v>1</v>
      </c>
      <c r="BB752" s="17"/>
      <c r="BC752" s="17">
        <v>0.28204133778766699</v>
      </c>
      <c r="BD752" s="17">
        <v>0.204879243234588</v>
      </c>
      <c r="BE752" s="17">
        <v>0.183473863082146</v>
      </c>
      <c r="BF752" s="17">
        <v>0.31340084480429697</v>
      </c>
      <c r="BG752" s="17">
        <v>0.25981980191420301</v>
      </c>
      <c r="BH752" s="17">
        <v>0.430587683897934</v>
      </c>
      <c r="BI752" s="17"/>
      <c r="BJ752" s="17">
        <v>0.26230117418783899</v>
      </c>
      <c r="BK752" s="17">
        <v>0.20719680959675299</v>
      </c>
      <c r="BL752" s="17">
        <v>0.30263830866798302</v>
      </c>
      <c r="BM752" s="17">
        <v>0.314048397430093</v>
      </c>
      <c r="BN752" s="17">
        <v>0.283376239996738</v>
      </c>
      <c r="BO752" s="17">
        <v>0.26237284492256502</v>
      </c>
      <c r="BP752" s="17"/>
      <c r="BQ752" s="17">
        <v>0.26104861735031099</v>
      </c>
      <c r="BR752" s="17">
        <v>0.28149904212990201</v>
      </c>
      <c r="BS752" s="17"/>
      <c r="BT752" s="17">
        <v>0.26646449192507998</v>
      </c>
      <c r="BU752" s="17">
        <v>0.27251188785887898</v>
      </c>
      <c r="BV752" s="17"/>
      <c r="BW752" s="17">
        <v>0.26880247359045001</v>
      </c>
      <c r="BX752" s="17" t="s">
        <v>136</v>
      </c>
    </row>
    <row r="753" spans="2:76" x14ac:dyDescent="0.35">
      <c r="B753" t="s">
        <v>411</v>
      </c>
      <c r="C753" s="17">
        <v>0.13205658887844901</v>
      </c>
      <c r="D753" s="17">
        <v>0.111853252781815</v>
      </c>
      <c r="E753" s="17">
        <v>0.15147967875239299</v>
      </c>
      <c r="F753" s="17"/>
      <c r="G753" s="17">
        <v>0.21127966099977399</v>
      </c>
      <c r="H753" s="17">
        <v>0.126383721734833</v>
      </c>
      <c r="I753" s="17">
        <v>0.108680152041811</v>
      </c>
      <c r="J753" s="17"/>
      <c r="K753" s="17">
        <v>0.16271588103718901</v>
      </c>
      <c r="L753" s="17">
        <v>8.0192387403148005E-2</v>
      </c>
      <c r="M753" s="17">
        <v>0.20572290251630801</v>
      </c>
      <c r="N753" s="17">
        <v>0.20048908369094101</v>
      </c>
      <c r="O753" s="17">
        <v>0.20211430292656199</v>
      </c>
      <c r="P753" s="17">
        <v>0.205860601389659</v>
      </c>
      <c r="Q753" s="17">
        <v>0.13005624625566001</v>
      </c>
      <c r="R753" s="17">
        <v>0.137801598178516</v>
      </c>
      <c r="S753" s="17">
        <v>0.21052361781224499</v>
      </c>
      <c r="T753" s="17">
        <v>0.124584204642904</v>
      </c>
      <c r="U753" s="17">
        <v>0.122929612882947</v>
      </c>
      <c r="V753" s="17">
        <v>9.8124677217577297E-2</v>
      </c>
      <c r="W753" s="17">
        <v>0.115391522900645</v>
      </c>
      <c r="X753" s="17">
        <v>9.1313988795110004E-2</v>
      </c>
      <c r="Y753" s="17">
        <v>9.2204781823974694E-2</v>
      </c>
      <c r="Z753" s="17">
        <v>9.3981798835368599E-2</v>
      </c>
      <c r="AA753" s="17"/>
      <c r="AB753" s="17">
        <v>0.17149113211980399</v>
      </c>
      <c r="AC753" s="17">
        <v>0.141016520269336</v>
      </c>
      <c r="AD753" s="17">
        <v>7.5431865023455794E-2</v>
      </c>
      <c r="AE753" s="17">
        <v>0.10107091286275199</v>
      </c>
      <c r="AF753" s="17"/>
      <c r="AG753" s="17">
        <v>0.14516093411422801</v>
      </c>
      <c r="AH753" s="17">
        <v>6.4533358989837405E-2</v>
      </c>
      <c r="AI753" s="17">
        <v>0.13466350810329999</v>
      </c>
      <c r="AJ753" s="17">
        <v>0</v>
      </c>
      <c r="AK753" s="17"/>
      <c r="AL753" s="17">
        <v>0.13951076588811101</v>
      </c>
      <c r="AM753" s="17">
        <v>0.12574578484837101</v>
      </c>
      <c r="AN753" s="17">
        <v>0.24903815540527699</v>
      </c>
      <c r="AO753" s="17">
        <v>5.1561705114923001E-2</v>
      </c>
      <c r="AP753" s="17">
        <v>0</v>
      </c>
      <c r="AQ753" s="17">
        <v>0.102434208913135</v>
      </c>
      <c r="AR753" s="17"/>
      <c r="AS753" s="17">
        <v>0.13783703840780301</v>
      </c>
      <c r="AT753" s="17">
        <v>5.6690613544885297E-2</v>
      </c>
      <c r="AU753" s="17">
        <v>5.6690613544885297E-2</v>
      </c>
      <c r="AV753" s="17">
        <v>0.11380135019894599</v>
      </c>
      <c r="AW753" s="17">
        <v>0.106859681432242</v>
      </c>
      <c r="AX753" s="17">
        <v>0.14697823597457299</v>
      </c>
      <c r="AY753" s="17">
        <v>0.40120246525961301</v>
      </c>
      <c r="AZ753" s="17">
        <v>0.17473089755489901</v>
      </c>
      <c r="BA753" s="17">
        <v>0</v>
      </c>
      <c r="BB753" s="17"/>
      <c r="BC753" s="17">
        <v>0.115400460386142</v>
      </c>
      <c r="BD753" s="17">
        <v>0.142791747187962</v>
      </c>
      <c r="BE753" s="17">
        <v>0.21084601093653499</v>
      </c>
      <c r="BF753" s="17">
        <v>0.127249104973121</v>
      </c>
      <c r="BG753" s="17">
        <v>0.13970248460669599</v>
      </c>
      <c r="BH753" s="17">
        <v>8.7649994442788301E-2</v>
      </c>
      <c r="BI753" s="17"/>
      <c r="BJ753" s="17">
        <v>0.13316746397939</v>
      </c>
      <c r="BK753" s="17">
        <v>0.144726701402003</v>
      </c>
      <c r="BL753" s="17">
        <v>0.11167334321481601</v>
      </c>
      <c r="BM753" s="17">
        <v>0.11187179878933599</v>
      </c>
      <c r="BN753" s="17">
        <v>0.121260651481111</v>
      </c>
      <c r="BO753" s="17">
        <v>0.18482499068580099</v>
      </c>
      <c r="BP753" s="17"/>
      <c r="BQ753" s="17">
        <v>0.130637714218516</v>
      </c>
      <c r="BR753" s="17">
        <v>0.13606731759634899</v>
      </c>
      <c r="BS753" s="17"/>
      <c r="BT753" s="17">
        <v>0.123580186516536</v>
      </c>
      <c r="BU753" s="17">
        <v>0.13423108559201599</v>
      </c>
      <c r="BV753" s="17"/>
      <c r="BW753" s="17">
        <v>0.13205658887844901</v>
      </c>
      <c r="BX753" s="17" t="s">
        <v>136</v>
      </c>
    </row>
    <row r="754" spans="2:76" x14ac:dyDescent="0.35">
      <c r="B754" t="s">
        <v>412</v>
      </c>
      <c r="C754" s="17">
        <v>5.120961820995E-2</v>
      </c>
      <c r="D754" s="17">
        <v>4.6812504467622397E-2</v>
      </c>
      <c r="E754" s="17">
        <v>5.5436916859771201E-2</v>
      </c>
      <c r="F754" s="17"/>
      <c r="G754" s="17">
        <v>0.120112789970233</v>
      </c>
      <c r="H754" s="17">
        <v>6.4408409503028896E-2</v>
      </c>
      <c r="I754" s="17">
        <v>1.781613647284E-2</v>
      </c>
      <c r="J754" s="17"/>
      <c r="K754" s="17">
        <v>5.0068051973963003E-2</v>
      </c>
      <c r="L754" s="17">
        <v>1.14713625223895E-2</v>
      </c>
      <c r="M754" s="17">
        <v>3.2762969706295303E-2</v>
      </c>
      <c r="N754" s="17">
        <v>3.9038264943781598E-2</v>
      </c>
      <c r="O754" s="17">
        <v>0</v>
      </c>
      <c r="P754" s="17">
        <v>0</v>
      </c>
      <c r="Q754" s="17">
        <v>6.0248060463879399E-2</v>
      </c>
      <c r="R754" s="17">
        <v>3.6338260512955099E-2</v>
      </c>
      <c r="S754" s="17">
        <v>0</v>
      </c>
      <c r="T754" s="17">
        <v>5.7129293813675402E-2</v>
      </c>
      <c r="U754" s="17">
        <v>7.7531405631387301E-2</v>
      </c>
      <c r="V754" s="17">
        <v>0</v>
      </c>
      <c r="W754" s="17">
        <v>5.54436215013758E-2</v>
      </c>
      <c r="X754" s="17">
        <v>0.18092979632064499</v>
      </c>
      <c r="Y754" s="17">
        <v>0.232183034438185</v>
      </c>
      <c r="Z754" s="17">
        <v>5.4662789196915501E-2</v>
      </c>
      <c r="AA754" s="17"/>
      <c r="AB754" s="17">
        <v>2.84317180708453E-2</v>
      </c>
      <c r="AC754" s="17">
        <v>4.6557337847561601E-2</v>
      </c>
      <c r="AD754" s="17">
        <v>7.5831985880633695E-2</v>
      </c>
      <c r="AE754" s="17">
        <v>5.8787856134101799E-2</v>
      </c>
      <c r="AF754" s="17"/>
      <c r="AG754" s="17">
        <v>5.4818364461899E-2</v>
      </c>
      <c r="AH754" s="17">
        <v>8.1637402699613906E-2</v>
      </c>
      <c r="AI754" s="17">
        <v>4.0506584265123498E-2</v>
      </c>
      <c r="AJ754" s="17">
        <v>0</v>
      </c>
      <c r="AK754" s="17"/>
      <c r="AL754" s="17">
        <v>3.6476939249481102E-2</v>
      </c>
      <c r="AM754" s="17">
        <v>3.3523186188444902E-2</v>
      </c>
      <c r="AN754" s="17">
        <v>0.101654925435195</v>
      </c>
      <c r="AO754" s="17">
        <v>5.06254292967485E-2</v>
      </c>
      <c r="AP754" s="17">
        <v>0.16010682593279399</v>
      </c>
      <c r="AQ754" s="17">
        <v>0.123755309136397</v>
      </c>
      <c r="AR754" s="17"/>
      <c r="AS754" s="17">
        <v>3.7159700637458902E-2</v>
      </c>
      <c r="AT754" s="17">
        <v>0</v>
      </c>
      <c r="AU754" s="17">
        <v>0</v>
      </c>
      <c r="AV754" s="17">
        <v>7.6171370631962595E-2</v>
      </c>
      <c r="AW754" s="17">
        <v>5.8109930184328903E-2</v>
      </c>
      <c r="AX754" s="17">
        <v>0.23563816653762901</v>
      </c>
      <c r="AY754" s="17">
        <v>0</v>
      </c>
      <c r="AZ754" s="17">
        <v>5.7829297185876601E-2</v>
      </c>
      <c r="BA754" s="17">
        <v>0</v>
      </c>
      <c r="BB754" s="17"/>
      <c r="BC754" s="17">
        <v>4.2092830665366898E-2</v>
      </c>
      <c r="BD754" s="17">
        <v>7.9658535441478995E-2</v>
      </c>
      <c r="BE754" s="17">
        <v>0</v>
      </c>
      <c r="BF754" s="17">
        <v>4.2140257139368101E-2</v>
      </c>
      <c r="BG754" s="17">
        <v>5.0645659511978601E-2</v>
      </c>
      <c r="BH754" s="17">
        <v>0.182647753634991</v>
      </c>
      <c r="BI754" s="17"/>
      <c r="BJ754" s="17">
        <v>5.4886933227000903E-2</v>
      </c>
      <c r="BK754" s="17">
        <v>3.3195365347952102E-2</v>
      </c>
      <c r="BL754" s="17">
        <v>4.66766217116747E-2</v>
      </c>
      <c r="BM754" s="17">
        <v>6.3845258765290902E-2</v>
      </c>
      <c r="BN754" s="17">
        <v>8.1480785770592506E-2</v>
      </c>
      <c r="BO754" s="17">
        <v>1.46094704666349E-2</v>
      </c>
      <c r="BP754" s="17"/>
      <c r="BQ754" s="17">
        <v>5.32992263449686E-2</v>
      </c>
      <c r="BR754" s="17">
        <v>4.6862327053238902E-2</v>
      </c>
      <c r="BS754" s="17"/>
      <c r="BT754" s="17">
        <v>4.8856204299251499E-2</v>
      </c>
      <c r="BU754" s="17">
        <v>5.3601227224557998E-2</v>
      </c>
      <c r="BV754" s="17"/>
      <c r="BW754" s="17">
        <v>5.120961820995E-2</v>
      </c>
      <c r="BX754" s="17" t="s">
        <v>136</v>
      </c>
    </row>
    <row r="755" spans="2:76" x14ac:dyDescent="0.35">
      <c r="B755" t="s">
        <v>414</v>
      </c>
      <c r="C755" s="17">
        <v>9.6677675655742895E-3</v>
      </c>
      <c r="D755" s="17">
        <v>9.7381251356259899E-3</v>
      </c>
      <c r="E755" s="17">
        <v>9.6001271818331995E-3</v>
      </c>
      <c r="F755" s="17"/>
      <c r="G755" s="17">
        <v>2.8601042483070101E-2</v>
      </c>
      <c r="H755" s="17">
        <v>4.4895540121213003E-3</v>
      </c>
      <c r="I755" s="17">
        <v>6.8346802220697403E-3</v>
      </c>
      <c r="J755" s="17"/>
      <c r="K755" s="17">
        <v>1.7051116894648301E-2</v>
      </c>
      <c r="L755" s="17">
        <v>0</v>
      </c>
      <c r="M755" s="17">
        <v>3.4103909902304497E-2</v>
      </c>
      <c r="N755" s="17">
        <v>0</v>
      </c>
      <c r="O755" s="17">
        <v>0</v>
      </c>
      <c r="P755" s="17">
        <v>0</v>
      </c>
      <c r="Q755" s="17">
        <v>2.00952309408272E-2</v>
      </c>
      <c r="R755" s="17">
        <v>1.9882830311338501E-2</v>
      </c>
      <c r="S755" s="17">
        <v>0</v>
      </c>
      <c r="T755" s="17">
        <v>0</v>
      </c>
      <c r="U755" s="17">
        <v>0</v>
      </c>
      <c r="V755" s="17">
        <v>0</v>
      </c>
      <c r="W755" s="17">
        <v>2.68467962630611E-2</v>
      </c>
      <c r="X755" s="17">
        <v>0</v>
      </c>
      <c r="Y755" s="17">
        <v>0</v>
      </c>
      <c r="Z755" s="17">
        <v>4.7266714885994203E-2</v>
      </c>
      <c r="AA755" s="17"/>
      <c r="AB755" s="17">
        <v>0</v>
      </c>
      <c r="AC755" s="17">
        <v>2.2277423499470698E-2</v>
      </c>
      <c r="AD755" s="17">
        <v>0</v>
      </c>
      <c r="AE755" s="17">
        <v>0</v>
      </c>
      <c r="AF755" s="17"/>
      <c r="AG755" s="17">
        <v>1.27602619995802E-2</v>
      </c>
      <c r="AH755" s="17">
        <v>0</v>
      </c>
      <c r="AI755" s="17">
        <v>0</v>
      </c>
      <c r="AJ755" s="17">
        <v>0</v>
      </c>
      <c r="AK755" s="17"/>
      <c r="AL755" s="17">
        <v>4.7323668151461997E-3</v>
      </c>
      <c r="AM755" s="17">
        <v>1.1972070183711299E-2</v>
      </c>
      <c r="AN755" s="17">
        <v>2.17399431114388E-2</v>
      </c>
      <c r="AO755" s="17">
        <v>0</v>
      </c>
      <c r="AP755" s="17">
        <v>5.5319369888605301E-2</v>
      </c>
      <c r="AQ755" s="17">
        <v>1.89044943059271E-2</v>
      </c>
      <c r="AR755" s="17"/>
      <c r="AS755" s="17">
        <v>6.7971788824611502E-3</v>
      </c>
      <c r="AT755" s="17">
        <v>0</v>
      </c>
      <c r="AU755" s="17">
        <v>0</v>
      </c>
      <c r="AV755" s="17">
        <v>2.16983022983574E-2</v>
      </c>
      <c r="AW755" s="17">
        <v>0</v>
      </c>
      <c r="AX755" s="17">
        <v>0</v>
      </c>
      <c r="AY755" s="17">
        <v>0</v>
      </c>
      <c r="AZ755" s="17">
        <v>2.7259702547381599E-2</v>
      </c>
      <c r="BA755" s="17">
        <v>0</v>
      </c>
      <c r="BB755" s="17"/>
      <c r="BC755" s="17">
        <v>0</v>
      </c>
      <c r="BD755" s="17">
        <v>2.0984144189164802E-2</v>
      </c>
      <c r="BE755" s="17">
        <v>0</v>
      </c>
      <c r="BF755" s="17">
        <v>7.8324266865344907E-3</v>
      </c>
      <c r="BG755" s="17">
        <v>1.27912400236993E-2</v>
      </c>
      <c r="BH755" s="17">
        <v>0</v>
      </c>
      <c r="BI755" s="17"/>
      <c r="BJ755" s="17">
        <v>0</v>
      </c>
      <c r="BK755" s="17">
        <v>1.47196508002835E-2</v>
      </c>
      <c r="BL755" s="17">
        <v>2.8345705719800999E-2</v>
      </c>
      <c r="BM755" s="17">
        <v>5.6764146915000303E-3</v>
      </c>
      <c r="BN755" s="17">
        <v>1.2844405318083301E-2</v>
      </c>
      <c r="BO755" s="17">
        <v>0</v>
      </c>
      <c r="BP755" s="17"/>
      <c r="BQ755" s="17">
        <v>6.9214617554149201E-3</v>
      </c>
      <c r="BR755" s="17">
        <v>1.5869805826239199E-2</v>
      </c>
      <c r="BS755" s="17"/>
      <c r="BT755" s="17">
        <v>2.8746955202756802E-3</v>
      </c>
      <c r="BU755" s="17">
        <v>1.5725775075569201E-2</v>
      </c>
      <c r="BV755" s="17"/>
      <c r="BW755" s="17">
        <v>9.6677675655742895E-3</v>
      </c>
      <c r="BX755" s="17" t="s">
        <v>136</v>
      </c>
    </row>
    <row r="756" spans="2:76" x14ac:dyDescent="0.35">
      <c r="B756" t="s">
        <v>415</v>
      </c>
      <c r="C756" s="17">
        <v>0.53826355175557705</v>
      </c>
      <c r="D756" s="17">
        <v>0.57104269237735905</v>
      </c>
      <c r="E756" s="17">
        <v>0.50675033080819099</v>
      </c>
      <c r="F756" s="17"/>
      <c r="G756" s="17">
        <v>0.418716787634071</v>
      </c>
      <c r="H756" s="17">
        <v>0.49228154060116103</v>
      </c>
      <c r="I756" s="17">
        <v>0.61282869555606601</v>
      </c>
      <c r="J756" s="17"/>
      <c r="K756" s="17">
        <v>0.51703350527491099</v>
      </c>
      <c r="L756" s="17">
        <v>0.66297434957691104</v>
      </c>
      <c r="M756" s="17">
        <v>0.508478995884035</v>
      </c>
      <c r="N756" s="17">
        <v>0.27866702095902002</v>
      </c>
      <c r="O756" s="17">
        <v>0.19817011432543399</v>
      </c>
      <c r="P756" s="17">
        <v>0.65357469892472397</v>
      </c>
      <c r="Q756" s="17">
        <v>0.55035296429082603</v>
      </c>
      <c r="R756" s="17">
        <v>0.57605948372447102</v>
      </c>
      <c r="S756" s="17">
        <v>0.53021732799830601</v>
      </c>
      <c r="T756" s="17">
        <v>0.51812072801106801</v>
      </c>
      <c r="U756" s="17">
        <v>0.591524349374698</v>
      </c>
      <c r="V756" s="17">
        <v>0.70774959044084196</v>
      </c>
      <c r="W756" s="17">
        <v>0.424005482260363</v>
      </c>
      <c r="X756" s="17">
        <v>0.54869215719988196</v>
      </c>
      <c r="Y756" s="17">
        <v>0.43630515129525699</v>
      </c>
      <c r="Z756" s="17">
        <v>0.56998846259509295</v>
      </c>
      <c r="AA756" s="17"/>
      <c r="AB756" s="17">
        <v>0.49912597123955399</v>
      </c>
      <c r="AC756" s="17">
        <v>0.52402550469271203</v>
      </c>
      <c r="AD756" s="17">
        <v>0.62510443456204001</v>
      </c>
      <c r="AE756" s="17">
        <v>0.61080317071800205</v>
      </c>
      <c r="AF756" s="17"/>
      <c r="AG756" s="17">
        <v>0.52243156662714396</v>
      </c>
      <c r="AH756" s="17">
        <v>0.57903607684099101</v>
      </c>
      <c r="AI756" s="17">
        <v>0.59125057218032995</v>
      </c>
      <c r="AJ756" s="17">
        <v>0.90004259574582202</v>
      </c>
      <c r="AK756" s="17"/>
      <c r="AL756" s="17">
        <v>0.52972901639118797</v>
      </c>
      <c r="AM756" s="17">
        <v>0.58750206104675495</v>
      </c>
      <c r="AN756" s="17">
        <v>0.39117474741569702</v>
      </c>
      <c r="AO756" s="17">
        <v>0.73470637897377999</v>
      </c>
      <c r="AP756" s="17">
        <v>0.401283296834475</v>
      </c>
      <c r="AQ756" s="17">
        <v>0.505116658999062</v>
      </c>
      <c r="AR756" s="17"/>
      <c r="AS756" s="17">
        <v>0.569392833541295</v>
      </c>
      <c r="AT756" s="17">
        <v>0.655190346982784</v>
      </c>
      <c r="AU756" s="17">
        <v>0.655190346982784</v>
      </c>
      <c r="AV756" s="17">
        <v>0.49056396902219501</v>
      </c>
      <c r="AW756" s="17">
        <v>0.59396581144123095</v>
      </c>
      <c r="AX756" s="17">
        <v>0.26718174136492101</v>
      </c>
      <c r="AY756" s="17">
        <v>0.28399776839843399</v>
      </c>
      <c r="AZ756" s="17">
        <v>0.35121886822758702</v>
      </c>
      <c r="BA756" s="17">
        <v>0</v>
      </c>
      <c r="BB756" s="17"/>
      <c r="BC756" s="17">
        <v>0.56046537116082495</v>
      </c>
      <c r="BD756" s="17">
        <v>0.551686329946806</v>
      </c>
      <c r="BE756" s="17">
        <v>0.60568012598131904</v>
      </c>
      <c r="BF756" s="17">
        <v>0.50937736639667897</v>
      </c>
      <c r="BG756" s="17">
        <v>0.53704081394342296</v>
      </c>
      <c r="BH756" s="17">
        <v>0.29911456802428699</v>
      </c>
      <c r="BI756" s="17"/>
      <c r="BJ756" s="17">
        <v>0.54964442860577001</v>
      </c>
      <c r="BK756" s="17">
        <v>0.60016147285300903</v>
      </c>
      <c r="BL756" s="17">
        <v>0.51066602068572498</v>
      </c>
      <c r="BM756" s="17">
        <v>0.50455813032378105</v>
      </c>
      <c r="BN756" s="17">
        <v>0.50103791743347503</v>
      </c>
      <c r="BO756" s="17">
        <v>0.53819269392499902</v>
      </c>
      <c r="BP756" s="17"/>
      <c r="BQ756" s="17">
        <v>0.54809298033079001</v>
      </c>
      <c r="BR756" s="17">
        <v>0.51970150739427101</v>
      </c>
      <c r="BS756" s="17"/>
      <c r="BT756" s="17">
        <v>0.558224421738857</v>
      </c>
      <c r="BU756" s="17">
        <v>0.52393002424897805</v>
      </c>
      <c r="BV756" s="17"/>
      <c r="BW756" s="17">
        <v>0.53826355175557705</v>
      </c>
      <c r="BX756" s="17" t="s">
        <v>136</v>
      </c>
    </row>
    <row r="757" spans="2:76" x14ac:dyDescent="0.35">
      <c r="B757" t="s">
        <v>416</v>
      </c>
      <c r="C757" s="17">
        <v>0.183266207088399</v>
      </c>
      <c r="D757" s="17">
        <v>0.15866575724943699</v>
      </c>
      <c r="E757" s="17">
        <v>0.20691659561216399</v>
      </c>
      <c r="F757" s="17"/>
      <c r="G757" s="17">
        <v>0.33139245097000702</v>
      </c>
      <c r="H757" s="17">
        <v>0.19079213123786101</v>
      </c>
      <c r="I757" s="17">
        <v>0.126496288514651</v>
      </c>
      <c r="J757" s="17"/>
      <c r="K757" s="17">
        <v>0.212783933011152</v>
      </c>
      <c r="L757" s="17">
        <v>9.1663749925537497E-2</v>
      </c>
      <c r="M757" s="17">
        <v>0.23848587222260301</v>
      </c>
      <c r="N757" s="17">
        <v>0.239527348634722</v>
      </c>
      <c r="O757" s="17">
        <v>0.20211430292656199</v>
      </c>
      <c r="P757" s="17">
        <v>0.205860601389659</v>
      </c>
      <c r="Q757" s="17">
        <v>0.19030430671953999</v>
      </c>
      <c r="R757" s="17">
        <v>0.174139858691471</v>
      </c>
      <c r="S757" s="17">
        <v>0.21052361781224499</v>
      </c>
      <c r="T757" s="17">
        <v>0.18171349845658</v>
      </c>
      <c r="U757" s="17">
        <v>0.20046101851433401</v>
      </c>
      <c r="V757" s="17">
        <v>9.8124677217577297E-2</v>
      </c>
      <c r="W757" s="17">
        <v>0.17083514440201999</v>
      </c>
      <c r="X757" s="17">
        <v>0.27224378511575498</v>
      </c>
      <c r="Y757" s="17">
        <v>0.32438781626215901</v>
      </c>
      <c r="Z757" s="17">
        <v>0.148644588032284</v>
      </c>
      <c r="AA757" s="17"/>
      <c r="AB757" s="17">
        <v>0.19992285019065001</v>
      </c>
      <c r="AC757" s="17">
        <v>0.187573858116898</v>
      </c>
      <c r="AD757" s="17">
        <v>0.151263850904089</v>
      </c>
      <c r="AE757" s="17">
        <v>0.159858768996854</v>
      </c>
      <c r="AF757" s="17"/>
      <c r="AG757" s="17">
        <v>0.19997929857612701</v>
      </c>
      <c r="AH757" s="17">
        <v>0.14617076168945101</v>
      </c>
      <c r="AI757" s="17">
        <v>0.17517009236842401</v>
      </c>
      <c r="AJ757" s="17">
        <v>0</v>
      </c>
      <c r="AK757" s="17"/>
      <c r="AL757" s="17">
        <v>0.17598770513759199</v>
      </c>
      <c r="AM757" s="17">
        <v>0.159268971036816</v>
      </c>
      <c r="AN757" s="17">
        <v>0.35069308084047301</v>
      </c>
      <c r="AO757" s="17">
        <v>0.102187134411671</v>
      </c>
      <c r="AP757" s="17">
        <v>0.16010682593279399</v>
      </c>
      <c r="AQ757" s="17">
        <v>0.22618951804953299</v>
      </c>
      <c r="AR757" s="17"/>
      <c r="AS757" s="17">
        <v>0.174996739045262</v>
      </c>
      <c r="AT757" s="17">
        <v>5.6690613544885297E-2</v>
      </c>
      <c r="AU757" s="17">
        <v>5.6690613544885297E-2</v>
      </c>
      <c r="AV757" s="17">
        <v>0.18997272083090799</v>
      </c>
      <c r="AW757" s="17">
        <v>0.164969611616571</v>
      </c>
      <c r="AX757" s="17">
        <v>0.38261640251220302</v>
      </c>
      <c r="AY757" s="17">
        <v>0.40120246525961301</v>
      </c>
      <c r="AZ757" s="17">
        <v>0.23256019474077599</v>
      </c>
      <c r="BA757" s="17">
        <v>0</v>
      </c>
      <c r="BB757" s="17"/>
      <c r="BC757" s="17">
        <v>0.157493291051509</v>
      </c>
      <c r="BD757" s="17">
        <v>0.222450282629441</v>
      </c>
      <c r="BE757" s="17">
        <v>0.21084601093653499</v>
      </c>
      <c r="BF757" s="17">
        <v>0.16938936211248901</v>
      </c>
      <c r="BG757" s="17">
        <v>0.19034814411867401</v>
      </c>
      <c r="BH757" s="17">
        <v>0.27029774807777901</v>
      </c>
      <c r="BI757" s="17"/>
      <c r="BJ757" s="17">
        <v>0.188054397206391</v>
      </c>
      <c r="BK757" s="17">
        <v>0.177922066749955</v>
      </c>
      <c r="BL757" s="17">
        <v>0.158349964926491</v>
      </c>
      <c r="BM757" s="17">
        <v>0.17571705755462599</v>
      </c>
      <c r="BN757" s="17">
        <v>0.20274143725170299</v>
      </c>
      <c r="BO757" s="17">
        <v>0.19943446115243599</v>
      </c>
      <c r="BP757" s="17"/>
      <c r="BQ757" s="17">
        <v>0.183936940563484</v>
      </c>
      <c r="BR757" s="17">
        <v>0.182929644649588</v>
      </c>
      <c r="BS757" s="17"/>
      <c r="BT757" s="17">
        <v>0.17243639081578799</v>
      </c>
      <c r="BU757" s="17">
        <v>0.187832312816574</v>
      </c>
      <c r="BV757" s="17"/>
      <c r="BW757" s="17">
        <v>0.183266207088399</v>
      </c>
      <c r="BX757" s="17" t="s">
        <v>136</v>
      </c>
    </row>
    <row r="758" spans="2:76" x14ac:dyDescent="0.35">
      <c r="B758" t="s">
        <v>109</v>
      </c>
      <c r="C758" s="17">
        <v>0.35499734466717903</v>
      </c>
      <c r="D758" s="17">
        <v>0.41237693512792201</v>
      </c>
      <c r="E758" s="17">
        <v>0.29983373519602702</v>
      </c>
      <c r="F758" s="17"/>
      <c r="G758" s="17">
        <v>8.7324336664064403E-2</v>
      </c>
      <c r="H758" s="17">
        <v>0.30148940936329899</v>
      </c>
      <c r="I758" s="17">
        <v>0.486332407041415</v>
      </c>
      <c r="J758" s="17"/>
      <c r="K758" s="17">
        <v>0.30424957226375898</v>
      </c>
      <c r="L758" s="17">
        <v>0.57131059965137398</v>
      </c>
      <c r="M758" s="17">
        <v>0.26999312366143202</v>
      </c>
      <c r="N758" s="17">
        <v>3.9139672324297201E-2</v>
      </c>
      <c r="O758" s="17">
        <v>-3.9441886011277504E-3</v>
      </c>
      <c r="P758" s="17">
        <v>0.44771409753506503</v>
      </c>
      <c r="Q758" s="17">
        <v>0.36004865757128701</v>
      </c>
      <c r="R758" s="17">
        <v>0.40191962503299999</v>
      </c>
      <c r="S758" s="17">
        <v>0.31969371018606102</v>
      </c>
      <c r="T758" s="17">
        <v>0.33640722955448799</v>
      </c>
      <c r="U758" s="17">
        <v>0.39106333086036399</v>
      </c>
      <c r="V758" s="17">
        <v>0.60962491322326495</v>
      </c>
      <c r="W758" s="17">
        <v>0.25317033785834298</v>
      </c>
      <c r="X758" s="17">
        <v>0.27644837208412698</v>
      </c>
      <c r="Y758" s="17">
        <v>0.111917335033097</v>
      </c>
      <c r="Z758" s="17">
        <v>0.42134387456280897</v>
      </c>
      <c r="AA758" s="17"/>
      <c r="AB758" s="17">
        <v>0.29920312104890501</v>
      </c>
      <c r="AC758" s="17">
        <v>0.336451646575814</v>
      </c>
      <c r="AD758" s="17">
        <v>0.47384058365795001</v>
      </c>
      <c r="AE758" s="17">
        <v>0.45094440172114902</v>
      </c>
      <c r="AF758" s="17"/>
      <c r="AG758" s="17">
        <v>0.32245226805101701</v>
      </c>
      <c r="AH758" s="17">
        <v>0.43286531515153898</v>
      </c>
      <c r="AI758" s="17">
        <v>0.41608047981190699</v>
      </c>
      <c r="AJ758" s="17">
        <v>0.90004259574582202</v>
      </c>
      <c r="AK758" s="17"/>
      <c r="AL758" s="17">
        <v>0.35374131125359598</v>
      </c>
      <c r="AM758" s="17">
        <v>0.42823309000993998</v>
      </c>
      <c r="AN758" s="17">
        <v>4.0481666575224798E-2</v>
      </c>
      <c r="AO758" s="17">
        <v>0.63251924456210895</v>
      </c>
      <c r="AP758" s="17">
        <v>0.24117647090168201</v>
      </c>
      <c r="AQ758" s="17">
        <v>0.27892714094952897</v>
      </c>
      <c r="AR758" s="17"/>
      <c r="AS758" s="17">
        <v>0.39439609449603302</v>
      </c>
      <c r="AT758" s="17">
        <v>0.59849973343789897</v>
      </c>
      <c r="AU758" s="17">
        <v>0.59849973343789897</v>
      </c>
      <c r="AV758" s="17">
        <v>0.30059124819128602</v>
      </c>
      <c r="AW758" s="17">
        <v>0.42899619982465997</v>
      </c>
      <c r="AX758" s="17">
        <v>-0.115434661147281</v>
      </c>
      <c r="AY758" s="17">
        <v>-0.117204696861179</v>
      </c>
      <c r="AZ758" s="17">
        <v>0.118658673486812</v>
      </c>
      <c r="BA758" s="17">
        <v>0</v>
      </c>
      <c r="BB758" s="17"/>
      <c r="BC758" s="17">
        <v>0.40297208010931601</v>
      </c>
      <c r="BD758" s="17">
        <v>0.329236047317365</v>
      </c>
      <c r="BE758" s="17">
        <v>0.394834115044784</v>
      </c>
      <c r="BF758" s="17">
        <v>0.33998800428419002</v>
      </c>
      <c r="BG758" s="17">
        <v>0.346692669824749</v>
      </c>
      <c r="BH758" s="17">
        <v>2.88168199465073E-2</v>
      </c>
      <c r="BI758" s="17"/>
      <c r="BJ758" s="17">
        <v>0.36159003139937801</v>
      </c>
      <c r="BK758" s="17">
        <v>0.42223940610305399</v>
      </c>
      <c r="BL758" s="17">
        <v>0.35231605575923403</v>
      </c>
      <c r="BM758" s="17">
        <v>0.32884107276915397</v>
      </c>
      <c r="BN758" s="17">
        <v>0.29829648018177202</v>
      </c>
      <c r="BO758" s="17">
        <v>0.33875823277256301</v>
      </c>
      <c r="BP758" s="17"/>
      <c r="BQ758" s="17">
        <v>0.36415603976730498</v>
      </c>
      <c r="BR758" s="17">
        <v>0.33677186274468301</v>
      </c>
      <c r="BS758" s="17"/>
      <c r="BT758" s="17">
        <v>0.38578803092306901</v>
      </c>
      <c r="BU758" s="17">
        <v>0.33609771143240402</v>
      </c>
      <c r="BV758" s="17"/>
      <c r="BW758" s="17">
        <v>0.35499734466717903</v>
      </c>
      <c r="BX758" s="17" t="s">
        <v>136</v>
      </c>
    </row>
    <row r="759" spans="2:76"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row>
    <row r="760" spans="2:76" x14ac:dyDescent="0.35">
      <c r="B760" s="6" t="s">
        <v>419</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row>
    <row r="761" spans="2:76" x14ac:dyDescent="0.35">
      <c r="B761" s="31" t="s">
        <v>507</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row>
    <row r="762" spans="2:76" x14ac:dyDescent="0.35">
      <c r="B762" t="s">
        <v>157</v>
      </c>
      <c r="C762" s="17">
        <v>0.33630506975744001</v>
      </c>
      <c r="D762" s="17">
        <v>0.33391879574243699</v>
      </c>
      <c r="E762" s="17">
        <v>0.33806422200499497</v>
      </c>
      <c r="F762" s="17"/>
      <c r="G762" s="17">
        <v>0.34179541318804502</v>
      </c>
      <c r="H762" s="17">
        <v>0.36528858302099199</v>
      </c>
      <c r="I762" s="17">
        <v>0.29982800314174901</v>
      </c>
      <c r="J762" s="17"/>
      <c r="K762" s="17">
        <v>0.32744611150318398</v>
      </c>
      <c r="L762" s="17">
        <v>0.119780132220528</v>
      </c>
      <c r="M762" s="17">
        <v>0.27646745798803102</v>
      </c>
      <c r="N762" s="17">
        <v>0.16606881683621999</v>
      </c>
      <c r="O762" s="17">
        <v>1</v>
      </c>
      <c r="P762" s="17">
        <v>0</v>
      </c>
      <c r="Q762" s="17">
        <v>0.55190095915960202</v>
      </c>
      <c r="R762" s="17">
        <v>0.228354731199886</v>
      </c>
      <c r="S762" s="17">
        <v>0.25146813363259501</v>
      </c>
      <c r="T762" s="17">
        <v>0.35711312828018699</v>
      </c>
      <c r="U762" s="17">
        <v>0.58148446283907296</v>
      </c>
      <c r="V762" s="17">
        <v>0</v>
      </c>
      <c r="W762" s="17">
        <v>0.32454458768098798</v>
      </c>
      <c r="X762" s="17">
        <v>0.33541257427156501</v>
      </c>
      <c r="Y762" s="17">
        <v>0.428642579687738</v>
      </c>
      <c r="Z762" s="17">
        <v>0.68171768068431204</v>
      </c>
      <c r="AA762" s="17"/>
      <c r="AB762" s="17">
        <v>0.36111964556808501</v>
      </c>
      <c r="AC762" s="17">
        <v>0.27696375425682501</v>
      </c>
      <c r="AD762" s="17">
        <v>0.35859499756472102</v>
      </c>
      <c r="AE762" s="17">
        <v>0.306901871814516</v>
      </c>
      <c r="AF762" s="17"/>
      <c r="AG762" s="17">
        <v>0.31642048915265802</v>
      </c>
      <c r="AH762" s="17">
        <v>0.56498083791655795</v>
      </c>
      <c r="AI762" s="17">
        <v>0.32053559192425601</v>
      </c>
      <c r="AJ762" s="17" t="s">
        <v>136</v>
      </c>
      <c r="AK762" s="17"/>
      <c r="AL762" s="17">
        <v>0.24031913951932299</v>
      </c>
      <c r="AM762" s="17">
        <v>0.29109203537276801</v>
      </c>
      <c r="AN762" s="17">
        <v>0.31230405312891801</v>
      </c>
      <c r="AO762" s="17">
        <v>0.49541881752744599</v>
      </c>
      <c r="AP762" s="17">
        <v>1</v>
      </c>
      <c r="AQ762" s="17">
        <v>0.42443027506461301</v>
      </c>
      <c r="AR762" s="17"/>
      <c r="AS762" s="17">
        <v>0.286950220001643</v>
      </c>
      <c r="AT762" s="17">
        <v>0.338729498439786</v>
      </c>
      <c r="AU762" s="17">
        <v>0.338729498439786</v>
      </c>
      <c r="AV762" s="17">
        <v>0.45398876071677302</v>
      </c>
      <c r="AW762" s="17">
        <v>0.443880300531521</v>
      </c>
      <c r="AX762" s="17">
        <v>0.80907985952827899</v>
      </c>
      <c r="AY762" s="17">
        <v>0.61123086860695997</v>
      </c>
      <c r="AZ762" s="17">
        <v>0</v>
      </c>
      <c r="BA762" s="17" t="s">
        <v>136</v>
      </c>
      <c r="BB762" s="17"/>
      <c r="BC762" s="17">
        <v>0.31657229495668199</v>
      </c>
      <c r="BD762" s="17">
        <v>0.21857968165515901</v>
      </c>
      <c r="BE762" s="17">
        <v>0.20545272305492701</v>
      </c>
      <c r="BF762" s="17">
        <v>0.45168877261245299</v>
      </c>
      <c r="BG762" s="17">
        <v>0.317418485090255</v>
      </c>
      <c r="BH762" s="17">
        <v>0.65386792575356101</v>
      </c>
      <c r="BI762" s="17"/>
      <c r="BJ762" s="17">
        <v>0.33616859031284102</v>
      </c>
      <c r="BK762" s="17">
        <v>0.22536063057539399</v>
      </c>
      <c r="BL762" s="17">
        <v>0.213380185126086</v>
      </c>
      <c r="BM762" s="17">
        <v>0.43172458104070899</v>
      </c>
      <c r="BN762" s="17">
        <v>0.31646571969741699</v>
      </c>
      <c r="BO762" s="17">
        <v>0.49600002175938301</v>
      </c>
      <c r="BP762" s="17"/>
      <c r="BQ762" s="17">
        <v>0.32493642644318299</v>
      </c>
      <c r="BR762" s="17">
        <v>0.36186507235480198</v>
      </c>
      <c r="BS762" s="17"/>
      <c r="BT762" s="17">
        <v>0.33484724638048202</v>
      </c>
      <c r="BU762" s="17">
        <v>0.31586606871150302</v>
      </c>
      <c r="BV762" s="17"/>
      <c r="BW762" s="17">
        <v>0.33630506975744001</v>
      </c>
      <c r="BX762" s="17" t="s">
        <v>136</v>
      </c>
    </row>
    <row r="763" spans="2:76" x14ac:dyDescent="0.35">
      <c r="B763" t="s">
        <v>158</v>
      </c>
      <c r="C763" s="17">
        <v>0.51627035738668003</v>
      </c>
      <c r="D763" s="17">
        <v>0.53872448523143401</v>
      </c>
      <c r="E763" s="17">
        <v>0.49971725861570399</v>
      </c>
      <c r="F763" s="17"/>
      <c r="G763" s="17">
        <v>0.51038538061034899</v>
      </c>
      <c r="H763" s="17">
        <v>0.53121760564529397</v>
      </c>
      <c r="I763" s="17">
        <v>0.50537445096155997</v>
      </c>
      <c r="J763" s="17"/>
      <c r="K763" s="17">
        <v>0.51447988416194101</v>
      </c>
      <c r="L763" s="17">
        <v>0.88021986777947203</v>
      </c>
      <c r="M763" s="17">
        <v>0.42000521430724203</v>
      </c>
      <c r="N763" s="17">
        <v>0.66574211776806902</v>
      </c>
      <c r="O763" s="17">
        <v>0</v>
      </c>
      <c r="P763" s="17">
        <v>0.66412181739488096</v>
      </c>
      <c r="Q763" s="17">
        <v>0.44809904084039798</v>
      </c>
      <c r="R763" s="17">
        <v>0.67328222370083401</v>
      </c>
      <c r="S763" s="17">
        <v>0.74853186636740499</v>
      </c>
      <c r="T763" s="17">
        <v>0.46771959536438401</v>
      </c>
      <c r="U763" s="17">
        <v>0.41851553716092699</v>
      </c>
      <c r="V763" s="17">
        <v>1</v>
      </c>
      <c r="W763" s="17">
        <v>0.16227229384049399</v>
      </c>
      <c r="X763" s="17">
        <v>0.33541257427156501</v>
      </c>
      <c r="Y763" s="17">
        <v>0.42579159672085698</v>
      </c>
      <c r="Z763" s="17">
        <v>0.31828231931568801</v>
      </c>
      <c r="AA763" s="17"/>
      <c r="AB763" s="17">
        <v>0.52706944737776296</v>
      </c>
      <c r="AC763" s="17">
        <v>0.52404870894387401</v>
      </c>
      <c r="AD763" s="17">
        <v>0.50756121676621901</v>
      </c>
      <c r="AE763" s="17">
        <v>0.60152419903806797</v>
      </c>
      <c r="AF763" s="17"/>
      <c r="AG763" s="17">
        <v>0.53051136452735403</v>
      </c>
      <c r="AH763" s="17">
        <v>0.43501916208344199</v>
      </c>
      <c r="AI763" s="17">
        <v>0.46014424329889902</v>
      </c>
      <c r="AJ763" s="17" t="s">
        <v>136</v>
      </c>
      <c r="AK763" s="17"/>
      <c r="AL763" s="17">
        <v>0.61442330809975498</v>
      </c>
      <c r="AM763" s="17">
        <v>0.45803362798498398</v>
      </c>
      <c r="AN763" s="17">
        <v>0.53363314468966405</v>
      </c>
      <c r="AO763" s="17">
        <v>0.50458118247255401</v>
      </c>
      <c r="AP763" s="17">
        <v>0</v>
      </c>
      <c r="AQ763" s="17">
        <v>0.46296008389672699</v>
      </c>
      <c r="AR763" s="17"/>
      <c r="AS763" s="17">
        <v>0.53748615273766698</v>
      </c>
      <c r="AT763" s="17">
        <v>0.66127050156021405</v>
      </c>
      <c r="AU763" s="17">
        <v>0.66127050156021405</v>
      </c>
      <c r="AV763" s="17">
        <v>0.42778828108686101</v>
      </c>
      <c r="AW763" s="17">
        <v>0.33195561956856101</v>
      </c>
      <c r="AX763" s="17">
        <v>0.19092014047172101</v>
      </c>
      <c r="AY763" s="17">
        <v>0.38876913139303998</v>
      </c>
      <c r="AZ763" s="17">
        <v>0.88739314787750101</v>
      </c>
      <c r="BA763" s="17" t="s">
        <v>136</v>
      </c>
      <c r="BB763" s="17"/>
      <c r="BC763" s="17">
        <v>0.52892347219319402</v>
      </c>
      <c r="BD763" s="17">
        <v>0.62306963096323897</v>
      </c>
      <c r="BE763" s="17">
        <v>0.79454727694507299</v>
      </c>
      <c r="BF763" s="17">
        <v>0.26528964549948703</v>
      </c>
      <c r="BG763" s="17">
        <v>0.56769699883340097</v>
      </c>
      <c r="BH763" s="17">
        <v>0.34613207424643899</v>
      </c>
      <c r="BI763" s="17"/>
      <c r="BJ763" s="17">
        <v>0.51861496030480203</v>
      </c>
      <c r="BK763" s="17">
        <v>0.57269143280703805</v>
      </c>
      <c r="BL763" s="17">
        <v>0.45370165033243698</v>
      </c>
      <c r="BM763" s="17">
        <v>0.39676021673203099</v>
      </c>
      <c r="BN763" s="17">
        <v>0.68353428030258301</v>
      </c>
      <c r="BO763" s="17">
        <v>0.42464058131761601</v>
      </c>
      <c r="BP763" s="17"/>
      <c r="BQ763" s="17">
        <v>0.51426767484823199</v>
      </c>
      <c r="BR763" s="17">
        <v>0.52077296772192005</v>
      </c>
      <c r="BS763" s="17"/>
      <c r="BT763" s="17">
        <v>0.516334063135928</v>
      </c>
      <c r="BU763" s="17">
        <v>0.53303699350058498</v>
      </c>
      <c r="BV763" s="17"/>
      <c r="BW763" s="17">
        <v>0.51627035738668003</v>
      </c>
      <c r="BX763" s="17" t="s">
        <v>136</v>
      </c>
    </row>
    <row r="764" spans="2:76" x14ac:dyDescent="0.35">
      <c r="B764" t="s">
        <v>178</v>
      </c>
      <c r="C764" s="17">
        <v>0.118832262745643</v>
      </c>
      <c r="D764" s="17">
        <v>0.12735671902612899</v>
      </c>
      <c r="E764" s="17">
        <v>0.112548065570168</v>
      </c>
      <c r="F764" s="17"/>
      <c r="G764" s="17">
        <v>0.14781920620160699</v>
      </c>
      <c r="H764" s="17">
        <v>5.2889843006727E-2</v>
      </c>
      <c r="I764" s="17">
        <v>0.16415490816360401</v>
      </c>
      <c r="J764" s="17"/>
      <c r="K764" s="17">
        <v>8.0133479315633596E-2</v>
      </c>
      <c r="L764" s="17">
        <v>0</v>
      </c>
      <c r="M764" s="17">
        <v>0.30352732770472701</v>
      </c>
      <c r="N764" s="17">
        <v>0.16818906539571099</v>
      </c>
      <c r="O764" s="17">
        <v>0</v>
      </c>
      <c r="P764" s="17">
        <v>0.33587818260511898</v>
      </c>
      <c r="Q764" s="17">
        <v>0</v>
      </c>
      <c r="R764" s="17">
        <v>9.8363045099279206E-2</v>
      </c>
      <c r="S764" s="17">
        <v>0</v>
      </c>
      <c r="T764" s="17">
        <v>0.12980470314259701</v>
      </c>
      <c r="U764" s="17">
        <v>0</v>
      </c>
      <c r="V764" s="17">
        <v>0</v>
      </c>
      <c r="W764" s="17">
        <v>0.35422625289561299</v>
      </c>
      <c r="X764" s="17">
        <v>0.32917485145687098</v>
      </c>
      <c r="Y764" s="17">
        <v>0.14556582359140399</v>
      </c>
      <c r="Z764" s="17">
        <v>0</v>
      </c>
      <c r="AA764" s="17"/>
      <c r="AB764" s="17">
        <v>0.111810907054152</v>
      </c>
      <c r="AC764" s="17">
        <v>0.152370074718467</v>
      </c>
      <c r="AD764" s="17">
        <v>5.6090831747714599E-2</v>
      </c>
      <c r="AE764" s="17">
        <v>9.1573929147416203E-2</v>
      </c>
      <c r="AF764" s="17"/>
      <c r="AG764" s="17">
        <v>0.128022598963032</v>
      </c>
      <c r="AH764" s="17">
        <v>0</v>
      </c>
      <c r="AI764" s="17">
        <v>0.15814816349591501</v>
      </c>
      <c r="AJ764" s="17" t="s">
        <v>136</v>
      </c>
      <c r="AK764" s="17"/>
      <c r="AL764" s="17">
        <v>0.145257552380922</v>
      </c>
      <c r="AM764" s="17">
        <v>0.122015274694539</v>
      </c>
      <c r="AN764" s="17">
        <v>0.15406280218141799</v>
      </c>
      <c r="AO764" s="17">
        <v>0</v>
      </c>
      <c r="AP764" s="17">
        <v>0</v>
      </c>
      <c r="AQ764" s="17">
        <v>0.11260964103866</v>
      </c>
      <c r="AR764" s="17"/>
      <c r="AS764" s="17">
        <v>0.137290725669969</v>
      </c>
      <c r="AT764" s="17">
        <v>0</v>
      </c>
      <c r="AU764" s="17">
        <v>0</v>
      </c>
      <c r="AV764" s="17">
        <v>0.118222958196366</v>
      </c>
      <c r="AW764" s="17">
        <v>0.108983356293544</v>
      </c>
      <c r="AX764" s="17">
        <v>0</v>
      </c>
      <c r="AY764" s="17">
        <v>0</v>
      </c>
      <c r="AZ764" s="17">
        <v>0.112606852122499</v>
      </c>
      <c r="BA764" s="17" t="s">
        <v>136</v>
      </c>
      <c r="BB764" s="17"/>
      <c r="BC764" s="17">
        <v>0.112891705342266</v>
      </c>
      <c r="BD764" s="17">
        <v>9.4331838742233901E-2</v>
      </c>
      <c r="BE764" s="17">
        <v>0</v>
      </c>
      <c r="BF764" s="17">
        <v>0.214823173439954</v>
      </c>
      <c r="BG764" s="17">
        <v>0.11488451607634401</v>
      </c>
      <c r="BH764" s="17">
        <v>0</v>
      </c>
      <c r="BI764" s="17"/>
      <c r="BJ764" s="17">
        <v>0.100236108459736</v>
      </c>
      <c r="BK764" s="17">
        <v>0.155465533807436</v>
      </c>
      <c r="BL764" s="17">
        <v>0.21020646521748901</v>
      </c>
      <c r="BM764" s="17">
        <v>0.17151520222725999</v>
      </c>
      <c r="BN764" s="17">
        <v>0</v>
      </c>
      <c r="BO764" s="17">
        <v>7.9359396923000605E-2</v>
      </c>
      <c r="BP764" s="17"/>
      <c r="BQ764" s="17">
        <v>0.11948622779465901</v>
      </c>
      <c r="BR764" s="17">
        <v>0.117361959923278</v>
      </c>
      <c r="BS764" s="17"/>
      <c r="BT764" s="17">
        <v>0.10707403705492299</v>
      </c>
      <c r="BU764" s="17">
        <v>0.132235802693591</v>
      </c>
      <c r="BV764" s="17"/>
      <c r="BW764" s="17">
        <v>0.118832262745643</v>
      </c>
      <c r="BX764" s="17" t="s">
        <v>136</v>
      </c>
    </row>
    <row r="765" spans="2:76" x14ac:dyDescent="0.35">
      <c r="B765" t="s">
        <v>414</v>
      </c>
      <c r="C765" s="17">
        <v>2.8592310110236E-2</v>
      </c>
      <c r="D765" s="17">
        <v>0</v>
      </c>
      <c r="E765" s="17">
        <v>4.9670453809133402E-2</v>
      </c>
      <c r="F765" s="17"/>
      <c r="G765" s="17">
        <v>0</v>
      </c>
      <c r="H765" s="17">
        <v>5.0603968326986902E-2</v>
      </c>
      <c r="I765" s="17">
        <v>3.0642637733087001E-2</v>
      </c>
      <c r="J765" s="17"/>
      <c r="K765" s="17">
        <v>7.79405250192413E-2</v>
      </c>
      <c r="L765" s="17">
        <v>0</v>
      </c>
      <c r="M765" s="17">
        <v>0</v>
      </c>
      <c r="N765" s="17">
        <v>0</v>
      </c>
      <c r="O765" s="17">
        <v>0</v>
      </c>
      <c r="P765" s="17">
        <v>0</v>
      </c>
      <c r="Q765" s="17">
        <v>0</v>
      </c>
      <c r="R765" s="17">
        <v>0</v>
      </c>
      <c r="S765" s="17">
        <v>0</v>
      </c>
      <c r="T765" s="17">
        <v>4.5362573212831402E-2</v>
      </c>
      <c r="U765" s="17">
        <v>0</v>
      </c>
      <c r="V765" s="17">
        <v>0</v>
      </c>
      <c r="W765" s="17">
        <v>0.15895686558290401</v>
      </c>
      <c r="X765" s="17">
        <v>0</v>
      </c>
      <c r="Y765" s="17">
        <v>0</v>
      </c>
      <c r="Z765" s="17">
        <v>0</v>
      </c>
      <c r="AA765" s="17"/>
      <c r="AB765" s="17">
        <v>0</v>
      </c>
      <c r="AC765" s="17">
        <v>4.6617462080833998E-2</v>
      </c>
      <c r="AD765" s="17">
        <v>7.7752953921345597E-2</v>
      </c>
      <c r="AE765" s="17">
        <v>0</v>
      </c>
      <c r="AF765" s="17"/>
      <c r="AG765" s="17">
        <v>2.5045547356956702E-2</v>
      </c>
      <c r="AH765" s="17">
        <v>0</v>
      </c>
      <c r="AI765" s="17">
        <v>6.1172001280930401E-2</v>
      </c>
      <c r="AJ765" s="17" t="s">
        <v>136</v>
      </c>
      <c r="AK765" s="17"/>
      <c r="AL765" s="17">
        <v>0</v>
      </c>
      <c r="AM765" s="17">
        <v>0.12885906194770899</v>
      </c>
      <c r="AN765" s="17">
        <v>0</v>
      </c>
      <c r="AO765" s="17">
        <v>0</v>
      </c>
      <c r="AP765" s="17">
        <v>0</v>
      </c>
      <c r="AQ765" s="17">
        <v>0</v>
      </c>
      <c r="AR765" s="17"/>
      <c r="AS765" s="17">
        <v>3.8272901590720498E-2</v>
      </c>
      <c r="AT765" s="17">
        <v>0</v>
      </c>
      <c r="AU765" s="17">
        <v>0</v>
      </c>
      <c r="AV765" s="17">
        <v>0</v>
      </c>
      <c r="AW765" s="17">
        <v>0.11518072360637401</v>
      </c>
      <c r="AX765" s="17">
        <v>0</v>
      </c>
      <c r="AY765" s="17">
        <v>0</v>
      </c>
      <c r="AZ765" s="17">
        <v>0</v>
      </c>
      <c r="BA765" s="17" t="s">
        <v>136</v>
      </c>
      <c r="BB765" s="17"/>
      <c r="BC765" s="17">
        <v>4.1612527507857197E-2</v>
      </c>
      <c r="BD765" s="17">
        <v>6.4018848639368603E-2</v>
      </c>
      <c r="BE765" s="17">
        <v>0</v>
      </c>
      <c r="BF765" s="17">
        <v>6.8198408448106096E-2</v>
      </c>
      <c r="BG765" s="17">
        <v>0</v>
      </c>
      <c r="BH765" s="17">
        <v>0</v>
      </c>
      <c r="BI765" s="17"/>
      <c r="BJ765" s="17">
        <v>4.4980340922621903E-2</v>
      </c>
      <c r="BK765" s="17">
        <v>4.6482402810132301E-2</v>
      </c>
      <c r="BL765" s="17">
        <v>0.122711699323987</v>
      </c>
      <c r="BM765" s="17">
        <v>0</v>
      </c>
      <c r="BN765" s="17">
        <v>0</v>
      </c>
      <c r="BO765" s="17">
        <v>0</v>
      </c>
      <c r="BP765" s="17"/>
      <c r="BQ765" s="17">
        <v>4.13096709139259E-2</v>
      </c>
      <c r="BR765" s="17">
        <v>0</v>
      </c>
      <c r="BS765" s="17"/>
      <c r="BT765" s="17">
        <v>4.1744653428667199E-2</v>
      </c>
      <c r="BU765" s="17">
        <v>1.8861135094320899E-2</v>
      </c>
      <c r="BV765" s="17"/>
      <c r="BW765" s="17">
        <v>2.8592310110236E-2</v>
      </c>
      <c r="BX765" s="17" t="s">
        <v>136</v>
      </c>
    </row>
    <row r="766" spans="2:76" x14ac:dyDescent="0.35">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row>
    <row r="767" spans="2:76" x14ac:dyDescent="0.35">
      <c r="B767" s="6" t="s">
        <v>428</v>
      </c>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row>
    <row r="768" spans="2:76" x14ac:dyDescent="0.35">
      <c r="B768" s="31" t="s">
        <v>507</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row>
    <row r="769" spans="2:76" x14ac:dyDescent="0.35">
      <c r="B769" t="s">
        <v>421</v>
      </c>
      <c r="C769" s="17">
        <v>0.53785754946435904</v>
      </c>
      <c r="D769" s="17">
        <v>0.52978344439007197</v>
      </c>
      <c r="E769" s="17">
        <v>0.54380974942090998</v>
      </c>
      <c r="F769" s="17"/>
      <c r="G769" s="17">
        <v>0.66480894338267704</v>
      </c>
      <c r="H769" s="17">
        <v>0.48841411951442598</v>
      </c>
      <c r="I769" s="17">
        <v>0.476286777742991</v>
      </c>
      <c r="J769" s="17"/>
      <c r="K769" s="17">
        <v>0.56350269737850001</v>
      </c>
      <c r="L769" s="17">
        <v>0.49317729193278198</v>
      </c>
      <c r="M769" s="17">
        <v>0.41384653793501602</v>
      </c>
      <c r="N769" s="17">
        <v>0.33425788223193098</v>
      </c>
      <c r="O769" s="17">
        <v>1</v>
      </c>
      <c r="P769" s="17">
        <v>0.66793909130255902</v>
      </c>
      <c r="Q769" s="17">
        <v>0.67873394974350398</v>
      </c>
      <c r="R769" s="17">
        <v>0.69565695143979001</v>
      </c>
      <c r="S769" s="17">
        <v>0.50023382555171203</v>
      </c>
      <c r="T769" s="17">
        <v>0.47944742259523199</v>
      </c>
      <c r="U769" s="17">
        <v>0.61323450211920705</v>
      </c>
      <c r="V769" s="17">
        <v>1</v>
      </c>
      <c r="W769" s="17">
        <v>0.48350145326389199</v>
      </c>
      <c r="X769" s="17">
        <v>0.66458742572843499</v>
      </c>
      <c r="Y769" s="17">
        <v>0.571357420312262</v>
      </c>
      <c r="Z769" s="17">
        <v>0</v>
      </c>
      <c r="AA769" s="17"/>
      <c r="AB769" s="17">
        <v>0.61126158212043802</v>
      </c>
      <c r="AC769" s="17">
        <v>0.39017845119077599</v>
      </c>
      <c r="AD769" s="17">
        <v>0.50443188429119601</v>
      </c>
      <c r="AE769" s="17">
        <v>0.83720529000996902</v>
      </c>
      <c r="AF769" s="17"/>
      <c r="AG769" s="17">
        <v>0.53783237075967405</v>
      </c>
      <c r="AH769" s="17">
        <v>0.56934000090790005</v>
      </c>
      <c r="AI769" s="17">
        <v>0.44643574250642898</v>
      </c>
      <c r="AJ769" s="17" t="s">
        <v>136</v>
      </c>
      <c r="AK769" s="17"/>
      <c r="AL769" s="17">
        <v>0.50724585966525204</v>
      </c>
      <c r="AM769" s="17">
        <v>0.58787032130799799</v>
      </c>
      <c r="AN769" s="17">
        <v>0.424272524328968</v>
      </c>
      <c r="AO769" s="17">
        <v>0.77392238764093002</v>
      </c>
      <c r="AP769" s="17">
        <v>1</v>
      </c>
      <c r="AQ769" s="17">
        <v>0.58777168098692201</v>
      </c>
      <c r="AR769" s="17"/>
      <c r="AS769" s="17">
        <v>0.51109709417954796</v>
      </c>
      <c r="AT769" s="17">
        <v>0.720167238569416</v>
      </c>
      <c r="AU769" s="17">
        <v>0.720167238569416</v>
      </c>
      <c r="AV769" s="17">
        <v>0.64126590425260499</v>
      </c>
      <c r="AW769" s="17">
        <v>0.460923447575117</v>
      </c>
      <c r="AX769" s="17">
        <v>0.61586007549719202</v>
      </c>
      <c r="AY769" s="17">
        <v>0.54514078760486195</v>
      </c>
      <c r="AZ769" s="17">
        <v>0.36854144223104102</v>
      </c>
      <c r="BA769" s="17" t="s">
        <v>136</v>
      </c>
      <c r="BB769" s="17"/>
      <c r="BC769" s="17">
        <v>0.42477759676735</v>
      </c>
      <c r="BD769" s="17">
        <v>0.67968045146695699</v>
      </c>
      <c r="BE769" s="17">
        <v>0.64293849752027099</v>
      </c>
      <c r="BF769" s="17">
        <v>0.62599162603001701</v>
      </c>
      <c r="BG769" s="17">
        <v>0.52151261515423697</v>
      </c>
      <c r="BH769" s="17">
        <v>0.34613207424643899</v>
      </c>
      <c r="BI769" s="17"/>
      <c r="BJ769" s="17">
        <v>0.367643006631726</v>
      </c>
      <c r="BK769" s="17">
        <v>0.66466923296215497</v>
      </c>
      <c r="BL769" s="17">
        <v>0.42358665034357601</v>
      </c>
      <c r="BM769" s="17">
        <v>0.49853948646914997</v>
      </c>
      <c r="BN769" s="17">
        <v>0.719115153678343</v>
      </c>
      <c r="BO769" s="17">
        <v>0.40895291923556498</v>
      </c>
      <c r="BP769" s="17"/>
      <c r="BQ769" s="17">
        <v>0.58990866615529003</v>
      </c>
      <c r="BR769" s="17">
        <v>0.42083156482929601</v>
      </c>
      <c r="BS769" s="17"/>
      <c r="BT769" s="17">
        <v>0.57761624121407895</v>
      </c>
      <c r="BU769" s="17">
        <v>0.490570170138943</v>
      </c>
      <c r="BV769" s="17"/>
      <c r="BW769" s="17">
        <v>0.53785754946435904</v>
      </c>
      <c r="BX769" s="17" t="s">
        <v>136</v>
      </c>
    </row>
    <row r="770" spans="2:76" x14ac:dyDescent="0.35">
      <c r="B770" t="s">
        <v>422</v>
      </c>
      <c r="C770" s="17">
        <v>0.38288809538850199</v>
      </c>
      <c r="D770" s="17">
        <v>0.37600893986049899</v>
      </c>
      <c r="E770" s="17">
        <v>0.38795938302448701</v>
      </c>
      <c r="F770" s="17"/>
      <c r="G770" s="17">
        <v>0.32031045426608401</v>
      </c>
      <c r="H770" s="17">
        <v>0.51608284617566802</v>
      </c>
      <c r="I770" s="17">
        <v>0.29500049722201699</v>
      </c>
      <c r="J770" s="17"/>
      <c r="K770" s="17">
        <v>0.23441499469826199</v>
      </c>
      <c r="L770" s="17">
        <v>0.48918826246376701</v>
      </c>
      <c r="M770" s="17">
        <v>0.16614824775774201</v>
      </c>
      <c r="N770" s="17">
        <v>0.16606881683621999</v>
      </c>
      <c r="O770" s="17">
        <v>1</v>
      </c>
      <c r="P770" s="17">
        <v>0.33587818260511898</v>
      </c>
      <c r="Q770" s="17">
        <v>0.55190095915960202</v>
      </c>
      <c r="R770" s="17">
        <v>0.42157896754478902</v>
      </c>
      <c r="S770" s="17">
        <v>0</v>
      </c>
      <c r="T770" s="17">
        <v>0.32153831232723201</v>
      </c>
      <c r="U770" s="17">
        <v>0.60695878950395199</v>
      </c>
      <c r="V770" s="17">
        <v>0</v>
      </c>
      <c r="W770" s="17">
        <v>0.67338363506536902</v>
      </c>
      <c r="X770" s="17">
        <v>0.66458742572843499</v>
      </c>
      <c r="Y770" s="17">
        <v>0.57420840327914302</v>
      </c>
      <c r="Z770" s="17">
        <v>0.313976144174128</v>
      </c>
      <c r="AA770" s="17"/>
      <c r="AB770" s="17">
        <v>0.37859659077971097</v>
      </c>
      <c r="AC770" s="17">
        <v>0.33679882553495899</v>
      </c>
      <c r="AD770" s="17">
        <v>0.567570665958822</v>
      </c>
      <c r="AE770" s="17">
        <v>0.23715373890035299</v>
      </c>
      <c r="AF770" s="17"/>
      <c r="AG770" s="17">
        <v>0.36744826988198598</v>
      </c>
      <c r="AH770" s="17">
        <v>0.56498083791655795</v>
      </c>
      <c r="AI770" s="17">
        <v>0.44026437231624799</v>
      </c>
      <c r="AJ770" s="17" t="s">
        <v>136</v>
      </c>
      <c r="AK770" s="17"/>
      <c r="AL770" s="17">
        <v>0.28569937092620101</v>
      </c>
      <c r="AM770" s="17">
        <v>0.37436774511328103</v>
      </c>
      <c r="AN770" s="17">
        <v>0.31133455887300898</v>
      </c>
      <c r="AO770" s="17">
        <v>0.51448745868989598</v>
      </c>
      <c r="AP770" s="17">
        <v>1</v>
      </c>
      <c r="AQ770" s="17">
        <v>0.553298114151071</v>
      </c>
      <c r="AR770" s="17"/>
      <c r="AS770" s="17">
        <v>0.29491096843513598</v>
      </c>
      <c r="AT770" s="17">
        <v>0.720167238569416</v>
      </c>
      <c r="AU770" s="17">
        <v>0.720167238569416</v>
      </c>
      <c r="AV770" s="17">
        <v>0.55174833865907402</v>
      </c>
      <c r="AW770" s="17">
        <v>0.55906102413789605</v>
      </c>
      <c r="AX770" s="17">
        <v>0.386502542554227</v>
      </c>
      <c r="AY770" s="17">
        <v>0.37458688412066798</v>
      </c>
      <c r="AZ770" s="17">
        <v>0</v>
      </c>
      <c r="BA770" s="17" t="s">
        <v>136</v>
      </c>
      <c r="BB770" s="17"/>
      <c r="BC770" s="17">
        <v>0.300048068751395</v>
      </c>
      <c r="BD770" s="17">
        <v>0.217380315236264</v>
      </c>
      <c r="BE770" s="17">
        <v>0.23782333624296401</v>
      </c>
      <c r="BF770" s="17">
        <v>0.59140270378067605</v>
      </c>
      <c r="BG770" s="17">
        <v>0.38453407365799802</v>
      </c>
      <c r="BH770" s="17">
        <v>1</v>
      </c>
      <c r="BI770" s="17"/>
      <c r="BJ770" s="17">
        <v>0.44400566253140999</v>
      </c>
      <c r="BK770" s="17">
        <v>0.43010886215911898</v>
      </c>
      <c r="BL770" s="17">
        <v>0.111821515081203</v>
      </c>
      <c r="BM770" s="17">
        <v>0.44944456457909598</v>
      </c>
      <c r="BN770" s="17">
        <v>0.35574897639873199</v>
      </c>
      <c r="BO770" s="17">
        <v>0.29869857800496902</v>
      </c>
      <c r="BP770" s="17"/>
      <c r="BQ770" s="17">
        <v>0.368155712733711</v>
      </c>
      <c r="BR770" s="17">
        <v>0.41601075818236</v>
      </c>
      <c r="BS770" s="17"/>
      <c r="BT770" s="17">
        <v>0.357791961801811</v>
      </c>
      <c r="BU770" s="17">
        <v>0.39985016105926702</v>
      </c>
      <c r="BV770" s="17"/>
      <c r="BW770" s="17">
        <v>0.38288809538850199</v>
      </c>
      <c r="BX770" s="17" t="s">
        <v>136</v>
      </c>
    </row>
    <row r="771" spans="2:76" x14ac:dyDescent="0.35">
      <c r="B771" t="s">
        <v>423</v>
      </c>
      <c r="C771" s="17">
        <v>0.33102892339082901</v>
      </c>
      <c r="D771" s="17">
        <v>0.26761770141868702</v>
      </c>
      <c r="E771" s="17">
        <v>0.37777543822990101</v>
      </c>
      <c r="F771" s="17"/>
      <c r="G771" s="17">
        <v>0.50950558001727797</v>
      </c>
      <c r="H771" s="17">
        <v>0.27083823741480301</v>
      </c>
      <c r="I771" s="17">
        <v>0.234342192088904</v>
      </c>
      <c r="J771" s="17"/>
      <c r="K771" s="17">
        <v>0.32500905943866698</v>
      </c>
      <c r="L771" s="17">
        <v>0.24871460272932799</v>
      </c>
      <c r="M771" s="17">
        <v>0.41384653793501602</v>
      </c>
      <c r="N771" s="17">
        <v>0</v>
      </c>
      <c r="O771" s="17">
        <v>1</v>
      </c>
      <c r="P771" s="17">
        <v>0.33206090869744098</v>
      </c>
      <c r="Q771" s="17">
        <v>0.339202027569044</v>
      </c>
      <c r="R771" s="17">
        <v>0.194310528453911</v>
      </c>
      <c r="S771" s="17">
        <v>0.24853038317638501</v>
      </c>
      <c r="T771" s="17">
        <v>0.433653266423147</v>
      </c>
      <c r="U771" s="17">
        <v>0.188443252343026</v>
      </c>
      <c r="V771" s="17">
        <v>0</v>
      </c>
      <c r="W771" s="17">
        <v>0.32330093667704102</v>
      </c>
      <c r="X771" s="17">
        <v>0.32917485145687098</v>
      </c>
      <c r="Y771" s="17">
        <v>0.71459189198258499</v>
      </c>
      <c r="Z771" s="17">
        <v>0</v>
      </c>
      <c r="AA771" s="17"/>
      <c r="AB771" s="17">
        <v>0.35277985853298999</v>
      </c>
      <c r="AC771" s="17">
        <v>0.27003892462372198</v>
      </c>
      <c r="AD771" s="17">
        <v>0.243479065835323</v>
      </c>
      <c r="AE771" s="17">
        <v>0.51071228484534503</v>
      </c>
      <c r="AF771" s="17"/>
      <c r="AG771" s="17">
        <v>0.304122317333403</v>
      </c>
      <c r="AH771" s="17">
        <v>0.28533786599128402</v>
      </c>
      <c r="AI771" s="17">
        <v>0.38328604252195198</v>
      </c>
      <c r="AJ771" s="17" t="s">
        <v>136</v>
      </c>
      <c r="AK771" s="17"/>
      <c r="AL771" s="17">
        <v>0.27815110398208298</v>
      </c>
      <c r="AM771" s="17">
        <v>0.418351663290979</v>
      </c>
      <c r="AN771" s="17">
        <v>0.24870692411786</v>
      </c>
      <c r="AO771" s="17">
        <v>0.53793849906451696</v>
      </c>
      <c r="AP771" s="17">
        <v>0.68825418692864704</v>
      </c>
      <c r="AQ771" s="17">
        <v>0.16979466054411399</v>
      </c>
      <c r="AR771" s="17"/>
      <c r="AS771" s="17">
        <v>0.32632390520618898</v>
      </c>
      <c r="AT771" s="17">
        <v>0.338729498439786</v>
      </c>
      <c r="AU771" s="17">
        <v>0.338729498439786</v>
      </c>
      <c r="AV771" s="17">
        <v>0.25812659088454698</v>
      </c>
      <c r="AW771" s="17">
        <v>0.113765233727882</v>
      </c>
      <c r="AX771" s="17">
        <v>0.61586007549719202</v>
      </c>
      <c r="AY771" s="17">
        <v>0.45485921239513799</v>
      </c>
      <c r="AZ771" s="17">
        <v>0.74791249431017504</v>
      </c>
      <c r="BA771" s="17" t="s">
        <v>136</v>
      </c>
      <c r="BB771" s="17"/>
      <c r="BC771" s="17">
        <v>0.19842647198671501</v>
      </c>
      <c r="BD771" s="17">
        <v>0.50677652900020198</v>
      </c>
      <c r="BE771" s="17">
        <v>0.55672394070210895</v>
      </c>
      <c r="BF771" s="17">
        <v>0.15986962317283901</v>
      </c>
      <c r="BG771" s="17">
        <v>0.39005171127660698</v>
      </c>
      <c r="BH771" s="17">
        <v>0.324272011387852</v>
      </c>
      <c r="BI771" s="17"/>
      <c r="BJ771" s="17">
        <v>0.290629236330193</v>
      </c>
      <c r="BK771" s="17">
        <v>0.207120369629676</v>
      </c>
      <c r="BL771" s="17">
        <v>0.49408503405490201</v>
      </c>
      <c r="BM771" s="17">
        <v>0.206098660012734</v>
      </c>
      <c r="BN771" s="17">
        <v>0.45253786624883602</v>
      </c>
      <c r="BO771" s="17">
        <v>0.600047372906648</v>
      </c>
      <c r="BP771" s="17"/>
      <c r="BQ771" s="17">
        <v>0.37195093835219301</v>
      </c>
      <c r="BR771" s="17">
        <v>0.23902438249807001</v>
      </c>
      <c r="BS771" s="17"/>
      <c r="BT771" s="17">
        <v>0.41252322261909202</v>
      </c>
      <c r="BU771" s="17">
        <v>0.27574521148452902</v>
      </c>
      <c r="BV771" s="17"/>
      <c r="BW771" s="17">
        <v>0.33102892339082901</v>
      </c>
      <c r="BX771" s="17" t="s">
        <v>136</v>
      </c>
    </row>
    <row r="772" spans="2:76" x14ac:dyDescent="0.35">
      <c r="B772" t="s">
        <v>424</v>
      </c>
      <c r="C772" s="17">
        <v>0.27124212944765702</v>
      </c>
      <c r="D772" s="17">
        <v>0.20293654284142501</v>
      </c>
      <c r="E772" s="17">
        <v>0.32159675152515799</v>
      </c>
      <c r="F772" s="17"/>
      <c r="G772" s="17">
        <v>0.38310464082928802</v>
      </c>
      <c r="H772" s="17">
        <v>0.29297970765004899</v>
      </c>
      <c r="I772" s="17">
        <v>0.14603530263738301</v>
      </c>
      <c r="J772" s="17"/>
      <c r="K772" s="17">
        <v>0.155808186168299</v>
      </c>
      <c r="L772" s="17">
        <v>0.51322313247157503</v>
      </c>
      <c r="M772" s="17">
        <v>0.27475815989396901</v>
      </c>
      <c r="N772" s="17">
        <v>0.16606881683621999</v>
      </c>
      <c r="O772" s="17">
        <v>1</v>
      </c>
      <c r="P772" s="17">
        <v>0.66793909130255902</v>
      </c>
      <c r="Q772" s="17">
        <v>0.33833182637957099</v>
      </c>
      <c r="R772" s="17">
        <v>9.4495483832746197E-2</v>
      </c>
      <c r="S772" s="17">
        <v>0.24853038317638501</v>
      </c>
      <c r="T772" s="17">
        <v>0.27455676382349298</v>
      </c>
      <c r="U772" s="17">
        <v>0.379052792530859</v>
      </c>
      <c r="V772" s="17">
        <v>1</v>
      </c>
      <c r="W772" s="17">
        <v>0</v>
      </c>
      <c r="X772" s="17">
        <v>0</v>
      </c>
      <c r="Y772" s="17">
        <v>0.425250392443426</v>
      </c>
      <c r="Z772" s="17">
        <v>0.36774153651018399</v>
      </c>
      <c r="AA772" s="17"/>
      <c r="AB772" s="17">
        <v>0.27979291419694302</v>
      </c>
      <c r="AC772" s="17">
        <v>0.19256637222753201</v>
      </c>
      <c r="AD772" s="17">
        <v>0.38959677512113899</v>
      </c>
      <c r="AE772" s="17">
        <v>0.217471228636931</v>
      </c>
      <c r="AF772" s="17"/>
      <c r="AG772" s="17">
        <v>0.314301978242157</v>
      </c>
      <c r="AH772" s="17">
        <v>0.29226652374332701</v>
      </c>
      <c r="AI772" s="17">
        <v>0.113915928904781</v>
      </c>
      <c r="AJ772" s="17" t="s">
        <v>136</v>
      </c>
      <c r="AK772" s="17"/>
      <c r="AL772" s="17">
        <v>0.117210565762665</v>
      </c>
      <c r="AM772" s="17">
        <v>0.27141511764005999</v>
      </c>
      <c r="AN772" s="17">
        <v>0.301260407986367</v>
      </c>
      <c r="AO772" s="17">
        <v>0.27850357011348398</v>
      </c>
      <c r="AP772" s="17">
        <v>0.68825418692864704</v>
      </c>
      <c r="AQ772" s="17">
        <v>0.30482956100979702</v>
      </c>
      <c r="AR772" s="17"/>
      <c r="AS772" s="17">
        <v>0.21093723127380901</v>
      </c>
      <c r="AT772" s="17">
        <v>0.338729498439786</v>
      </c>
      <c r="AU772" s="17">
        <v>0.338729498439786</v>
      </c>
      <c r="AV772" s="17">
        <v>0.35606621541479699</v>
      </c>
      <c r="AW772" s="17">
        <v>0.32414220922761799</v>
      </c>
      <c r="AX772" s="17">
        <v>0.386502542554227</v>
      </c>
      <c r="AY772" s="17">
        <v>0</v>
      </c>
      <c r="AZ772" s="17">
        <v>0.34509136611441699</v>
      </c>
      <c r="BA772" s="17" t="s">
        <v>136</v>
      </c>
      <c r="BB772" s="17"/>
      <c r="BC772" s="17">
        <v>0.227091798542742</v>
      </c>
      <c r="BD772" s="17">
        <v>0.21262673351962599</v>
      </c>
      <c r="BE772" s="17">
        <v>0.165249641795602</v>
      </c>
      <c r="BF772" s="17">
        <v>0.44374868357002001</v>
      </c>
      <c r="BG772" s="17">
        <v>0.23869901600702301</v>
      </c>
      <c r="BH772" s="17">
        <v>0.34613207424643899</v>
      </c>
      <c r="BI772" s="17"/>
      <c r="BJ772" s="17">
        <v>0.15491241468747899</v>
      </c>
      <c r="BK772" s="17">
        <v>0.21560167749287801</v>
      </c>
      <c r="BL772" s="17">
        <v>0.49408503405490201</v>
      </c>
      <c r="BM772" s="17">
        <v>0.31105076888933098</v>
      </c>
      <c r="BN772" s="17">
        <v>0.30866052222400298</v>
      </c>
      <c r="BO772" s="17">
        <v>0.25409978275769002</v>
      </c>
      <c r="BP772" s="17"/>
      <c r="BQ772" s="17">
        <v>0.262626697904847</v>
      </c>
      <c r="BR772" s="17">
        <v>0.29061211463625602</v>
      </c>
      <c r="BS772" s="17"/>
      <c r="BT772" s="17">
        <v>0.22387710598301999</v>
      </c>
      <c r="BU772" s="17">
        <v>0.30262056219762201</v>
      </c>
      <c r="BV772" s="17"/>
      <c r="BW772" s="17">
        <v>0.27124212944765702</v>
      </c>
      <c r="BX772" s="17" t="s">
        <v>136</v>
      </c>
    </row>
    <row r="773" spans="2:76" x14ac:dyDescent="0.35">
      <c r="B773" t="s">
        <v>425</v>
      </c>
      <c r="C773" s="17">
        <v>0.22293977278886001</v>
      </c>
      <c r="D773" s="17">
        <v>0.29280364441692402</v>
      </c>
      <c r="E773" s="17">
        <v>0.17143638884191301</v>
      </c>
      <c r="F773" s="17"/>
      <c r="G773" s="17">
        <v>0.20922837486915899</v>
      </c>
      <c r="H773" s="17">
        <v>0.226293286504619</v>
      </c>
      <c r="I773" s="17">
        <v>0.231748229011458</v>
      </c>
      <c r="J773" s="17"/>
      <c r="K773" s="17">
        <v>0.235429889201695</v>
      </c>
      <c r="L773" s="17">
        <v>0.24825104108075299</v>
      </c>
      <c r="M773" s="17">
        <v>0</v>
      </c>
      <c r="N773" s="17">
        <v>0.16606881683621999</v>
      </c>
      <c r="O773" s="17">
        <v>1</v>
      </c>
      <c r="P773" s="17">
        <v>0</v>
      </c>
      <c r="Q773" s="17">
        <v>0.109173978066783</v>
      </c>
      <c r="R773" s="17">
        <v>0.209759141541698</v>
      </c>
      <c r="S773" s="17">
        <v>0.25146813363259501</v>
      </c>
      <c r="T773" s="17">
        <v>0.283481355164861</v>
      </c>
      <c r="U773" s="17">
        <v>0.385328505146114</v>
      </c>
      <c r="V773" s="17">
        <v>0</v>
      </c>
      <c r="W773" s="17">
        <v>0.32454458768098798</v>
      </c>
      <c r="X773" s="17">
        <v>0.32917485145687098</v>
      </c>
      <c r="Y773" s="17">
        <v>0.146107027868836</v>
      </c>
      <c r="Z773" s="17">
        <v>0</v>
      </c>
      <c r="AA773" s="17"/>
      <c r="AB773" s="17">
        <v>0.19430402518989101</v>
      </c>
      <c r="AC773" s="17">
        <v>0.130035793279944</v>
      </c>
      <c r="AD773" s="17">
        <v>0.43876129660826801</v>
      </c>
      <c r="AE773" s="17">
        <v>0.310601906292853</v>
      </c>
      <c r="AF773" s="17"/>
      <c r="AG773" s="17">
        <v>0.192184023000255</v>
      </c>
      <c r="AH773" s="17">
        <v>0.27836637389285901</v>
      </c>
      <c r="AI773" s="17">
        <v>0.28478191173186701</v>
      </c>
      <c r="AJ773" s="17" t="s">
        <v>136</v>
      </c>
      <c r="AK773" s="17"/>
      <c r="AL773" s="17">
        <v>0.29237770004164099</v>
      </c>
      <c r="AM773" s="17">
        <v>0.32529215222473201</v>
      </c>
      <c r="AN773" s="17">
        <v>0.10072785251052099</v>
      </c>
      <c r="AO773" s="17">
        <v>0.51448745868989598</v>
      </c>
      <c r="AP773" s="17">
        <v>0.65841142682771703</v>
      </c>
      <c r="AQ773" s="17">
        <v>9.4670824799340705E-2</v>
      </c>
      <c r="AR773" s="17"/>
      <c r="AS773" s="17">
        <v>0.22054535404311201</v>
      </c>
      <c r="AT773" s="17">
        <v>0.338729498439786</v>
      </c>
      <c r="AU773" s="17">
        <v>0.338729498439786</v>
      </c>
      <c r="AV773" s="17">
        <v>0.30587870133724199</v>
      </c>
      <c r="AW773" s="17">
        <v>0.33792931362779999</v>
      </c>
      <c r="AX773" s="17">
        <v>0.19328275852314</v>
      </c>
      <c r="AY773" s="17">
        <v>0.19660441612595</v>
      </c>
      <c r="AZ773" s="17">
        <v>0.13605692823912399</v>
      </c>
      <c r="BA773" s="17" t="s">
        <v>136</v>
      </c>
      <c r="BB773" s="17"/>
      <c r="BC773" s="17">
        <v>0.11362501703510999</v>
      </c>
      <c r="BD773" s="17">
        <v>0.14607579611007601</v>
      </c>
      <c r="BE773" s="17">
        <v>0.20545272305492701</v>
      </c>
      <c r="BF773" s="17">
        <v>0.24879168686151901</v>
      </c>
      <c r="BG773" s="17">
        <v>0.32360502299250299</v>
      </c>
      <c r="BH773" s="17">
        <v>0</v>
      </c>
      <c r="BI773" s="17"/>
      <c r="BJ773" s="17">
        <v>0.158360129371025</v>
      </c>
      <c r="BK773" s="17">
        <v>0.28240492458094901</v>
      </c>
      <c r="BL773" s="17">
        <v>0.34024853154700202</v>
      </c>
      <c r="BM773" s="17">
        <v>0.24595822818416699</v>
      </c>
      <c r="BN773" s="17">
        <v>0.159989933508046</v>
      </c>
      <c r="BO773" s="17">
        <v>0.158712547355778</v>
      </c>
      <c r="BP773" s="17"/>
      <c r="BQ773" s="17">
        <v>0.254653601145372</v>
      </c>
      <c r="BR773" s="17">
        <v>0.15163790212957101</v>
      </c>
      <c r="BS773" s="17"/>
      <c r="BT773" s="17">
        <v>0.24110190526639499</v>
      </c>
      <c r="BU773" s="17">
        <v>0.182901817147505</v>
      </c>
      <c r="BV773" s="17"/>
      <c r="BW773" s="17">
        <v>0.22293977278886001</v>
      </c>
      <c r="BX773" s="17" t="s">
        <v>136</v>
      </c>
    </row>
    <row r="774" spans="2:76" x14ac:dyDescent="0.35">
      <c r="B774" t="s">
        <v>426</v>
      </c>
      <c r="C774" s="17">
        <v>0.103028034323129</v>
      </c>
      <c r="D774" s="17">
        <v>0.140603100285766</v>
      </c>
      <c r="E774" s="17">
        <v>7.5327836724458197E-2</v>
      </c>
      <c r="F774" s="17"/>
      <c r="G774" s="17">
        <v>0.110889377155877</v>
      </c>
      <c r="H774" s="17">
        <v>9.0213937636195493E-2</v>
      </c>
      <c r="I774" s="17">
        <v>0.10981139344678501</v>
      </c>
      <c r="J774" s="17"/>
      <c r="K774" s="17">
        <v>0</v>
      </c>
      <c r="L774" s="17">
        <v>0.24982867561442501</v>
      </c>
      <c r="M774" s="17">
        <v>0</v>
      </c>
      <c r="N774" s="17">
        <v>0</v>
      </c>
      <c r="O774" s="17">
        <v>1</v>
      </c>
      <c r="P774" s="17">
        <v>0</v>
      </c>
      <c r="Q774" s="17">
        <v>0</v>
      </c>
      <c r="R774" s="17">
        <v>0</v>
      </c>
      <c r="S774" s="17">
        <v>0.25170344237532699</v>
      </c>
      <c r="T774" s="17">
        <v>8.33371339866565E-2</v>
      </c>
      <c r="U774" s="17">
        <v>0</v>
      </c>
      <c r="V774" s="17">
        <v>1</v>
      </c>
      <c r="W774" s="17">
        <v>0</v>
      </c>
      <c r="X774" s="17">
        <v>0</v>
      </c>
      <c r="Y774" s="17">
        <v>0.56965054007428995</v>
      </c>
      <c r="Z774" s="17">
        <v>0.36774153651018399</v>
      </c>
      <c r="AA774" s="17"/>
      <c r="AB774" s="17">
        <v>0.14332760047816001</v>
      </c>
      <c r="AC774" s="17">
        <v>9.1499025068453102E-2</v>
      </c>
      <c r="AD774" s="17">
        <v>6.0966214885861299E-2</v>
      </c>
      <c r="AE774" s="17">
        <v>0.143031443004216</v>
      </c>
      <c r="AF774" s="17"/>
      <c r="AG774" s="17">
        <v>0.107983220895684</v>
      </c>
      <c r="AH774" s="17">
        <v>0.14735253907767801</v>
      </c>
      <c r="AI774" s="17">
        <v>9.9716933968471394E-2</v>
      </c>
      <c r="AJ774" s="17" t="s">
        <v>136</v>
      </c>
      <c r="AK774" s="17"/>
      <c r="AL774" s="17">
        <v>5.3466662938199398E-2</v>
      </c>
      <c r="AM774" s="17">
        <v>5.8752793352773197E-2</v>
      </c>
      <c r="AN774" s="17">
        <v>0.20764953879376799</v>
      </c>
      <c r="AO774" s="17">
        <v>0</v>
      </c>
      <c r="AP774" s="17">
        <v>0</v>
      </c>
      <c r="AQ774" s="17">
        <v>0.18277314353834201</v>
      </c>
      <c r="AR774" s="17"/>
      <c r="AS774" s="17">
        <v>0.11356742973625</v>
      </c>
      <c r="AT774" s="17">
        <v>0.338729498439786</v>
      </c>
      <c r="AU774" s="17">
        <v>0.338729498439786</v>
      </c>
      <c r="AV774" s="17">
        <v>0</v>
      </c>
      <c r="AW774" s="17">
        <v>0</v>
      </c>
      <c r="AX774" s="17">
        <v>0</v>
      </c>
      <c r="AY774" s="17">
        <v>0.37458688412066798</v>
      </c>
      <c r="AZ774" s="17">
        <v>0.13220984382040701</v>
      </c>
      <c r="BA774" s="17" t="s">
        <v>136</v>
      </c>
      <c r="BB774" s="17"/>
      <c r="BC774" s="17">
        <v>7.3026844937371202E-2</v>
      </c>
      <c r="BD774" s="17">
        <v>0.14017138928554199</v>
      </c>
      <c r="BE774" s="17">
        <v>0</v>
      </c>
      <c r="BF774" s="17">
        <v>0.162308987086558</v>
      </c>
      <c r="BG774" s="17">
        <v>8.6391043559386094E-2</v>
      </c>
      <c r="BH774" s="17">
        <v>0.324272011387852</v>
      </c>
      <c r="BI774" s="17"/>
      <c r="BJ774" s="17">
        <v>5.4680719740347598E-2</v>
      </c>
      <c r="BK774" s="17">
        <v>0.10805919651739</v>
      </c>
      <c r="BL774" s="17">
        <v>0.111821515081203</v>
      </c>
      <c r="BM774" s="17">
        <v>0.108638058206162</v>
      </c>
      <c r="BN774" s="17">
        <v>0.102319786740084</v>
      </c>
      <c r="BO774" s="17">
        <v>0.148896562420822</v>
      </c>
      <c r="BP774" s="17"/>
      <c r="BQ774" s="17">
        <v>7.8059975678203303E-2</v>
      </c>
      <c r="BR774" s="17">
        <v>0.15916346105562701</v>
      </c>
      <c r="BS774" s="17"/>
      <c r="BT774" s="17">
        <v>4.4199139560834703E-2</v>
      </c>
      <c r="BU774" s="17">
        <v>0.154076946903907</v>
      </c>
      <c r="BV774" s="17"/>
      <c r="BW774" s="17">
        <v>0.103028034323129</v>
      </c>
      <c r="BX774" s="17" t="s">
        <v>136</v>
      </c>
    </row>
    <row r="775" spans="2:76" x14ac:dyDescent="0.35">
      <c r="B775" t="s">
        <v>427</v>
      </c>
      <c r="C775" s="17">
        <v>9.5119648563277398E-2</v>
      </c>
      <c r="D775" s="17">
        <v>7.3790514412266903E-2</v>
      </c>
      <c r="E775" s="17">
        <v>0.11084340620562</v>
      </c>
      <c r="F775" s="17"/>
      <c r="G775" s="17">
        <v>0.14612712763812899</v>
      </c>
      <c r="H775" s="17">
        <v>0.1105116751068</v>
      </c>
      <c r="I775" s="17">
        <v>3.2073236266684298E-2</v>
      </c>
      <c r="J775" s="17"/>
      <c r="K775" s="17">
        <v>0.15647446967902101</v>
      </c>
      <c r="L775" s="17">
        <v>0</v>
      </c>
      <c r="M775" s="17">
        <v>0</v>
      </c>
      <c r="N775" s="17">
        <v>0</v>
      </c>
      <c r="O775" s="17">
        <v>0</v>
      </c>
      <c r="P775" s="17">
        <v>0</v>
      </c>
      <c r="Q775" s="17">
        <v>0.10439515471324801</v>
      </c>
      <c r="R775" s="17">
        <v>0.114177365599943</v>
      </c>
      <c r="S775" s="17">
        <v>0</v>
      </c>
      <c r="T775" s="17">
        <v>7.6273347960797599E-2</v>
      </c>
      <c r="U775" s="17">
        <v>0.379052792530859</v>
      </c>
      <c r="V775" s="17">
        <v>0</v>
      </c>
      <c r="W775" s="17">
        <v>0</v>
      </c>
      <c r="X775" s="17">
        <v>0.33541257427156501</v>
      </c>
      <c r="Y775" s="17">
        <v>0.13984228442601099</v>
      </c>
      <c r="Z775" s="17">
        <v>0</v>
      </c>
      <c r="AA775" s="17"/>
      <c r="AB775" s="17">
        <v>3.6202418235690398E-2</v>
      </c>
      <c r="AC775" s="17">
        <v>0.10236074507318201</v>
      </c>
      <c r="AD775" s="17">
        <v>0.18644751080504801</v>
      </c>
      <c r="AE775" s="17">
        <v>0.160357322670208</v>
      </c>
      <c r="AF775" s="17"/>
      <c r="AG775" s="17">
        <v>0.103417606303168</v>
      </c>
      <c r="AH775" s="17">
        <v>0</v>
      </c>
      <c r="AI775" s="17">
        <v>6.2389510343695498E-2</v>
      </c>
      <c r="AJ775" s="17" t="s">
        <v>136</v>
      </c>
      <c r="AK775" s="17"/>
      <c r="AL775" s="17">
        <v>3.9278701153401797E-2</v>
      </c>
      <c r="AM775" s="17">
        <v>0.120369925506751</v>
      </c>
      <c r="AN775" s="17">
        <v>9.3800163872399395E-2</v>
      </c>
      <c r="AO775" s="17">
        <v>0</v>
      </c>
      <c r="AP775" s="17">
        <v>0.34158857317228303</v>
      </c>
      <c r="AQ775" s="17">
        <v>0.248468553141275</v>
      </c>
      <c r="AR775" s="17"/>
      <c r="AS775" s="17">
        <v>0</v>
      </c>
      <c r="AT775" s="17">
        <v>0</v>
      </c>
      <c r="AU775" s="17">
        <v>0</v>
      </c>
      <c r="AV775" s="17">
        <v>0.31055460574179999</v>
      </c>
      <c r="AW775" s="17">
        <v>0.443880300531521</v>
      </c>
      <c r="AX775" s="17">
        <v>0</v>
      </c>
      <c r="AY775" s="17">
        <v>0</v>
      </c>
      <c r="AZ775" s="17">
        <v>0</v>
      </c>
      <c r="BA775" s="17" t="s">
        <v>136</v>
      </c>
      <c r="BB775" s="17"/>
      <c r="BC775" s="17">
        <v>0.19288660624731599</v>
      </c>
      <c r="BD775" s="17">
        <v>0</v>
      </c>
      <c r="BE775" s="17">
        <v>0</v>
      </c>
      <c r="BF775" s="17">
        <v>7.2824722063093206E-2</v>
      </c>
      <c r="BG775" s="17">
        <v>9.0480783230006606E-2</v>
      </c>
      <c r="BH775" s="17">
        <v>0</v>
      </c>
      <c r="BI775" s="17"/>
      <c r="BJ775" s="17">
        <v>0.18693385297637599</v>
      </c>
      <c r="BK775" s="17">
        <v>4.5911166854621099E-2</v>
      </c>
      <c r="BL775" s="17">
        <v>0</v>
      </c>
      <c r="BM775" s="17">
        <v>8.42108778130886E-2</v>
      </c>
      <c r="BN775" s="17">
        <v>0.14217105252689799</v>
      </c>
      <c r="BO775" s="17">
        <v>7.9082973077906807E-2</v>
      </c>
      <c r="BP775" s="17"/>
      <c r="BQ775" s="17">
        <v>0.13742720907991801</v>
      </c>
      <c r="BR775" s="17">
        <v>0</v>
      </c>
      <c r="BS775" s="17"/>
      <c r="BT775" s="17">
        <v>0.12938295860016</v>
      </c>
      <c r="BU775" s="17">
        <v>7.0441028389997801E-2</v>
      </c>
      <c r="BV775" s="17"/>
      <c r="BW775" s="17">
        <v>9.5119648563277398E-2</v>
      </c>
      <c r="BX775" s="17" t="s">
        <v>136</v>
      </c>
    </row>
    <row r="776" spans="2:76" x14ac:dyDescent="0.35">
      <c r="B776" t="s">
        <v>120</v>
      </c>
      <c r="C776" s="17">
        <v>0.19296236901100799</v>
      </c>
      <c r="D776" s="17">
        <v>0.24533834390720599</v>
      </c>
      <c r="E776" s="17">
        <v>0.154350996898173</v>
      </c>
      <c r="F776" s="17"/>
      <c r="G776" s="17">
        <v>5.9056642310531003E-2</v>
      </c>
      <c r="H776" s="17">
        <v>0.26560717562018898</v>
      </c>
      <c r="I776" s="17">
        <v>0.23564015555698201</v>
      </c>
      <c r="J776" s="17"/>
      <c r="K776" s="17">
        <v>0.186033882041409</v>
      </c>
      <c r="L776" s="17">
        <v>0.12115708916248601</v>
      </c>
      <c r="M776" s="17">
        <v>0.28262613436025702</v>
      </c>
      <c r="N776" s="17">
        <v>0.66574211776806902</v>
      </c>
      <c r="O776" s="17">
        <v>0</v>
      </c>
      <c r="P776" s="17">
        <v>0</v>
      </c>
      <c r="Q776" s="17">
        <v>0.107696917476465</v>
      </c>
      <c r="R776" s="17">
        <v>0.19016568296026701</v>
      </c>
      <c r="S776" s="17">
        <v>0.24829804081569301</v>
      </c>
      <c r="T776" s="17">
        <v>0.16818588671811499</v>
      </c>
      <c r="U776" s="17">
        <v>0.19615595769295899</v>
      </c>
      <c r="V776" s="17">
        <v>0</v>
      </c>
      <c r="W776" s="17">
        <v>0.16227229384049399</v>
      </c>
      <c r="X776" s="17">
        <v>0.33541257427156501</v>
      </c>
      <c r="Y776" s="17">
        <v>0</v>
      </c>
      <c r="Z776" s="17">
        <v>0.31828231931568801</v>
      </c>
      <c r="AA776" s="17"/>
      <c r="AB776" s="17">
        <v>0.18336170634348101</v>
      </c>
      <c r="AC776" s="17">
        <v>0.29444059699191799</v>
      </c>
      <c r="AD776" s="17">
        <v>0.128252558917412</v>
      </c>
      <c r="AE776" s="17">
        <v>7.19540953335151E-2</v>
      </c>
      <c r="AF776" s="17"/>
      <c r="AG776" s="17">
        <v>0.19094076368943999</v>
      </c>
      <c r="AH776" s="17">
        <v>0.14217166015030799</v>
      </c>
      <c r="AI776" s="17">
        <v>0.27708733690866799</v>
      </c>
      <c r="AJ776" s="17" t="s">
        <v>136</v>
      </c>
      <c r="AK776" s="17"/>
      <c r="AL776" s="17">
        <v>0.232253376060022</v>
      </c>
      <c r="AM776" s="17">
        <v>6.0375679272639003E-2</v>
      </c>
      <c r="AN776" s="17">
        <v>0.38725126844826302</v>
      </c>
      <c r="AO776" s="17">
        <v>0.22607761235907001</v>
      </c>
      <c r="AP776" s="17">
        <v>0</v>
      </c>
      <c r="AQ776" s="17">
        <v>8.3967354493779595E-2</v>
      </c>
      <c r="AR776" s="17"/>
      <c r="AS776" s="17">
        <v>0.279318583147184</v>
      </c>
      <c r="AT776" s="17">
        <v>0.279832761430584</v>
      </c>
      <c r="AU776" s="17">
        <v>0.279832761430584</v>
      </c>
      <c r="AV776" s="17">
        <v>0.102561113929168</v>
      </c>
      <c r="AW776" s="17">
        <v>0.12299413394731699</v>
      </c>
      <c r="AX776" s="17">
        <v>0.19092014047172101</v>
      </c>
      <c r="AY776" s="17">
        <v>0</v>
      </c>
      <c r="AZ776" s="17">
        <v>0</v>
      </c>
      <c r="BA776" s="17" t="s">
        <v>136</v>
      </c>
      <c r="BB776" s="17"/>
      <c r="BC776" s="17">
        <v>0.185147096158195</v>
      </c>
      <c r="BD776" s="17">
        <v>0.18248219788579001</v>
      </c>
      <c r="BE776" s="17">
        <v>0</v>
      </c>
      <c r="BF776" s="17">
        <v>0.21080458544778999</v>
      </c>
      <c r="BG776" s="17">
        <v>0.231573158009582</v>
      </c>
      <c r="BH776" s="17">
        <v>0</v>
      </c>
      <c r="BI776" s="17"/>
      <c r="BJ776" s="17">
        <v>0.361407458812533</v>
      </c>
      <c r="BK776" s="17">
        <v>0.26402048074713202</v>
      </c>
      <c r="BL776" s="17">
        <v>0.277487949479299</v>
      </c>
      <c r="BM776" s="17">
        <v>0.15097866721922601</v>
      </c>
      <c r="BN776" s="17">
        <v>7.3539307191233694E-2</v>
      </c>
      <c r="BO776" s="17">
        <v>0</v>
      </c>
      <c r="BP776" s="17"/>
      <c r="BQ776" s="17">
        <v>0.168670654036427</v>
      </c>
      <c r="BR776" s="17">
        <v>0.247577179299411</v>
      </c>
      <c r="BS776" s="17"/>
      <c r="BT776" s="17">
        <v>0.18250533467772301</v>
      </c>
      <c r="BU776" s="17">
        <v>0.207725931925233</v>
      </c>
      <c r="BV776" s="17"/>
      <c r="BW776" s="17">
        <v>0.19296236901100799</v>
      </c>
      <c r="BX776" s="17" t="s">
        <v>136</v>
      </c>
    </row>
    <row r="777" spans="2:76"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row>
    <row r="778" spans="2:76" x14ac:dyDescent="0.35">
      <c r="B778" s="6" t="s">
        <v>434</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row>
    <row r="779" spans="2:76" x14ac:dyDescent="0.35">
      <c r="B779" s="31" t="s">
        <v>506</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row>
    <row r="780" spans="2:76" x14ac:dyDescent="0.35">
      <c r="B780" t="s">
        <v>429</v>
      </c>
      <c r="C780" s="17">
        <v>2.43214860222443E-2</v>
      </c>
      <c r="D780" s="17">
        <v>2.4293054662254E-2</v>
      </c>
      <c r="E780" s="17">
        <v>2.4348819372424099E-2</v>
      </c>
      <c r="F780" s="17"/>
      <c r="G780" s="17">
        <v>3.84041667006043E-2</v>
      </c>
      <c r="H780" s="17">
        <v>1.9762637484732701E-2</v>
      </c>
      <c r="I780" s="17">
        <v>2.2723706366032E-2</v>
      </c>
      <c r="J780" s="17"/>
      <c r="K780" s="17">
        <v>0</v>
      </c>
      <c r="L780" s="17">
        <v>3.5685408896104602E-2</v>
      </c>
      <c r="M780" s="17">
        <v>0</v>
      </c>
      <c r="N780" s="17">
        <v>0</v>
      </c>
      <c r="O780" s="17">
        <v>0</v>
      </c>
      <c r="P780" s="17">
        <v>0</v>
      </c>
      <c r="Q780" s="17">
        <v>4.0643125750397101E-2</v>
      </c>
      <c r="R780" s="17">
        <v>0</v>
      </c>
      <c r="S780" s="17">
        <v>5.2743882925889399E-2</v>
      </c>
      <c r="T780" s="17">
        <v>2.9315667960514099E-2</v>
      </c>
      <c r="U780" s="17">
        <v>3.8970273566768798E-2</v>
      </c>
      <c r="V780" s="17">
        <v>0</v>
      </c>
      <c r="W780" s="17">
        <v>0</v>
      </c>
      <c r="X780" s="17">
        <v>0.182098386761259</v>
      </c>
      <c r="Y780" s="17">
        <v>5.4811540632417201E-2</v>
      </c>
      <c r="Z780" s="17">
        <v>0</v>
      </c>
      <c r="AA780" s="17"/>
      <c r="AB780" s="17">
        <v>2.0149321157209701E-2</v>
      </c>
      <c r="AC780" s="17">
        <v>1.4065993000756701E-2</v>
      </c>
      <c r="AD780" s="17">
        <v>4.1416305693279802E-2</v>
      </c>
      <c r="AE780" s="17">
        <v>4.7787280666289601E-2</v>
      </c>
      <c r="AF780" s="17"/>
      <c r="AG780" s="17">
        <v>2.06395664957916E-2</v>
      </c>
      <c r="AH780" s="17">
        <v>2.8815471637890201E-2</v>
      </c>
      <c r="AI780" s="17">
        <v>2.6619196834179501E-2</v>
      </c>
      <c r="AJ780" s="17">
        <v>0</v>
      </c>
      <c r="AK780" s="17"/>
      <c r="AL780" s="17">
        <v>1.4159733909680601E-2</v>
      </c>
      <c r="AM780" s="17">
        <v>2.9368334950046301E-2</v>
      </c>
      <c r="AN780" s="17">
        <v>1.75124100959624E-2</v>
      </c>
      <c r="AO780" s="17">
        <v>0</v>
      </c>
      <c r="AP780" s="17">
        <v>5.4690662225526002E-2</v>
      </c>
      <c r="AQ780" s="17">
        <v>7.1443495691766806E-2</v>
      </c>
      <c r="AR780" s="17"/>
      <c r="AS780" s="17">
        <v>4.0113801295680197E-3</v>
      </c>
      <c r="AT780" s="17">
        <v>0</v>
      </c>
      <c r="AU780" s="17">
        <v>0</v>
      </c>
      <c r="AV780" s="17">
        <v>7.2392960922286406E-2</v>
      </c>
      <c r="AW780" s="17">
        <v>5.1561510376873898E-2</v>
      </c>
      <c r="AX780" s="17">
        <v>0</v>
      </c>
      <c r="AY780" s="17">
        <v>0</v>
      </c>
      <c r="AZ780" s="17">
        <v>6.2535531741085004E-2</v>
      </c>
      <c r="BA780" s="17">
        <v>0</v>
      </c>
      <c r="BB780" s="17"/>
      <c r="BC780" s="17">
        <v>5.4458695193046899E-2</v>
      </c>
      <c r="BD780" s="17">
        <v>0</v>
      </c>
      <c r="BE780" s="17">
        <v>0</v>
      </c>
      <c r="BF780" s="17">
        <v>2.30255238859347E-2</v>
      </c>
      <c r="BG780" s="17">
        <v>1.2451506681781599E-2</v>
      </c>
      <c r="BH780" s="17">
        <v>0</v>
      </c>
      <c r="BI780" s="17"/>
      <c r="BJ780" s="17">
        <v>4.2706631996447898E-2</v>
      </c>
      <c r="BK780" s="17">
        <v>7.8252597168499104E-3</v>
      </c>
      <c r="BL780" s="17">
        <v>3.8769587585631801E-2</v>
      </c>
      <c r="BM780" s="17">
        <v>2.0049672868659801E-2</v>
      </c>
      <c r="BN780" s="17">
        <v>2.0975922917491702E-2</v>
      </c>
      <c r="BO780" s="17">
        <v>3.5351970620919999E-2</v>
      </c>
      <c r="BP780" s="17"/>
      <c r="BQ780" s="17">
        <v>2.8152680420716E-2</v>
      </c>
      <c r="BR780" s="17">
        <v>1.5909389797468299E-2</v>
      </c>
      <c r="BS780" s="17"/>
      <c r="BT780" s="17">
        <v>3.12094526714909E-2</v>
      </c>
      <c r="BU780" s="17">
        <v>1.8387656148746701E-2</v>
      </c>
      <c r="BV780" s="17"/>
      <c r="BW780" s="17">
        <v>2.43214860222443E-2</v>
      </c>
      <c r="BX780" s="17" t="s">
        <v>136</v>
      </c>
    </row>
    <row r="781" spans="2:76" x14ac:dyDescent="0.35">
      <c r="B781" t="s">
        <v>430</v>
      </c>
      <c r="C781" s="17">
        <v>7.4137157896952105E-2</v>
      </c>
      <c r="D781" s="17">
        <v>7.1980084680146605E-2</v>
      </c>
      <c r="E781" s="17">
        <v>7.6210925652648198E-2</v>
      </c>
      <c r="F781" s="17"/>
      <c r="G781" s="17">
        <v>9.0909482351727203E-2</v>
      </c>
      <c r="H781" s="17">
        <v>8.1320934654057403E-2</v>
      </c>
      <c r="I781" s="17">
        <v>6.3148030662062704E-2</v>
      </c>
      <c r="J781" s="17"/>
      <c r="K781" s="17">
        <v>5.32402625989234E-2</v>
      </c>
      <c r="L781" s="17">
        <v>6.6960410655584904E-2</v>
      </c>
      <c r="M781" s="17">
        <v>3.9586966684213402E-2</v>
      </c>
      <c r="N781" s="17">
        <v>3.9778023387685102E-2</v>
      </c>
      <c r="O781" s="17">
        <v>0</v>
      </c>
      <c r="P781" s="17">
        <v>0</v>
      </c>
      <c r="Q781" s="17">
        <v>0.150647498413741</v>
      </c>
      <c r="R781" s="17">
        <v>5.05756300863782E-2</v>
      </c>
      <c r="S781" s="17">
        <v>5.2743882925889399E-2</v>
      </c>
      <c r="T781" s="17">
        <v>7.09963338498147E-2</v>
      </c>
      <c r="U781" s="17">
        <v>0.117942841790157</v>
      </c>
      <c r="V781" s="17">
        <v>0</v>
      </c>
      <c r="W781" s="17">
        <v>0.15349749011869801</v>
      </c>
      <c r="X781" s="17">
        <v>0</v>
      </c>
      <c r="Y781" s="17">
        <v>0.10069615504983601</v>
      </c>
      <c r="Z781" s="17">
        <v>0.14800449840237201</v>
      </c>
      <c r="AA781" s="17"/>
      <c r="AB781" s="17">
        <v>5.6422612630386997E-2</v>
      </c>
      <c r="AC781" s="17">
        <v>8.7874113517212304E-2</v>
      </c>
      <c r="AD781" s="17">
        <v>8.39187326413217E-2</v>
      </c>
      <c r="AE781" s="17">
        <v>6.1391122929776699E-2</v>
      </c>
      <c r="AF781" s="17"/>
      <c r="AG781" s="17">
        <v>8.37148324821997E-2</v>
      </c>
      <c r="AH781" s="17">
        <v>6.2643232651178202E-2</v>
      </c>
      <c r="AI781" s="17">
        <v>7.1560661010752702E-2</v>
      </c>
      <c r="AJ781" s="17">
        <v>0</v>
      </c>
      <c r="AK781" s="17"/>
      <c r="AL781" s="17">
        <v>7.0164288981707706E-2</v>
      </c>
      <c r="AM781" s="17">
        <v>0.104116354265668</v>
      </c>
      <c r="AN781" s="17">
        <v>0.10923118076020399</v>
      </c>
      <c r="AO781" s="17">
        <v>2.65109119558017E-2</v>
      </c>
      <c r="AP781" s="17">
        <v>0.112650323717573</v>
      </c>
      <c r="AQ781" s="17">
        <v>0</v>
      </c>
      <c r="AR781" s="17"/>
      <c r="AS781" s="17">
        <v>6.8363529093529593E-2</v>
      </c>
      <c r="AT781" s="17">
        <v>3.6859361697004898E-2</v>
      </c>
      <c r="AU781" s="17">
        <v>3.6859361697004898E-2</v>
      </c>
      <c r="AV781" s="17">
        <v>0.100335923330931</v>
      </c>
      <c r="AW781" s="17">
        <v>2.9954390989843298E-2</v>
      </c>
      <c r="AX781" s="17">
        <v>0.215956636098427</v>
      </c>
      <c r="AY781" s="17">
        <v>7.5847652924704106E-2</v>
      </c>
      <c r="AZ781" s="17">
        <v>0</v>
      </c>
      <c r="BA781" s="17">
        <v>0</v>
      </c>
      <c r="BB781" s="17"/>
      <c r="BC781" s="17">
        <v>7.0322752759650206E-2</v>
      </c>
      <c r="BD781" s="17">
        <v>0.12000729610007201</v>
      </c>
      <c r="BE781" s="17">
        <v>4.331888709218E-2</v>
      </c>
      <c r="BF781" s="17">
        <v>5.67100343985125E-2</v>
      </c>
      <c r="BG781" s="17">
        <v>7.2137739744233695E-2</v>
      </c>
      <c r="BH781" s="17">
        <v>9.6517753117359995E-2</v>
      </c>
      <c r="BI781" s="17"/>
      <c r="BJ781" s="17">
        <v>9.1224488580659902E-2</v>
      </c>
      <c r="BK781" s="17">
        <v>6.68920807466587E-2</v>
      </c>
      <c r="BL781" s="17">
        <v>4.0590625623135798E-2</v>
      </c>
      <c r="BM781" s="17">
        <v>7.4851136152985207E-2</v>
      </c>
      <c r="BN781" s="17">
        <v>5.1697653797017698E-2</v>
      </c>
      <c r="BO781" s="17">
        <v>0.12933110956489699</v>
      </c>
      <c r="BP781" s="17"/>
      <c r="BQ781" s="17">
        <v>8.6013107600754396E-2</v>
      </c>
      <c r="BR781" s="17">
        <v>4.8053349473111601E-2</v>
      </c>
      <c r="BS781" s="17"/>
      <c r="BT781" s="17">
        <v>8.8705434389298204E-2</v>
      </c>
      <c r="BU781" s="17">
        <v>5.8585240403853302E-2</v>
      </c>
      <c r="BV781" s="17"/>
      <c r="BW781" s="17">
        <v>7.4137157896952105E-2</v>
      </c>
      <c r="BX781" s="17" t="s">
        <v>136</v>
      </c>
    </row>
    <row r="782" spans="2:76" x14ac:dyDescent="0.35">
      <c r="B782" t="s">
        <v>431</v>
      </c>
      <c r="C782" s="17">
        <v>0.123674944649146</v>
      </c>
      <c r="D782" s="17">
        <v>0.104221550845464</v>
      </c>
      <c r="E782" s="17">
        <v>0.14237705475585799</v>
      </c>
      <c r="F782" s="17"/>
      <c r="G782" s="17">
        <v>0.12522284014143001</v>
      </c>
      <c r="H782" s="17">
        <v>0.11280450274763899</v>
      </c>
      <c r="I782" s="17">
        <v>0.130969043496696</v>
      </c>
      <c r="J782" s="17"/>
      <c r="K782" s="17">
        <v>0.15787608580183601</v>
      </c>
      <c r="L782" s="17">
        <v>0.15226631202794999</v>
      </c>
      <c r="M782" s="17">
        <v>0.106580642414739</v>
      </c>
      <c r="N782" s="17">
        <v>3.9038264943781598E-2</v>
      </c>
      <c r="O782" s="17">
        <v>0.19798485201829699</v>
      </c>
      <c r="P782" s="17">
        <v>0</v>
      </c>
      <c r="Q782" s="17">
        <v>0.105727766912493</v>
      </c>
      <c r="R782" s="17">
        <v>0.11317936245822301</v>
      </c>
      <c r="S782" s="17">
        <v>0.15753472300107399</v>
      </c>
      <c r="T782" s="17">
        <v>0.109766622268089</v>
      </c>
      <c r="U782" s="17">
        <v>0.24690199890998801</v>
      </c>
      <c r="V782" s="17">
        <v>9.5116379366708401E-2</v>
      </c>
      <c r="W782" s="17">
        <v>0.22514991472006099</v>
      </c>
      <c r="X782" s="17">
        <v>0</v>
      </c>
      <c r="Y782" s="17">
        <v>0</v>
      </c>
      <c r="Z782" s="17">
        <v>9.3937569488722603E-2</v>
      </c>
      <c r="AA782" s="17"/>
      <c r="AB782" s="17">
        <v>0.112428363068534</v>
      </c>
      <c r="AC782" s="17">
        <v>0.13369943087959499</v>
      </c>
      <c r="AD782" s="17">
        <v>0.121195050009635</v>
      </c>
      <c r="AE782" s="17">
        <v>0.102317374261521</v>
      </c>
      <c r="AF782" s="17"/>
      <c r="AG782" s="17">
        <v>0.133515749001134</v>
      </c>
      <c r="AH782" s="17">
        <v>0.17331506279232201</v>
      </c>
      <c r="AI782" s="17">
        <v>7.3198070043986693E-2</v>
      </c>
      <c r="AJ782" s="17">
        <v>0.19545048756480099</v>
      </c>
      <c r="AK782" s="17"/>
      <c r="AL782" s="17">
        <v>0.122740778038088</v>
      </c>
      <c r="AM782" s="17">
        <v>7.4913298239882506E-2</v>
      </c>
      <c r="AN782" s="17">
        <v>0.104613784857887</v>
      </c>
      <c r="AO782" s="17">
        <v>0</v>
      </c>
      <c r="AP782" s="17">
        <v>0.43095189578350601</v>
      </c>
      <c r="AQ782" s="17">
        <v>0.15144430604285999</v>
      </c>
      <c r="AR782" s="17"/>
      <c r="AS782" s="17">
        <v>0.117879032585816</v>
      </c>
      <c r="AT782" s="17">
        <v>9.7396741991456606E-2</v>
      </c>
      <c r="AU782" s="17">
        <v>9.7396741991456606E-2</v>
      </c>
      <c r="AV782" s="17">
        <v>0.122175953687279</v>
      </c>
      <c r="AW782" s="17">
        <v>0.16029958572643899</v>
      </c>
      <c r="AX782" s="17">
        <v>6.3362281327291894E-2</v>
      </c>
      <c r="AY782" s="17">
        <v>7.2596121862187599E-2</v>
      </c>
      <c r="AZ782" s="17">
        <v>0.13524369790475799</v>
      </c>
      <c r="BA782" s="17">
        <v>0</v>
      </c>
      <c r="BB782" s="17"/>
      <c r="BC782" s="17">
        <v>0.127419803504499</v>
      </c>
      <c r="BD782" s="17">
        <v>0.100601153175429</v>
      </c>
      <c r="BE782" s="17">
        <v>8.7466018400634907E-2</v>
      </c>
      <c r="BF782" s="17">
        <v>0.10416649598956799</v>
      </c>
      <c r="BG782" s="17">
        <v>0.136856450378012</v>
      </c>
      <c r="BH782" s="17">
        <v>9.3558720206303E-2</v>
      </c>
      <c r="BI782" s="17"/>
      <c r="BJ782" s="17">
        <v>0.107104457176158</v>
      </c>
      <c r="BK782" s="17">
        <v>0.118307199257506</v>
      </c>
      <c r="BL782" s="17">
        <v>0.12043375532200699</v>
      </c>
      <c r="BM782" s="17">
        <v>0.13613480725786201</v>
      </c>
      <c r="BN782" s="17">
        <v>0.15074593882246301</v>
      </c>
      <c r="BO782" s="17">
        <v>9.4062244740045195E-2</v>
      </c>
      <c r="BP782" s="17"/>
      <c r="BQ782" s="17">
        <v>0.138851393414335</v>
      </c>
      <c r="BR782" s="17">
        <v>8.4178754449393198E-2</v>
      </c>
      <c r="BS782" s="17"/>
      <c r="BT782" s="17">
        <v>0.13983554429006001</v>
      </c>
      <c r="BU782" s="17">
        <v>0.110160539536514</v>
      </c>
      <c r="BV782" s="17"/>
      <c r="BW782" s="17">
        <v>0.123674944649146</v>
      </c>
      <c r="BX782" s="17" t="s">
        <v>136</v>
      </c>
    </row>
    <row r="783" spans="2:76" x14ac:dyDescent="0.35">
      <c r="B783" t="s">
        <v>432</v>
      </c>
      <c r="C783" s="17">
        <v>0.239096082867777</v>
      </c>
      <c r="D783" s="17">
        <v>0.227100233363946</v>
      </c>
      <c r="E783" s="17">
        <v>0.25062865659286698</v>
      </c>
      <c r="F783" s="17"/>
      <c r="G783" s="17">
        <v>0.20955610249392001</v>
      </c>
      <c r="H783" s="17">
        <v>0.26508559452114</v>
      </c>
      <c r="I783" s="17">
        <v>0.23061429942690201</v>
      </c>
      <c r="J783" s="17"/>
      <c r="K783" s="17">
        <v>0.38368682869721399</v>
      </c>
      <c r="L783" s="17">
        <v>0.19831752312893899</v>
      </c>
      <c r="M783" s="17">
        <v>0.25303774794383699</v>
      </c>
      <c r="N783" s="17">
        <v>0.246419769882611</v>
      </c>
      <c r="O783" s="17">
        <v>0.19798485201829699</v>
      </c>
      <c r="P783" s="17">
        <v>0.29374712933135999</v>
      </c>
      <c r="Q783" s="17">
        <v>0.258713770207879</v>
      </c>
      <c r="R783" s="17">
        <v>0.24394943047239601</v>
      </c>
      <c r="S783" s="17">
        <v>0.156561976332867</v>
      </c>
      <c r="T783" s="17">
        <v>0.18748606083337099</v>
      </c>
      <c r="U783" s="17">
        <v>0.192235393068654</v>
      </c>
      <c r="V783" s="17">
        <v>0.41278485469696402</v>
      </c>
      <c r="W783" s="17">
        <v>0.231269037960112</v>
      </c>
      <c r="X783" s="17">
        <v>0.27046182516282602</v>
      </c>
      <c r="Y783" s="17">
        <v>0.24219727266190499</v>
      </c>
      <c r="Z783" s="17">
        <v>0.194280580226628</v>
      </c>
      <c r="AA783" s="17"/>
      <c r="AB783" s="17">
        <v>0.198115216530481</v>
      </c>
      <c r="AC783" s="17">
        <v>0.254098268082592</v>
      </c>
      <c r="AD783" s="17">
        <v>0.24747103297825701</v>
      </c>
      <c r="AE783" s="17">
        <v>0.28107701151702502</v>
      </c>
      <c r="AF783" s="17"/>
      <c r="AG783" s="17">
        <v>0.220916912272698</v>
      </c>
      <c r="AH783" s="17">
        <v>0.21762087057996801</v>
      </c>
      <c r="AI783" s="17">
        <v>0.311261158499548</v>
      </c>
      <c r="AJ783" s="17">
        <v>0.198958741454103</v>
      </c>
      <c r="AK783" s="17"/>
      <c r="AL783" s="17">
        <v>0.23354272848051599</v>
      </c>
      <c r="AM783" s="17">
        <v>0.33656917943263798</v>
      </c>
      <c r="AN783" s="17">
        <v>0.23220169999821899</v>
      </c>
      <c r="AO783" s="17">
        <v>0.26807633228004102</v>
      </c>
      <c r="AP783" s="17">
        <v>0</v>
      </c>
      <c r="AQ783" s="17">
        <v>0.30257487493861202</v>
      </c>
      <c r="AR783" s="17"/>
      <c r="AS783" s="17">
        <v>0.220122872353222</v>
      </c>
      <c r="AT783" s="17">
        <v>0.24096448263112699</v>
      </c>
      <c r="AU783" s="17">
        <v>0.24096448263112699</v>
      </c>
      <c r="AV783" s="17">
        <v>0.30788502608860802</v>
      </c>
      <c r="AW783" s="17">
        <v>0.256869132104044</v>
      </c>
      <c r="AX783" s="17">
        <v>0.29417815440545497</v>
      </c>
      <c r="AY783" s="17">
        <v>0.34018542403416602</v>
      </c>
      <c r="AZ783" s="17">
        <v>0.245264226163486</v>
      </c>
      <c r="BA783" s="17">
        <v>0</v>
      </c>
      <c r="BB783" s="17"/>
      <c r="BC783" s="17">
        <v>0.229917938313524</v>
      </c>
      <c r="BD783" s="17">
        <v>0.25372007384302298</v>
      </c>
      <c r="BE783" s="17">
        <v>0.333466461611298</v>
      </c>
      <c r="BF783" s="17">
        <v>0.25215513696212299</v>
      </c>
      <c r="BG783" s="17">
        <v>0.22573722833269</v>
      </c>
      <c r="BH783" s="17">
        <v>0.33406993078057401</v>
      </c>
      <c r="BI783" s="17"/>
      <c r="BJ783" s="17">
        <v>0.21042876478400799</v>
      </c>
      <c r="BK783" s="17">
        <v>0.24291959543467301</v>
      </c>
      <c r="BL783" s="17">
        <v>0.25778086845745501</v>
      </c>
      <c r="BM783" s="17">
        <v>0.279473646067529</v>
      </c>
      <c r="BN783" s="17">
        <v>0.19184008394558</v>
      </c>
      <c r="BO783" s="17">
        <v>0.236509751564803</v>
      </c>
      <c r="BP783" s="17"/>
      <c r="BQ783" s="17">
        <v>0.237781345702335</v>
      </c>
      <c r="BR783" s="17">
        <v>0.243553337365193</v>
      </c>
      <c r="BS783" s="17"/>
      <c r="BT783" s="17">
        <v>0.23544134773026101</v>
      </c>
      <c r="BU783" s="17">
        <v>0.24378652964765499</v>
      </c>
      <c r="BV783" s="17"/>
      <c r="BW783" s="17">
        <v>0.239096082867777</v>
      </c>
      <c r="BX783" s="17" t="s">
        <v>136</v>
      </c>
    </row>
    <row r="784" spans="2:76" x14ac:dyDescent="0.35">
      <c r="B784" t="s">
        <v>433</v>
      </c>
      <c r="C784" s="17">
        <v>0.528949536220368</v>
      </c>
      <c r="D784" s="17">
        <v>0.56298362302897298</v>
      </c>
      <c r="E784" s="17">
        <v>0.496229834696852</v>
      </c>
      <c r="F784" s="17"/>
      <c r="G784" s="17">
        <v>0.52622115599106301</v>
      </c>
      <c r="H784" s="17">
        <v>0.52102633059243098</v>
      </c>
      <c r="I784" s="17">
        <v>0.53560293686342297</v>
      </c>
      <c r="J784" s="17"/>
      <c r="K784" s="17">
        <v>0.40519682290202702</v>
      </c>
      <c r="L784" s="17">
        <v>0.54677034529142099</v>
      </c>
      <c r="M784" s="17">
        <v>0.526944939214533</v>
      </c>
      <c r="N784" s="17">
        <v>0.63447806088233605</v>
      </c>
      <c r="O784" s="17">
        <v>0.60403029596340596</v>
      </c>
      <c r="P784" s="17">
        <v>0.70625287066863995</v>
      </c>
      <c r="Q784" s="17">
        <v>0.44426783871549003</v>
      </c>
      <c r="R784" s="17">
        <v>0.55595731647004798</v>
      </c>
      <c r="S784" s="17">
        <v>0.58041553481427999</v>
      </c>
      <c r="T784" s="17">
        <v>0.595300960351547</v>
      </c>
      <c r="U784" s="17">
        <v>0.40394949266443297</v>
      </c>
      <c r="V784" s="17">
        <v>0.49209876593632801</v>
      </c>
      <c r="W784" s="17">
        <v>0.39008355720112903</v>
      </c>
      <c r="X784" s="17">
        <v>0.54743978807591398</v>
      </c>
      <c r="Y784" s="17">
        <v>0.60229503165584097</v>
      </c>
      <c r="Z784" s="17">
        <v>0.56377735188227696</v>
      </c>
      <c r="AA784" s="17"/>
      <c r="AB784" s="17">
        <v>0.61288448661338801</v>
      </c>
      <c r="AC784" s="17">
        <v>0.50156654510075904</v>
      </c>
      <c r="AD784" s="17">
        <v>0.50599887867750704</v>
      </c>
      <c r="AE784" s="17">
        <v>0.48572142978039901</v>
      </c>
      <c r="AF784" s="17"/>
      <c r="AG784" s="17">
        <v>0.53076034397564598</v>
      </c>
      <c r="AH784" s="17">
        <v>0.49882428306149101</v>
      </c>
      <c r="AI784" s="17">
        <v>0.50858559585015894</v>
      </c>
      <c r="AJ784" s="17">
        <v>0.60559077098109604</v>
      </c>
      <c r="AK784" s="17"/>
      <c r="AL784" s="17">
        <v>0.553702790105979</v>
      </c>
      <c r="AM784" s="17">
        <v>0.43332202071820802</v>
      </c>
      <c r="AN784" s="17">
        <v>0.53644092428772705</v>
      </c>
      <c r="AO784" s="17">
        <v>0.70541275576415696</v>
      </c>
      <c r="AP784" s="17">
        <v>0.401707118273395</v>
      </c>
      <c r="AQ784" s="17">
        <v>0.47453732332676202</v>
      </c>
      <c r="AR784" s="17"/>
      <c r="AS784" s="17">
        <v>0.57611060915758106</v>
      </c>
      <c r="AT784" s="17">
        <v>0.62477941368041101</v>
      </c>
      <c r="AU784" s="17">
        <v>0.62477941368041101</v>
      </c>
      <c r="AV784" s="17">
        <v>0.37764888347723802</v>
      </c>
      <c r="AW784" s="17">
        <v>0.50131538080280003</v>
      </c>
      <c r="AX784" s="17">
        <v>0.42650292816882701</v>
      </c>
      <c r="AY784" s="17">
        <v>0.51137080117894196</v>
      </c>
      <c r="AZ784" s="17">
        <v>0.55695654419067098</v>
      </c>
      <c r="BA784" s="17">
        <v>1</v>
      </c>
      <c r="BB784" s="17"/>
      <c r="BC784" s="17">
        <v>0.50613438662867105</v>
      </c>
      <c r="BD784" s="17">
        <v>0.50922884941476398</v>
      </c>
      <c r="BE784" s="17">
        <v>0.53574863289588703</v>
      </c>
      <c r="BF784" s="17">
        <v>0.56394280876386105</v>
      </c>
      <c r="BG784" s="17">
        <v>0.54017188782235803</v>
      </c>
      <c r="BH784" s="17">
        <v>0.47585359589576298</v>
      </c>
      <c r="BI784" s="17"/>
      <c r="BJ784" s="17">
        <v>0.53010045210916601</v>
      </c>
      <c r="BK784" s="17">
        <v>0.55728305958667901</v>
      </c>
      <c r="BL784" s="17">
        <v>0.54242516301177102</v>
      </c>
      <c r="BM784" s="17">
        <v>0.48274598584813899</v>
      </c>
      <c r="BN784" s="17">
        <v>0.57236781850066898</v>
      </c>
      <c r="BO784" s="17">
        <v>0.48891792494661401</v>
      </c>
      <c r="BP784" s="17"/>
      <c r="BQ784" s="17">
        <v>0.49731415675240198</v>
      </c>
      <c r="BR784" s="17">
        <v>0.60304274461826501</v>
      </c>
      <c r="BS784" s="17"/>
      <c r="BT784" s="17">
        <v>0.50139246747995903</v>
      </c>
      <c r="BU784" s="17">
        <v>0.55354296380616197</v>
      </c>
      <c r="BV784" s="17"/>
      <c r="BW784" s="17">
        <v>0.528949536220368</v>
      </c>
      <c r="BX784" s="17" t="s">
        <v>136</v>
      </c>
    </row>
    <row r="785" spans="2:76" x14ac:dyDescent="0.35">
      <c r="B785" t="s">
        <v>97</v>
      </c>
      <c r="C785" s="17">
        <v>9.8207923435123193E-3</v>
      </c>
      <c r="D785" s="17">
        <v>9.4214534192165796E-3</v>
      </c>
      <c r="E785" s="17">
        <v>1.0204708929350499E-2</v>
      </c>
      <c r="F785" s="17"/>
      <c r="G785" s="17">
        <v>9.6862523212555094E-3</v>
      </c>
      <c r="H785" s="17">
        <v>0</v>
      </c>
      <c r="I785" s="17">
        <v>1.69419831848843E-2</v>
      </c>
      <c r="J785" s="17"/>
      <c r="K785" s="17">
        <v>0</v>
      </c>
      <c r="L785" s="17">
        <v>0</v>
      </c>
      <c r="M785" s="17">
        <v>7.3849703742678199E-2</v>
      </c>
      <c r="N785" s="17">
        <v>4.0285880903586598E-2</v>
      </c>
      <c r="O785" s="17">
        <v>0</v>
      </c>
      <c r="P785" s="17">
        <v>0</v>
      </c>
      <c r="Q785" s="17">
        <v>0</v>
      </c>
      <c r="R785" s="17">
        <v>3.6338260512955099E-2</v>
      </c>
      <c r="S785" s="17">
        <v>0</v>
      </c>
      <c r="T785" s="17">
        <v>7.1343547366650101E-3</v>
      </c>
      <c r="U785" s="17">
        <v>0</v>
      </c>
      <c r="V785" s="17">
        <v>0</v>
      </c>
      <c r="W785" s="17">
        <v>0</v>
      </c>
      <c r="X785" s="17">
        <v>0</v>
      </c>
      <c r="Y785" s="17">
        <v>0</v>
      </c>
      <c r="Z785" s="17">
        <v>0</v>
      </c>
      <c r="AA785" s="17"/>
      <c r="AB785" s="17">
        <v>0</v>
      </c>
      <c r="AC785" s="17">
        <v>8.6956494190843295E-3</v>
      </c>
      <c r="AD785" s="17">
        <v>0</v>
      </c>
      <c r="AE785" s="17">
        <v>2.1705780844988601E-2</v>
      </c>
      <c r="AF785" s="17"/>
      <c r="AG785" s="17">
        <v>1.04525957725299E-2</v>
      </c>
      <c r="AH785" s="17">
        <v>1.8781079277150399E-2</v>
      </c>
      <c r="AI785" s="17">
        <v>8.7753177613738003E-3</v>
      </c>
      <c r="AJ785" s="17">
        <v>0</v>
      </c>
      <c r="AK785" s="17"/>
      <c r="AL785" s="17">
        <v>5.6896804840278698E-3</v>
      </c>
      <c r="AM785" s="17">
        <v>2.1710812393557499E-2</v>
      </c>
      <c r="AN785" s="17">
        <v>0</v>
      </c>
      <c r="AO785" s="17">
        <v>0</v>
      </c>
      <c r="AP785" s="17">
        <v>0</v>
      </c>
      <c r="AQ785" s="17">
        <v>0</v>
      </c>
      <c r="AR785" s="17"/>
      <c r="AS785" s="17">
        <v>1.35125766802836E-2</v>
      </c>
      <c r="AT785" s="17">
        <v>0</v>
      </c>
      <c r="AU785" s="17">
        <v>0</v>
      </c>
      <c r="AV785" s="17">
        <v>1.95612524936578E-2</v>
      </c>
      <c r="AW785" s="17">
        <v>0</v>
      </c>
      <c r="AX785" s="17">
        <v>0</v>
      </c>
      <c r="AY785" s="17">
        <v>0</v>
      </c>
      <c r="AZ785" s="17">
        <v>0</v>
      </c>
      <c r="BA785" s="17">
        <v>0</v>
      </c>
      <c r="BB785" s="17"/>
      <c r="BC785" s="17">
        <v>1.17464236006086E-2</v>
      </c>
      <c r="BD785" s="17">
        <v>1.6442627466711601E-2</v>
      </c>
      <c r="BE785" s="17">
        <v>0</v>
      </c>
      <c r="BF785" s="17">
        <v>0</v>
      </c>
      <c r="BG785" s="17">
        <v>1.26451870409247E-2</v>
      </c>
      <c r="BH785" s="17">
        <v>0</v>
      </c>
      <c r="BI785" s="17"/>
      <c r="BJ785" s="17">
        <v>1.8435205353559501E-2</v>
      </c>
      <c r="BK785" s="17">
        <v>6.7728052576340797E-3</v>
      </c>
      <c r="BL785" s="17">
        <v>0</v>
      </c>
      <c r="BM785" s="17">
        <v>6.7447518048254999E-3</v>
      </c>
      <c r="BN785" s="17">
        <v>1.2372582016778801E-2</v>
      </c>
      <c r="BO785" s="17">
        <v>1.5826998562720899E-2</v>
      </c>
      <c r="BP785" s="17"/>
      <c r="BQ785" s="17">
        <v>1.1887316109457501E-2</v>
      </c>
      <c r="BR785" s="17">
        <v>5.2624242965687703E-3</v>
      </c>
      <c r="BS785" s="17"/>
      <c r="BT785" s="17">
        <v>3.4157534389310201E-3</v>
      </c>
      <c r="BU785" s="17">
        <v>1.5537070457068401E-2</v>
      </c>
      <c r="BV785" s="17"/>
      <c r="BW785" s="17">
        <v>9.8207923435123193E-3</v>
      </c>
      <c r="BX785" s="17" t="s">
        <v>136</v>
      </c>
    </row>
    <row r="786" spans="2:76" x14ac:dyDescent="0.35">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row>
    <row r="787" spans="2:76" x14ac:dyDescent="0.35">
      <c r="B787" s="6" t="s">
        <v>441</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row>
    <row r="788" spans="2:76" x14ac:dyDescent="0.35">
      <c r="B788" s="31" t="s">
        <v>506</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row>
    <row r="789" spans="2:76" x14ac:dyDescent="0.35">
      <c r="B789" t="s">
        <v>435</v>
      </c>
      <c r="C789" s="17">
        <v>9.7998640760797701E-2</v>
      </c>
      <c r="D789" s="17">
        <v>8.87146450743104E-2</v>
      </c>
      <c r="E789" s="17">
        <v>0.10692409157473499</v>
      </c>
      <c r="F789" s="17"/>
      <c r="G789" s="17">
        <v>0.13457144517108</v>
      </c>
      <c r="H789" s="17">
        <v>0.108362704882629</v>
      </c>
      <c r="I789" s="17">
        <v>7.7854637423635895E-2</v>
      </c>
      <c r="J789" s="17"/>
      <c r="K789" s="17">
        <v>0.123429290448183</v>
      </c>
      <c r="L789" s="17">
        <v>6.0310304508430002E-2</v>
      </c>
      <c r="M789" s="17">
        <v>3.2762969706295303E-2</v>
      </c>
      <c r="N789" s="17">
        <v>8.0101601393677099E-2</v>
      </c>
      <c r="O789" s="17">
        <v>0</v>
      </c>
      <c r="P789" s="17">
        <v>0.139730335739261</v>
      </c>
      <c r="Q789" s="17">
        <v>0.20696657606376001</v>
      </c>
      <c r="R789" s="17">
        <v>0.107052779056949</v>
      </c>
      <c r="S789" s="17">
        <v>0.10357403605227999</v>
      </c>
      <c r="T789" s="17">
        <v>7.22015787515074E-2</v>
      </c>
      <c r="U789" s="17">
        <v>7.5985308861438602E-2</v>
      </c>
      <c r="V789" s="17">
        <v>0.29261851990273802</v>
      </c>
      <c r="W789" s="17">
        <v>5.5771306837627099E-2</v>
      </c>
      <c r="X789" s="17">
        <v>9.1313988795110004E-2</v>
      </c>
      <c r="Y789" s="17">
        <v>0.14701632245639201</v>
      </c>
      <c r="Z789" s="17">
        <v>0.14800449840237201</v>
      </c>
      <c r="AA789" s="17"/>
      <c r="AB789" s="17">
        <v>0.157803473786751</v>
      </c>
      <c r="AC789" s="17">
        <v>8.5438030685012906E-2</v>
      </c>
      <c r="AD789" s="17">
        <v>6.8228218953879094E-2</v>
      </c>
      <c r="AE789" s="17">
        <v>8.6116616855465206E-2</v>
      </c>
      <c r="AF789" s="17"/>
      <c r="AG789" s="17">
        <v>0.104199469593196</v>
      </c>
      <c r="AH789" s="17">
        <v>6.2462510292172799E-2</v>
      </c>
      <c r="AI789" s="17">
        <v>7.4110709681758993E-2</v>
      </c>
      <c r="AJ789" s="17">
        <v>0</v>
      </c>
      <c r="AK789" s="17"/>
      <c r="AL789" s="17">
        <v>8.5909222303628005E-2</v>
      </c>
      <c r="AM789" s="17">
        <v>5.5875497796612897E-2</v>
      </c>
      <c r="AN789" s="17">
        <v>0.18227996035014901</v>
      </c>
      <c r="AO789" s="17">
        <v>5.2318373148426502E-2</v>
      </c>
      <c r="AP789" s="17">
        <v>0.109528872151486</v>
      </c>
      <c r="AQ789" s="17">
        <v>0.13289090744399401</v>
      </c>
      <c r="AR789" s="17"/>
      <c r="AS789" s="17">
        <v>9.4351145533105599E-2</v>
      </c>
      <c r="AT789" s="17">
        <v>8.6719160030368003E-2</v>
      </c>
      <c r="AU789" s="17">
        <v>8.6719160030368003E-2</v>
      </c>
      <c r="AV789" s="17">
        <v>6.7830689223745605E-2</v>
      </c>
      <c r="AW789" s="17">
        <v>5.1877280574208401E-2</v>
      </c>
      <c r="AX789" s="17">
        <v>0.13914479040649</v>
      </c>
      <c r="AY789" s="17">
        <v>0.34535393235291501</v>
      </c>
      <c r="AZ789" s="17">
        <v>0.20244798963989</v>
      </c>
      <c r="BA789" s="17">
        <v>0</v>
      </c>
      <c r="BB789" s="17"/>
      <c r="BC789" s="17">
        <v>8.9563576422240901E-2</v>
      </c>
      <c r="BD789" s="17">
        <v>9.0453332261264396E-2</v>
      </c>
      <c r="BE789" s="17">
        <v>0.18684135638859301</v>
      </c>
      <c r="BF789" s="17">
        <v>0.13194742115796801</v>
      </c>
      <c r="BG789" s="17">
        <v>7.15993966574721E-2</v>
      </c>
      <c r="BH789" s="17">
        <v>0.27029774807777901</v>
      </c>
      <c r="BI789" s="17"/>
      <c r="BJ789" s="17">
        <v>9.8288685902117603E-2</v>
      </c>
      <c r="BK789" s="17">
        <v>9.1606801525492804E-2</v>
      </c>
      <c r="BL789" s="17">
        <v>9.0724569890801104E-2</v>
      </c>
      <c r="BM789" s="17">
        <v>8.0128575055257695E-2</v>
      </c>
      <c r="BN789" s="17">
        <v>0.13701461311112401</v>
      </c>
      <c r="BO789" s="17">
        <v>0.10097971217618899</v>
      </c>
      <c r="BP789" s="17"/>
      <c r="BQ789" s="17">
        <v>9.7289105498354497E-2</v>
      </c>
      <c r="BR789" s="17">
        <v>9.3860183454379506E-2</v>
      </c>
      <c r="BS789" s="17"/>
      <c r="BT789" s="17">
        <v>9.9036344122079803E-2</v>
      </c>
      <c r="BU789" s="17">
        <v>9.4703537172525401E-2</v>
      </c>
      <c r="BV789" s="17"/>
      <c r="BW789" s="17">
        <v>9.7998640760797701E-2</v>
      </c>
      <c r="BX789" s="17" t="s">
        <v>136</v>
      </c>
    </row>
    <row r="790" spans="2:76" x14ac:dyDescent="0.35">
      <c r="B790" t="s">
        <v>436</v>
      </c>
      <c r="C790" s="17">
        <v>0.17090924767910601</v>
      </c>
      <c r="D790" s="17">
        <v>0.13898476830380499</v>
      </c>
      <c r="E790" s="17">
        <v>0.20160081411741701</v>
      </c>
      <c r="F790" s="17"/>
      <c r="G790" s="17">
        <v>0.17928764437590999</v>
      </c>
      <c r="H790" s="17">
        <v>0.175471223244799</v>
      </c>
      <c r="I790" s="17">
        <v>0.164718559454194</v>
      </c>
      <c r="J790" s="17"/>
      <c r="K790" s="17">
        <v>0.14320659187140999</v>
      </c>
      <c r="L790" s="17">
        <v>0.17234744876778299</v>
      </c>
      <c r="M790" s="17">
        <v>0.172546256308415</v>
      </c>
      <c r="N790" s="17">
        <v>3.9778023387685102E-2</v>
      </c>
      <c r="O790" s="17">
        <v>0.20211430292656199</v>
      </c>
      <c r="P790" s="17">
        <v>0.13828816932951099</v>
      </c>
      <c r="Q790" s="17">
        <v>0.25889879625761097</v>
      </c>
      <c r="R790" s="17">
        <v>0.21721184057204901</v>
      </c>
      <c r="S790" s="17">
        <v>0.26219850598530198</v>
      </c>
      <c r="T790" s="17">
        <v>0.16275317416600399</v>
      </c>
      <c r="U790" s="17">
        <v>0.21549111782511701</v>
      </c>
      <c r="V790" s="17">
        <v>0.213936936611754</v>
      </c>
      <c r="W790" s="17">
        <v>0.170596768952119</v>
      </c>
      <c r="X790" s="17">
        <v>9.1313988795110004E-2</v>
      </c>
      <c r="Y790" s="17">
        <v>0.14900473828271499</v>
      </c>
      <c r="Z790" s="17">
        <v>4.7266714885994203E-2</v>
      </c>
      <c r="AA790" s="17"/>
      <c r="AB790" s="17">
        <v>0.15107544827370001</v>
      </c>
      <c r="AC790" s="17">
        <v>0.18269250352094099</v>
      </c>
      <c r="AD790" s="17">
        <v>0.17456381142972299</v>
      </c>
      <c r="AE790" s="17">
        <v>0.182798858172286</v>
      </c>
      <c r="AF790" s="17"/>
      <c r="AG790" s="17">
        <v>0.167773003828395</v>
      </c>
      <c r="AH790" s="17">
        <v>0.18297245435467999</v>
      </c>
      <c r="AI790" s="17">
        <v>0.19372801545035701</v>
      </c>
      <c r="AJ790" s="17">
        <v>9.99574042541784E-2</v>
      </c>
      <c r="AK790" s="17"/>
      <c r="AL790" s="17">
        <v>0.207319295505771</v>
      </c>
      <c r="AM790" s="17">
        <v>0.17483716911439601</v>
      </c>
      <c r="AN790" s="17">
        <v>0.267982613168674</v>
      </c>
      <c r="AO790" s="17">
        <v>5.5253850427267902E-2</v>
      </c>
      <c r="AP790" s="17">
        <v>0.110822900967181</v>
      </c>
      <c r="AQ790" s="17">
        <v>0.206684448358193</v>
      </c>
      <c r="AR790" s="17"/>
      <c r="AS790" s="17">
        <v>0.16342660554426</v>
      </c>
      <c r="AT790" s="17">
        <v>0.26795118693126002</v>
      </c>
      <c r="AU790" s="17">
        <v>0.26795118693126002</v>
      </c>
      <c r="AV790" s="17">
        <v>0.16231796513883001</v>
      </c>
      <c r="AW790" s="17">
        <v>0.16015555817577201</v>
      </c>
      <c r="AX790" s="17">
        <v>0.16168501280386999</v>
      </c>
      <c r="AY790" s="17">
        <v>7.5847652924704106E-2</v>
      </c>
      <c r="AZ790" s="17">
        <v>0.143824392299291</v>
      </c>
      <c r="BA790" s="17">
        <v>0</v>
      </c>
      <c r="BB790" s="17"/>
      <c r="BC790" s="17">
        <v>0.17869779471261499</v>
      </c>
      <c r="BD790" s="17">
        <v>0.22410192037197199</v>
      </c>
      <c r="BE790" s="17">
        <v>8.4986329535741298E-2</v>
      </c>
      <c r="BF790" s="17">
        <v>0.121818749567854</v>
      </c>
      <c r="BG790" s="17">
        <v>0.19204241434744301</v>
      </c>
      <c r="BH790" s="17">
        <v>0</v>
      </c>
      <c r="BI790" s="17"/>
      <c r="BJ790" s="17">
        <v>0.22403428944669401</v>
      </c>
      <c r="BK790" s="17">
        <v>0.124137528508447</v>
      </c>
      <c r="BL790" s="17">
        <v>0.15297647716607199</v>
      </c>
      <c r="BM790" s="17">
        <v>0.14835022034713999</v>
      </c>
      <c r="BN790" s="17">
        <v>0.233572311631943</v>
      </c>
      <c r="BO790" s="17">
        <v>0.16839460372547599</v>
      </c>
      <c r="BP790" s="17"/>
      <c r="BQ790" s="17">
        <v>0.153468521026733</v>
      </c>
      <c r="BR790" s="17">
        <v>0.210991069393416</v>
      </c>
      <c r="BS790" s="17"/>
      <c r="BT790" s="17">
        <v>0.170321322420768</v>
      </c>
      <c r="BU790" s="17">
        <v>0.172474214862751</v>
      </c>
      <c r="BV790" s="17"/>
      <c r="BW790" s="17">
        <v>0.17090924767910601</v>
      </c>
      <c r="BX790" s="17" t="s">
        <v>136</v>
      </c>
    </row>
    <row r="791" spans="2:76" x14ac:dyDescent="0.35">
      <c r="B791" t="s">
        <v>437</v>
      </c>
      <c r="C791" s="17">
        <v>0.635392927015487</v>
      </c>
      <c r="D791" s="17">
        <v>0.66052868136033904</v>
      </c>
      <c r="E791" s="17">
        <v>0.61122790727051701</v>
      </c>
      <c r="F791" s="17"/>
      <c r="G791" s="17">
        <v>0.61566572403890596</v>
      </c>
      <c r="H791" s="17">
        <v>0.62215985871179302</v>
      </c>
      <c r="I791" s="17">
        <v>0.65176406982249602</v>
      </c>
      <c r="J791" s="17"/>
      <c r="K791" s="17">
        <v>0.66300928392053804</v>
      </c>
      <c r="L791" s="17">
        <v>0.64985929505840301</v>
      </c>
      <c r="M791" s="17">
        <v>0.72084107024261201</v>
      </c>
      <c r="N791" s="17">
        <v>0.75977059002378</v>
      </c>
      <c r="O791" s="17">
        <v>0.59990084505514096</v>
      </c>
      <c r="P791" s="17">
        <v>0.58447915190402</v>
      </c>
      <c r="Q791" s="17">
        <v>0.45161111984628499</v>
      </c>
      <c r="R791" s="17">
        <v>0.63887667495002798</v>
      </c>
      <c r="S791" s="17">
        <v>0.58195485611420605</v>
      </c>
      <c r="T791" s="17">
        <v>0.65478988591371701</v>
      </c>
      <c r="U791" s="17">
        <v>0.63008548143931697</v>
      </c>
      <c r="V791" s="17">
        <v>0.39406708016705599</v>
      </c>
      <c r="W791" s="17">
        <v>0.53224338685995898</v>
      </c>
      <c r="X791" s="17">
        <v>0.63822418604206399</v>
      </c>
      <c r="Y791" s="17">
        <v>0.70397893926089306</v>
      </c>
      <c r="Z791" s="17">
        <v>0.80472878671163395</v>
      </c>
      <c r="AA791" s="17"/>
      <c r="AB791" s="17">
        <v>0.586095247382453</v>
      </c>
      <c r="AC791" s="17">
        <v>0.63993731951013999</v>
      </c>
      <c r="AD791" s="17">
        <v>0.65172692022211398</v>
      </c>
      <c r="AE791" s="17">
        <v>0.66060465469354601</v>
      </c>
      <c r="AF791" s="17"/>
      <c r="AG791" s="17">
        <v>0.62796144003703303</v>
      </c>
      <c r="AH791" s="17">
        <v>0.675168600886356</v>
      </c>
      <c r="AI791" s="17">
        <v>0.64764981527904097</v>
      </c>
      <c r="AJ791" s="17">
        <v>0.90004259574582202</v>
      </c>
      <c r="AK791" s="17"/>
      <c r="AL791" s="17">
        <v>0.61098167691448202</v>
      </c>
      <c r="AM791" s="17">
        <v>0.66817340919225499</v>
      </c>
      <c r="AN791" s="17">
        <v>0.384634320470709</v>
      </c>
      <c r="AO791" s="17">
        <v>0.78868067011323495</v>
      </c>
      <c r="AP791" s="17">
        <v>0.55433362980974299</v>
      </c>
      <c r="AQ791" s="17">
        <v>0.58404579435753301</v>
      </c>
      <c r="AR791" s="17"/>
      <c r="AS791" s="17">
        <v>0.62524107808096496</v>
      </c>
      <c r="AT791" s="17">
        <v>0.58624078309222105</v>
      </c>
      <c r="AU791" s="17">
        <v>0.58624078309222105</v>
      </c>
      <c r="AV791" s="17">
        <v>0.66877369642418205</v>
      </c>
      <c r="AW791" s="17">
        <v>0.70612514234524304</v>
      </c>
      <c r="AX791" s="17">
        <v>0.62612101947522603</v>
      </c>
      <c r="AY791" s="17">
        <v>0.51201093203679005</v>
      </c>
      <c r="AZ791" s="17">
        <v>0.62333030949615897</v>
      </c>
      <c r="BA791" s="17">
        <v>1</v>
      </c>
      <c r="BB791" s="17"/>
      <c r="BC791" s="17">
        <v>0.66214141523933301</v>
      </c>
      <c r="BD791" s="17">
        <v>0.59054337304381499</v>
      </c>
      <c r="BE791" s="17">
        <v>0.56571234450125896</v>
      </c>
      <c r="BF791" s="17">
        <v>0.62668003356548596</v>
      </c>
      <c r="BG791" s="17">
        <v>0.64031720253588198</v>
      </c>
      <c r="BH791" s="17">
        <v>0.56330806809523104</v>
      </c>
      <c r="BI791" s="17"/>
      <c r="BJ791" s="17">
        <v>0.60907054082721201</v>
      </c>
      <c r="BK791" s="17">
        <v>0.71369461267086798</v>
      </c>
      <c r="BL791" s="17">
        <v>0.58068962478701402</v>
      </c>
      <c r="BM791" s="17">
        <v>0.668983260920337</v>
      </c>
      <c r="BN791" s="17">
        <v>0.56718944531082105</v>
      </c>
      <c r="BO791" s="17">
        <v>0.57143614750310801</v>
      </c>
      <c r="BP791" s="17"/>
      <c r="BQ791" s="17">
        <v>0.65117685601245501</v>
      </c>
      <c r="BR791" s="17">
        <v>0.60413323081445702</v>
      </c>
      <c r="BS791" s="17"/>
      <c r="BT791" s="17">
        <v>0.63289868197781196</v>
      </c>
      <c r="BU791" s="17">
        <v>0.64148347248349402</v>
      </c>
      <c r="BV791" s="17"/>
      <c r="BW791" s="17">
        <v>0.635392927015487</v>
      </c>
      <c r="BX791" s="17" t="s">
        <v>136</v>
      </c>
    </row>
    <row r="792" spans="2:76" x14ac:dyDescent="0.35">
      <c r="B792" t="s">
        <v>438</v>
      </c>
      <c r="C792" s="17">
        <v>2.9826437390990099E-2</v>
      </c>
      <c r="D792" s="17">
        <v>2.5446838661709499E-2</v>
      </c>
      <c r="E792" s="17">
        <v>3.4036897451831298E-2</v>
      </c>
      <c r="F792" s="17"/>
      <c r="G792" s="17">
        <v>2.81413776631931E-2</v>
      </c>
      <c r="H792" s="17">
        <v>2.8208165955671698E-2</v>
      </c>
      <c r="I792" s="17">
        <v>3.1576315161258701E-2</v>
      </c>
      <c r="J792" s="17"/>
      <c r="K792" s="17">
        <v>1.97925105470519E-2</v>
      </c>
      <c r="L792" s="17">
        <v>2.2664100141481399E-2</v>
      </c>
      <c r="M792" s="17">
        <v>3.9586966684213402E-2</v>
      </c>
      <c r="N792" s="17">
        <v>0</v>
      </c>
      <c r="O792" s="17">
        <v>0</v>
      </c>
      <c r="P792" s="17">
        <v>6.9144084664755606E-2</v>
      </c>
      <c r="Q792" s="17">
        <v>2.07568551921502E-2</v>
      </c>
      <c r="R792" s="17">
        <v>0</v>
      </c>
      <c r="S792" s="17">
        <v>0</v>
      </c>
      <c r="T792" s="17">
        <v>4.3016581897562099E-2</v>
      </c>
      <c r="U792" s="17">
        <v>3.9467818307359202E-2</v>
      </c>
      <c r="V792" s="17">
        <v>9.9377463318452E-2</v>
      </c>
      <c r="W792" s="17">
        <v>9.2633702579391797E-2</v>
      </c>
      <c r="X792" s="17">
        <v>8.9615807525534899E-2</v>
      </c>
      <c r="Y792" s="17">
        <v>0</v>
      </c>
      <c r="Z792" s="17">
        <v>0</v>
      </c>
      <c r="AA792" s="17"/>
      <c r="AB792" s="17">
        <v>4.49754719194655E-2</v>
      </c>
      <c r="AC792" s="17">
        <v>1.8031138539295499E-2</v>
      </c>
      <c r="AD792" s="17">
        <v>3.6215019617904902E-2</v>
      </c>
      <c r="AE792" s="17">
        <v>2.31304230501427E-2</v>
      </c>
      <c r="AF792" s="17"/>
      <c r="AG792" s="17">
        <v>3.2128381493422203E-2</v>
      </c>
      <c r="AH792" s="17">
        <v>2.2208366979581898E-2</v>
      </c>
      <c r="AI792" s="17">
        <v>2.9185716216870002E-2</v>
      </c>
      <c r="AJ792" s="17">
        <v>0</v>
      </c>
      <c r="AK792" s="17"/>
      <c r="AL792" s="17">
        <v>4.77510063148038E-2</v>
      </c>
      <c r="AM792" s="17">
        <v>2.03112508412433E-2</v>
      </c>
      <c r="AN792" s="17">
        <v>4.1793612301683297E-2</v>
      </c>
      <c r="AO792" s="17">
        <v>0</v>
      </c>
      <c r="AP792" s="17">
        <v>5.8459690504270301E-2</v>
      </c>
      <c r="AQ792" s="17">
        <v>5.6959143599099302E-2</v>
      </c>
      <c r="AR792" s="17"/>
      <c r="AS792" s="17">
        <v>4.10245354500514E-2</v>
      </c>
      <c r="AT792" s="17">
        <v>1.8221679580286601E-2</v>
      </c>
      <c r="AU792" s="17">
        <v>1.8221679580286601E-2</v>
      </c>
      <c r="AV792" s="17">
        <v>2.06439976353276E-2</v>
      </c>
      <c r="AW792" s="17">
        <v>3.1341142615213001E-2</v>
      </c>
      <c r="AX792" s="17">
        <v>0</v>
      </c>
      <c r="AY792" s="17">
        <v>0</v>
      </c>
      <c r="AZ792" s="17">
        <v>3.0397308564659799E-2</v>
      </c>
      <c r="BA792" s="17">
        <v>0</v>
      </c>
      <c r="BB792" s="17"/>
      <c r="BC792" s="17">
        <v>1.72735647222814E-2</v>
      </c>
      <c r="BD792" s="17">
        <v>4.0524371701466097E-2</v>
      </c>
      <c r="BE792" s="17">
        <v>8.3761652767742806E-2</v>
      </c>
      <c r="BF792" s="17">
        <v>3.7254818727904197E-2</v>
      </c>
      <c r="BG792" s="17">
        <v>2.6339640068058098E-2</v>
      </c>
      <c r="BH792" s="17">
        <v>6.9876430709629997E-2</v>
      </c>
      <c r="BI792" s="17"/>
      <c r="BJ792" s="17">
        <v>9.8821501395711091E-3</v>
      </c>
      <c r="BK792" s="17">
        <v>1.43760521353988E-2</v>
      </c>
      <c r="BL792" s="17">
        <v>7.3431591419162001E-2</v>
      </c>
      <c r="BM792" s="17">
        <v>4.1401035907372603E-2</v>
      </c>
      <c r="BN792" s="17">
        <v>1.8159772059081002E-2</v>
      </c>
      <c r="BO792" s="17">
        <v>4.7847924436685799E-2</v>
      </c>
      <c r="BP792" s="17"/>
      <c r="BQ792" s="17">
        <v>3.6165832876304101E-2</v>
      </c>
      <c r="BR792" s="17">
        <v>1.5841000219521499E-2</v>
      </c>
      <c r="BS792" s="17"/>
      <c r="BT792" s="17">
        <v>4.3023559750160902E-2</v>
      </c>
      <c r="BU792" s="17">
        <v>1.5214230024717701E-2</v>
      </c>
      <c r="BV792" s="17"/>
      <c r="BW792" s="17">
        <v>2.9826437390990099E-2</v>
      </c>
      <c r="BX792" s="17" t="s">
        <v>136</v>
      </c>
    </row>
    <row r="793" spans="2:76" x14ac:dyDescent="0.35">
      <c r="B793" t="s">
        <v>439</v>
      </c>
      <c r="C793" s="17">
        <v>2.0707903593520101E-2</v>
      </c>
      <c r="D793" s="17">
        <v>2.4499175411131099E-2</v>
      </c>
      <c r="E793" s="17">
        <v>1.7063049451719201E-2</v>
      </c>
      <c r="F793" s="17"/>
      <c r="G793" s="17">
        <v>2.06375178067193E-2</v>
      </c>
      <c r="H793" s="17">
        <v>2.41833081131007E-2</v>
      </c>
      <c r="I793" s="17">
        <v>1.8228744381486899E-2</v>
      </c>
      <c r="J793" s="17"/>
      <c r="K793" s="17">
        <v>3.4181643464418703E-2</v>
      </c>
      <c r="L793" s="17">
        <v>1.1326750625021101E-2</v>
      </c>
      <c r="M793" s="17">
        <v>0</v>
      </c>
      <c r="N793" s="17">
        <v>0</v>
      </c>
      <c r="O793" s="17">
        <v>0.19798485201829699</v>
      </c>
      <c r="P793" s="17">
        <v>6.8358258362451907E-2</v>
      </c>
      <c r="Q793" s="17">
        <v>0</v>
      </c>
      <c r="R793" s="17">
        <v>0</v>
      </c>
      <c r="S793" s="17">
        <v>0</v>
      </c>
      <c r="T793" s="17">
        <v>2.954944832663E-2</v>
      </c>
      <c r="U793" s="17">
        <v>0</v>
      </c>
      <c r="V793" s="17">
        <v>0</v>
      </c>
      <c r="W793" s="17">
        <v>6.0134444547057499E-2</v>
      </c>
      <c r="X793" s="17">
        <v>8.9532028842181505E-2</v>
      </c>
      <c r="Y793" s="17">
        <v>0</v>
      </c>
      <c r="Z793" s="17">
        <v>0</v>
      </c>
      <c r="AA793" s="17"/>
      <c r="AB793" s="17">
        <v>1.1370507994566599E-2</v>
      </c>
      <c r="AC793" s="17">
        <v>2.7968401499296799E-2</v>
      </c>
      <c r="AD793" s="17">
        <v>3.16671555273998E-2</v>
      </c>
      <c r="AE793" s="17">
        <v>1.3472184324699699E-2</v>
      </c>
      <c r="AF793" s="17"/>
      <c r="AG793" s="17">
        <v>2.15597802509583E-2</v>
      </c>
      <c r="AH793" s="17">
        <v>0</v>
      </c>
      <c r="AI793" s="17">
        <v>2.8508318016348001E-2</v>
      </c>
      <c r="AJ793" s="17">
        <v>0</v>
      </c>
      <c r="AK793" s="17"/>
      <c r="AL793" s="17">
        <v>1.8215425698549802E-2</v>
      </c>
      <c r="AM793" s="17">
        <v>1.00757503085388E-2</v>
      </c>
      <c r="AN793" s="17">
        <v>5.4701926805998002E-2</v>
      </c>
      <c r="AO793" s="17">
        <v>7.0414212260227704E-2</v>
      </c>
      <c r="AP793" s="17">
        <v>4.9865971054581702E-2</v>
      </c>
      <c r="AQ793" s="17">
        <v>0</v>
      </c>
      <c r="AR793" s="17"/>
      <c r="AS793" s="17">
        <v>1.8186060713346001E-2</v>
      </c>
      <c r="AT793" s="17">
        <v>1.88104459398423E-2</v>
      </c>
      <c r="AU793" s="17">
        <v>1.88104459398423E-2</v>
      </c>
      <c r="AV793" s="17">
        <v>3.0804780928143101E-2</v>
      </c>
      <c r="AW793" s="17">
        <v>3.4991634400263198E-2</v>
      </c>
      <c r="AX793" s="17">
        <v>0</v>
      </c>
      <c r="AY793" s="17">
        <v>6.6787482685590704E-2</v>
      </c>
      <c r="AZ793" s="17">
        <v>0</v>
      </c>
      <c r="BA793" s="17">
        <v>0</v>
      </c>
      <c r="BB793" s="17"/>
      <c r="BC793" s="17">
        <v>5.6722580656523702E-3</v>
      </c>
      <c r="BD793" s="17">
        <v>3.81416565087545E-2</v>
      </c>
      <c r="BE793" s="17">
        <v>3.70919239994335E-2</v>
      </c>
      <c r="BF793" s="17">
        <v>3.36560894309356E-2</v>
      </c>
      <c r="BG793" s="17">
        <v>2.1279586187125801E-2</v>
      </c>
      <c r="BH793" s="17">
        <v>0</v>
      </c>
      <c r="BI793" s="17"/>
      <c r="BJ793" s="17">
        <v>2.02954834253554E-2</v>
      </c>
      <c r="BK793" s="17">
        <v>1.5315343634851999E-2</v>
      </c>
      <c r="BL793" s="17">
        <v>6.3314950168904593E-2</v>
      </c>
      <c r="BM793" s="17">
        <v>1.4518656320607001E-2</v>
      </c>
      <c r="BN793" s="17">
        <v>1.2844405318083301E-2</v>
      </c>
      <c r="BO793" s="17">
        <v>2.0569021995074901E-2</v>
      </c>
      <c r="BP793" s="17"/>
      <c r="BQ793" s="17">
        <v>2.3502798045973699E-2</v>
      </c>
      <c r="BR793" s="17">
        <v>1.45900152505946E-2</v>
      </c>
      <c r="BS793" s="17"/>
      <c r="BT793" s="17">
        <v>1.10179382314781E-2</v>
      </c>
      <c r="BU793" s="17">
        <v>2.9391664087004499E-2</v>
      </c>
      <c r="BV793" s="17"/>
      <c r="BW793" s="17">
        <v>2.0707903593520101E-2</v>
      </c>
      <c r="BX793" s="17" t="s">
        <v>136</v>
      </c>
    </row>
    <row r="794" spans="2:76" x14ac:dyDescent="0.35">
      <c r="B794" t="s">
        <v>440</v>
      </c>
      <c r="C794" s="17">
        <v>3.1125655014458901E-2</v>
      </c>
      <c r="D794" s="17">
        <v>4.4994951544877197E-2</v>
      </c>
      <c r="E794" s="17">
        <v>1.7791986173322401E-2</v>
      </c>
      <c r="F794" s="17"/>
      <c r="G794" s="17">
        <v>1.1672328230718201E-2</v>
      </c>
      <c r="H794" s="17">
        <v>3.7035829286661402E-2</v>
      </c>
      <c r="I794" s="17">
        <v>3.3611741597358601E-2</v>
      </c>
      <c r="J794" s="17"/>
      <c r="K794" s="17">
        <v>1.6380679748397801E-2</v>
      </c>
      <c r="L794" s="17">
        <v>3.5843423282640202E-2</v>
      </c>
      <c r="M794" s="17">
        <v>3.4262737058464797E-2</v>
      </c>
      <c r="N794" s="17">
        <v>8.0063904291271706E-2</v>
      </c>
      <c r="O794" s="17">
        <v>0</v>
      </c>
      <c r="P794" s="17">
        <v>0</v>
      </c>
      <c r="Q794" s="17">
        <v>4.1271465424003402E-2</v>
      </c>
      <c r="R794" s="17">
        <v>1.6975875109636E-2</v>
      </c>
      <c r="S794" s="17">
        <v>5.22726018482121E-2</v>
      </c>
      <c r="T794" s="17">
        <v>2.9446339067083001E-2</v>
      </c>
      <c r="U794" s="17">
        <v>3.8970273566768798E-2</v>
      </c>
      <c r="V794" s="17">
        <v>0</v>
      </c>
      <c r="W794" s="17">
        <v>8.8620390223845699E-2</v>
      </c>
      <c r="X794" s="17">
        <v>0</v>
      </c>
      <c r="Y794" s="17">
        <v>0</v>
      </c>
      <c r="Z794" s="17">
        <v>0</v>
      </c>
      <c r="AA794" s="17"/>
      <c r="AB794" s="17">
        <v>3.0319610007919499E-2</v>
      </c>
      <c r="AC794" s="17">
        <v>2.61096756894614E-2</v>
      </c>
      <c r="AD794" s="17">
        <v>2.75856153308329E-2</v>
      </c>
      <c r="AE794" s="17">
        <v>3.3877262903860103E-2</v>
      </c>
      <c r="AF794" s="17"/>
      <c r="AG794" s="17">
        <v>3.0392044128076199E-2</v>
      </c>
      <c r="AH794" s="17">
        <v>5.7188067487208998E-2</v>
      </c>
      <c r="AI794" s="17">
        <v>1.76859228894507E-2</v>
      </c>
      <c r="AJ794" s="17">
        <v>0</v>
      </c>
      <c r="AK794" s="17"/>
      <c r="AL794" s="17">
        <v>1.6962790173322799E-2</v>
      </c>
      <c r="AM794" s="17">
        <v>6.0993553611430398E-2</v>
      </c>
      <c r="AN794" s="17">
        <v>5.1572715135352401E-2</v>
      </c>
      <c r="AO794" s="17">
        <v>0</v>
      </c>
      <c r="AP794" s="17">
        <v>5.7330953828967197E-2</v>
      </c>
      <c r="AQ794" s="17">
        <v>1.9419706241180799E-2</v>
      </c>
      <c r="AR794" s="17"/>
      <c r="AS794" s="17">
        <v>3.98859217333064E-2</v>
      </c>
      <c r="AT794" s="17">
        <v>0</v>
      </c>
      <c r="AU794" s="17">
        <v>0</v>
      </c>
      <c r="AV794" s="17">
        <v>3.9465192756852598E-2</v>
      </c>
      <c r="AW794" s="17">
        <v>1.55092418893009E-2</v>
      </c>
      <c r="AX794" s="17">
        <v>7.3049177314414099E-2</v>
      </c>
      <c r="AY794" s="17">
        <v>0</v>
      </c>
      <c r="AZ794" s="17">
        <v>0</v>
      </c>
      <c r="BA794" s="17">
        <v>0</v>
      </c>
      <c r="BB794" s="17"/>
      <c r="BC794" s="17">
        <v>2.24395957371709E-2</v>
      </c>
      <c r="BD794" s="17">
        <v>1.6235346112727499E-2</v>
      </c>
      <c r="BE794" s="17">
        <v>4.16063928072299E-2</v>
      </c>
      <c r="BF794" s="17">
        <v>3.7712369442147599E-2</v>
      </c>
      <c r="BG794" s="17">
        <v>3.4806690173758703E-2</v>
      </c>
      <c r="BH794" s="17">
        <v>9.6517753117359995E-2</v>
      </c>
      <c r="BI794" s="17"/>
      <c r="BJ794" s="17">
        <v>3.8428850259049602E-2</v>
      </c>
      <c r="BK794" s="17">
        <v>3.27267793700192E-2</v>
      </c>
      <c r="BL794" s="17">
        <v>1.9431393284023501E-2</v>
      </c>
      <c r="BM794" s="17">
        <v>3.9612393585377201E-2</v>
      </c>
      <c r="BN794" s="17">
        <v>1.05636573773296E-2</v>
      </c>
      <c r="BO794" s="17">
        <v>3.8747459532778798E-2</v>
      </c>
      <c r="BP794" s="17"/>
      <c r="BQ794" s="17">
        <v>2.8356198799360299E-2</v>
      </c>
      <c r="BR794" s="17">
        <v>3.75156493002217E-2</v>
      </c>
      <c r="BS794" s="17"/>
      <c r="BT794" s="17">
        <v>2.8888878879345398E-2</v>
      </c>
      <c r="BU794" s="17">
        <v>3.3291370951435501E-2</v>
      </c>
      <c r="BV794" s="17"/>
      <c r="BW794" s="17">
        <v>3.1125655014458901E-2</v>
      </c>
      <c r="BX794" s="17" t="s">
        <v>136</v>
      </c>
    </row>
    <row r="795" spans="2:76" x14ac:dyDescent="0.35">
      <c r="B795" t="s">
        <v>97</v>
      </c>
      <c r="C795" s="17">
        <v>1.40391885456395E-2</v>
      </c>
      <c r="D795" s="17">
        <v>1.6830939643828501E-2</v>
      </c>
      <c r="E795" s="17">
        <v>1.1355253960457799E-2</v>
      </c>
      <c r="F795" s="17"/>
      <c r="G795" s="17">
        <v>1.0023962713473699E-2</v>
      </c>
      <c r="H795" s="17">
        <v>4.5789098053448801E-3</v>
      </c>
      <c r="I795" s="17">
        <v>2.2245932159570599E-2</v>
      </c>
      <c r="J795" s="17"/>
      <c r="K795" s="17">
        <v>0</v>
      </c>
      <c r="L795" s="17">
        <v>4.76486776162411E-2</v>
      </c>
      <c r="M795" s="17">
        <v>0</v>
      </c>
      <c r="N795" s="17">
        <v>4.0285880903586598E-2</v>
      </c>
      <c r="O795" s="17">
        <v>0</v>
      </c>
      <c r="P795" s="17">
        <v>0</v>
      </c>
      <c r="Q795" s="17">
        <v>2.0495187216190099E-2</v>
      </c>
      <c r="R795" s="17">
        <v>1.9882830311338501E-2</v>
      </c>
      <c r="S795" s="17">
        <v>0</v>
      </c>
      <c r="T795" s="17">
        <v>8.2429918774963098E-3</v>
      </c>
      <c r="U795" s="17">
        <v>0</v>
      </c>
      <c r="V795" s="17">
        <v>0</v>
      </c>
      <c r="W795" s="17">
        <v>0</v>
      </c>
      <c r="X795" s="17">
        <v>0</v>
      </c>
      <c r="Y795" s="17">
        <v>0</v>
      </c>
      <c r="Z795" s="17">
        <v>0</v>
      </c>
      <c r="AA795" s="17"/>
      <c r="AB795" s="17">
        <v>1.8360240635144201E-2</v>
      </c>
      <c r="AC795" s="17">
        <v>1.9822930555852599E-2</v>
      </c>
      <c r="AD795" s="17">
        <v>1.00132589181465E-2</v>
      </c>
      <c r="AE795" s="17">
        <v>0</v>
      </c>
      <c r="AF795" s="17"/>
      <c r="AG795" s="17">
        <v>1.5985880668919501E-2</v>
      </c>
      <c r="AH795" s="17">
        <v>0</v>
      </c>
      <c r="AI795" s="17">
        <v>9.1315024661738197E-3</v>
      </c>
      <c r="AJ795" s="17">
        <v>0</v>
      </c>
      <c r="AK795" s="17"/>
      <c r="AL795" s="17">
        <v>1.2860583089442599E-2</v>
      </c>
      <c r="AM795" s="17">
        <v>9.7333691355232302E-3</v>
      </c>
      <c r="AN795" s="17">
        <v>1.7034851767434401E-2</v>
      </c>
      <c r="AO795" s="17">
        <v>3.33328940508427E-2</v>
      </c>
      <c r="AP795" s="17">
        <v>5.9657981683771302E-2</v>
      </c>
      <c r="AQ795" s="17">
        <v>0</v>
      </c>
      <c r="AR795" s="17"/>
      <c r="AS795" s="17">
        <v>1.78846529449656E-2</v>
      </c>
      <c r="AT795" s="17">
        <v>2.20567444260217E-2</v>
      </c>
      <c r="AU795" s="17">
        <v>2.20567444260217E-2</v>
      </c>
      <c r="AV795" s="17">
        <v>1.016367789292E-2</v>
      </c>
      <c r="AW795" s="17">
        <v>0</v>
      </c>
      <c r="AX795" s="17">
        <v>0</v>
      </c>
      <c r="AY795" s="17">
        <v>0</v>
      </c>
      <c r="AZ795" s="17">
        <v>0</v>
      </c>
      <c r="BA795" s="17">
        <v>0</v>
      </c>
      <c r="BB795" s="17"/>
      <c r="BC795" s="17">
        <v>2.4211795100707301E-2</v>
      </c>
      <c r="BD795" s="17">
        <v>0</v>
      </c>
      <c r="BE795" s="17">
        <v>0</v>
      </c>
      <c r="BF795" s="17">
        <v>1.09305181077053E-2</v>
      </c>
      <c r="BG795" s="17">
        <v>1.3615070030260201E-2</v>
      </c>
      <c r="BH795" s="17">
        <v>0</v>
      </c>
      <c r="BI795" s="17"/>
      <c r="BJ795" s="17">
        <v>0</v>
      </c>
      <c r="BK795" s="17">
        <v>8.1428821549225493E-3</v>
      </c>
      <c r="BL795" s="17">
        <v>1.9431393284023501E-2</v>
      </c>
      <c r="BM795" s="17">
        <v>7.0058578639085297E-3</v>
      </c>
      <c r="BN795" s="17">
        <v>2.0655795191617199E-2</v>
      </c>
      <c r="BO795" s="17">
        <v>5.20251306306884E-2</v>
      </c>
      <c r="BP795" s="17"/>
      <c r="BQ795" s="17">
        <v>1.0040687740818999E-2</v>
      </c>
      <c r="BR795" s="17">
        <v>2.3068851567408899E-2</v>
      </c>
      <c r="BS795" s="17"/>
      <c r="BT795" s="17">
        <v>1.48132746183557E-2</v>
      </c>
      <c r="BU795" s="17">
        <v>1.3441510418072599E-2</v>
      </c>
      <c r="BV795" s="17"/>
      <c r="BW795" s="17">
        <v>1.40391885456395E-2</v>
      </c>
      <c r="BX795" s="17" t="s">
        <v>136</v>
      </c>
    </row>
    <row r="796" spans="2:76" x14ac:dyDescent="0.3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row>
    <row r="797" spans="2:76" x14ac:dyDescent="0.35">
      <c r="B797" s="6" t="s">
        <v>442</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row>
    <row r="798" spans="2:76" x14ac:dyDescent="0.35">
      <c r="B798" s="24" t="s">
        <v>503</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row>
    <row r="799" spans="2:76" x14ac:dyDescent="0.35">
      <c r="B799" t="s">
        <v>157</v>
      </c>
      <c r="C799" s="17">
        <v>0.101109247673227</v>
      </c>
      <c r="D799" s="17">
        <v>9.1927783426051998E-2</v>
      </c>
      <c r="E799" s="17">
        <v>0.109294109107186</v>
      </c>
      <c r="F799" s="17"/>
      <c r="G799" s="17">
        <v>0.30635613422087699</v>
      </c>
      <c r="H799" s="17">
        <v>0.14550111591342499</v>
      </c>
      <c r="I799" s="17">
        <v>5.8982866175754697E-2</v>
      </c>
      <c r="J799" s="17"/>
      <c r="K799" s="17">
        <v>6.7751340563791507E-2</v>
      </c>
      <c r="L799" s="17">
        <v>5.81066779867183E-2</v>
      </c>
      <c r="M799" s="17">
        <v>8.6692359193944704E-2</v>
      </c>
      <c r="N799" s="17">
        <v>0.253400007722905</v>
      </c>
      <c r="O799" s="17">
        <v>0</v>
      </c>
      <c r="P799" s="17">
        <v>7.9667640905502796E-2</v>
      </c>
      <c r="Q799" s="17">
        <v>0.10127116878553501</v>
      </c>
      <c r="R799" s="17">
        <v>0.112561789265527</v>
      </c>
      <c r="S799" s="17">
        <v>5.6076823892714997E-2</v>
      </c>
      <c r="T799" s="17">
        <v>0.121280289412747</v>
      </c>
      <c r="U799" s="17">
        <v>7.5529326593983703E-2</v>
      </c>
      <c r="V799" s="17">
        <v>0.21006098724790301</v>
      </c>
      <c r="W799" s="17">
        <v>0.145508768317516</v>
      </c>
      <c r="X799" s="17">
        <v>8.8207017894320797E-2</v>
      </c>
      <c r="Y799" s="17">
        <v>9.7156813319599106E-2</v>
      </c>
      <c r="Z799" s="17">
        <v>0.179963666772611</v>
      </c>
      <c r="AA799" s="17"/>
      <c r="AB799" s="17">
        <v>0.149963551682429</v>
      </c>
      <c r="AC799" s="17">
        <v>8.6008323009378898E-2</v>
      </c>
      <c r="AD799" s="17">
        <v>0.107647469584938</v>
      </c>
      <c r="AE799" s="17">
        <v>1.6192608028519202E-2</v>
      </c>
      <c r="AF799" s="17"/>
      <c r="AG799" s="17">
        <v>0.107335149614585</v>
      </c>
      <c r="AH799" s="17">
        <v>2.61427881033954E-2</v>
      </c>
      <c r="AI799" s="17">
        <v>0.105101350915172</v>
      </c>
      <c r="AJ799" s="17">
        <v>0.17832348156764299</v>
      </c>
      <c r="AK799" s="17"/>
      <c r="AL799" s="17">
        <v>0.12245045375366601</v>
      </c>
      <c r="AM799" s="17">
        <v>4.9335479387326797E-2</v>
      </c>
      <c r="AN799" s="17">
        <v>0.110972442526467</v>
      </c>
      <c r="AO799" s="17">
        <v>0.15743444858088701</v>
      </c>
      <c r="AP799" s="17">
        <v>5.1288333520687901E-2</v>
      </c>
      <c r="AQ799" s="17">
        <v>0.14831732127014399</v>
      </c>
      <c r="AR799" s="17"/>
      <c r="AS799" s="17">
        <v>8.2760339984808806E-2</v>
      </c>
      <c r="AT799" s="17">
        <v>6.3890693324016895E-2</v>
      </c>
      <c r="AU799" s="17">
        <v>6.3890693324016895E-2</v>
      </c>
      <c r="AV799" s="17" t="s">
        <v>136</v>
      </c>
      <c r="AW799" s="17" t="s">
        <v>136</v>
      </c>
      <c r="AX799" s="17" t="s">
        <v>136</v>
      </c>
      <c r="AY799" s="17">
        <v>0.286275854009376</v>
      </c>
      <c r="AZ799" s="17">
        <v>0.26724479830397102</v>
      </c>
      <c r="BA799" s="17">
        <v>0.62483990963455605</v>
      </c>
      <c r="BB799" s="17"/>
      <c r="BC799" s="17">
        <v>5.4520254907696603E-2</v>
      </c>
      <c r="BD799" s="17">
        <v>0.110531931917544</v>
      </c>
      <c r="BE799" s="17">
        <v>0.12840838422869899</v>
      </c>
      <c r="BF799" s="17">
        <v>8.6316055702987504E-2</v>
      </c>
      <c r="BG799" s="17">
        <v>0.14117296403538199</v>
      </c>
      <c r="BH799" s="17">
        <v>0.27329020468762999</v>
      </c>
      <c r="BI799" s="17"/>
      <c r="BJ799" s="17">
        <v>0.11572028820786601</v>
      </c>
      <c r="BK799" s="17">
        <v>7.5850704666501997E-2</v>
      </c>
      <c r="BL799" s="17">
        <v>9.4494540345779601E-2</v>
      </c>
      <c r="BM799" s="17">
        <v>0.12177132101267001</v>
      </c>
      <c r="BN799" s="17">
        <v>9.1654883375128504E-2</v>
      </c>
      <c r="BO799" s="17">
        <v>9.95563970073544E-2</v>
      </c>
      <c r="BP799" s="17"/>
      <c r="BQ799" s="17">
        <v>9.7137779872277993E-2</v>
      </c>
      <c r="BR799" s="17">
        <v>0.105560167368889</v>
      </c>
      <c r="BS799" s="17"/>
      <c r="BT799" s="17">
        <v>7.0068547413018101E-2</v>
      </c>
      <c r="BU799" s="17">
        <v>0.13046131227069399</v>
      </c>
      <c r="BV799" s="17"/>
      <c r="BW799" s="17">
        <v>0.114559268390346</v>
      </c>
      <c r="BX799" s="17">
        <v>7.5745509485880602E-2</v>
      </c>
    </row>
    <row r="800" spans="2:76" x14ac:dyDescent="0.35">
      <c r="B800" t="s">
        <v>158</v>
      </c>
      <c r="C800" s="17">
        <v>0.83080499683280995</v>
      </c>
      <c r="D800" s="17">
        <v>0.852557708065106</v>
      </c>
      <c r="E800" s="17">
        <v>0.81162202193074595</v>
      </c>
      <c r="F800" s="17"/>
      <c r="G800" s="17">
        <v>0.55111260677360197</v>
      </c>
      <c r="H800" s="17">
        <v>0.73346560840762398</v>
      </c>
      <c r="I800" s="17">
        <v>0.90172584247560605</v>
      </c>
      <c r="J800" s="17"/>
      <c r="K800" s="17">
        <v>0.85184240485695395</v>
      </c>
      <c r="L800" s="17">
        <v>0.865797357646097</v>
      </c>
      <c r="M800" s="17">
        <v>0.800694575277341</v>
      </c>
      <c r="N800" s="17">
        <v>0.66347616002179599</v>
      </c>
      <c r="O800" s="17">
        <v>0.85906541084334098</v>
      </c>
      <c r="P800" s="17">
        <v>0.83974888257284896</v>
      </c>
      <c r="Q800" s="17">
        <v>0.79744486497163003</v>
      </c>
      <c r="R800" s="17">
        <v>0.79677717778911195</v>
      </c>
      <c r="S800" s="17">
        <v>0.94392317610728504</v>
      </c>
      <c r="T800" s="17">
        <v>0.84930192071632105</v>
      </c>
      <c r="U800" s="17">
        <v>0.85179836024144795</v>
      </c>
      <c r="V800" s="17">
        <v>0.78993901275209699</v>
      </c>
      <c r="W800" s="17">
        <v>0.82472907684291497</v>
      </c>
      <c r="X800" s="17">
        <v>0.73362335811594803</v>
      </c>
      <c r="Y800" s="17">
        <v>0.85544859569091503</v>
      </c>
      <c r="Z800" s="17">
        <v>0.820036333227389</v>
      </c>
      <c r="AA800" s="17"/>
      <c r="AB800" s="17">
        <v>0.76816261442158396</v>
      </c>
      <c r="AC800" s="17">
        <v>0.84678648774292897</v>
      </c>
      <c r="AD800" s="17">
        <v>0.85656034274058301</v>
      </c>
      <c r="AE800" s="17">
        <v>0.91956078554651599</v>
      </c>
      <c r="AF800" s="17"/>
      <c r="AG800" s="17">
        <v>0.81114009379922203</v>
      </c>
      <c r="AH800" s="17">
        <v>0.94654350604445703</v>
      </c>
      <c r="AI800" s="17">
        <v>0.86824198166271005</v>
      </c>
      <c r="AJ800" s="17">
        <v>0.82167651843235701</v>
      </c>
      <c r="AK800" s="17"/>
      <c r="AL800" s="17">
        <v>0.81601510537396205</v>
      </c>
      <c r="AM800" s="17">
        <v>0.90572760439839595</v>
      </c>
      <c r="AN800" s="17">
        <v>0.84992157562678305</v>
      </c>
      <c r="AO800" s="17">
        <v>0.84256555141911305</v>
      </c>
      <c r="AP800" s="17">
        <v>0.83967286283812703</v>
      </c>
      <c r="AQ800" s="17">
        <v>0.82690212953974895</v>
      </c>
      <c r="AR800" s="17"/>
      <c r="AS800" s="17">
        <v>0.86938810585640203</v>
      </c>
      <c r="AT800" s="17">
        <v>0.90715570359217601</v>
      </c>
      <c r="AU800" s="17">
        <v>0.90715570359217601</v>
      </c>
      <c r="AV800" s="17" t="s">
        <v>136</v>
      </c>
      <c r="AW800" s="17" t="s">
        <v>136</v>
      </c>
      <c r="AX800" s="17" t="s">
        <v>136</v>
      </c>
      <c r="AY800" s="17">
        <v>0.47189677227424198</v>
      </c>
      <c r="AZ800" s="17">
        <v>0.43838662430372399</v>
      </c>
      <c r="BA800" s="17">
        <v>0.37516009036544401</v>
      </c>
      <c r="BB800" s="17"/>
      <c r="BC800" s="17">
        <v>0.89527864224695897</v>
      </c>
      <c r="BD800" s="17">
        <v>0.81659233657131802</v>
      </c>
      <c r="BE800" s="17">
        <v>0.81783246611881699</v>
      </c>
      <c r="BF800" s="17">
        <v>0.82005361952608502</v>
      </c>
      <c r="BG800" s="17">
        <v>0.79080486011404905</v>
      </c>
      <c r="BH800" s="17">
        <v>0.51838622899988496</v>
      </c>
      <c r="BI800" s="17"/>
      <c r="BJ800" s="17">
        <v>0.82041327441398004</v>
      </c>
      <c r="BK800" s="17">
        <v>0.86834227780979401</v>
      </c>
      <c r="BL800" s="17">
        <v>0.85072809982136399</v>
      </c>
      <c r="BM800" s="17">
        <v>0.82363489789700595</v>
      </c>
      <c r="BN800" s="17">
        <v>0.81096674157422399</v>
      </c>
      <c r="BO800" s="17">
        <v>0.80065895159846001</v>
      </c>
      <c r="BP800" s="17"/>
      <c r="BQ800" s="17">
        <v>0.83506571827896603</v>
      </c>
      <c r="BR800" s="17">
        <v>0.82482238836251698</v>
      </c>
      <c r="BS800" s="17"/>
      <c r="BT800" s="17">
        <v>0.86702473098930799</v>
      </c>
      <c r="BU800" s="17">
        <v>0.79540149578096297</v>
      </c>
      <c r="BV800" s="17"/>
      <c r="BW800" s="17">
        <v>0.81059485938444498</v>
      </c>
      <c r="BX800" s="17">
        <v>0.86891778963990196</v>
      </c>
    </row>
    <row r="801" spans="2:76" x14ac:dyDescent="0.35">
      <c r="B801" t="s">
        <v>178</v>
      </c>
      <c r="C801" s="17">
        <v>6.8085755493963604E-2</v>
      </c>
      <c r="D801" s="17">
        <v>5.5514508508841799E-2</v>
      </c>
      <c r="E801" s="17">
        <v>7.9083868962067302E-2</v>
      </c>
      <c r="F801" s="17"/>
      <c r="G801" s="17">
        <v>0.14253125900552199</v>
      </c>
      <c r="H801" s="17">
        <v>0.12103327567895</v>
      </c>
      <c r="I801" s="17">
        <v>3.9291291348639401E-2</v>
      </c>
      <c r="J801" s="17"/>
      <c r="K801" s="17">
        <v>8.0406254579254294E-2</v>
      </c>
      <c r="L801" s="17">
        <v>7.6095964367185007E-2</v>
      </c>
      <c r="M801" s="17">
        <v>0.112613065528714</v>
      </c>
      <c r="N801" s="17">
        <v>8.3123832255298999E-2</v>
      </c>
      <c r="O801" s="17">
        <v>0.14093458915665899</v>
      </c>
      <c r="P801" s="17">
        <v>8.0583476521648698E-2</v>
      </c>
      <c r="Q801" s="17">
        <v>0.10128396624283501</v>
      </c>
      <c r="R801" s="17">
        <v>9.0661032945361E-2</v>
      </c>
      <c r="S801" s="17">
        <v>0</v>
      </c>
      <c r="T801" s="17">
        <v>2.9417789870931198E-2</v>
      </c>
      <c r="U801" s="17">
        <v>7.2672313164568403E-2</v>
      </c>
      <c r="V801" s="17">
        <v>0</v>
      </c>
      <c r="W801" s="17">
        <v>2.9762154839568698E-2</v>
      </c>
      <c r="X801" s="17">
        <v>0.17816962398973099</v>
      </c>
      <c r="Y801" s="17">
        <v>4.7394590989485903E-2</v>
      </c>
      <c r="Z801" s="17">
        <v>0</v>
      </c>
      <c r="AA801" s="17"/>
      <c r="AB801" s="17">
        <v>8.1873833895987499E-2</v>
      </c>
      <c r="AC801" s="17">
        <v>6.7205189247692504E-2</v>
      </c>
      <c r="AD801" s="17">
        <v>3.5792187674479198E-2</v>
      </c>
      <c r="AE801" s="17">
        <v>6.4246606424964395E-2</v>
      </c>
      <c r="AF801" s="17"/>
      <c r="AG801" s="17">
        <v>8.1524756586192598E-2</v>
      </c>
      <c r="AH801" s="17">
        <v>2.73137058521471E-2</v>
      </c>
      <c r="AI801" s="17">
        <v>2.66566674221171E-2</v>
      </c>
      <c r="AJ801" s="17">
        <v>0</v>
      </c>
      <c r="AK801" s="17"/>
      <c r="AL801" s="17">
        <v>6.1534440872371497E-2</v>
      </c>
      <c r="AM801" s="17">
        <v>4.4936916214276902E-2</v>
      </c>
      <c r="AN801" s="17">
        <v>3.9105981846750501E-2</v>
      </c>
      <c r="AO801" s="17">
        <v>0</v>
      </c>
      <c r="AP801" s="17">
        <v>0.109038803641186</v>
      </c>
      <c r="AQ801" s="17">
        <v>2.47805491901067E-2</v>
      </c>
      <c r="AR801" s="17"/>
      <c r="AS801" s="17">
        <v>4.7851554158789E-2</v>
      </c>
      <c r="AT801" s="17">
        <v>2.8953603083806598E-2</v>
      </c>
      <c r="AU801" s="17">
        <v>2.8953603083806598E-2</v>
      </c>
      <c r="AV801" s="17" t="s">
        <v>136</v>
      </c>
      <c r="AW801" s="17" t="s">
        <v>136</v>
      </c>
      <c r="AX801" s="17" t="s">
        <v>136</v>
      </c>
      <c r="AY801" s="17">
        <v>0.24182737371638199</v>
      </c>
      <c r="AZ801" s="17">
        <v>0.29436857739230499</v>
      </c>
      <c r="BA801" s="17">
        <v>0</v>
      </c>
      <c r="BB801" s="17"/>
      <c r="BC801" s="17">
        <v>5.0201102845344799E-2</v>
      </c>
      <c r="BD801" s="17">
        <v>7.2875731511138103E-2</v>
      </c>
      <c r="BE801" s="17">
        <v>5.3759149652484198E-2</v>
      </c>
      <c r="BF801" s="17">
        <v>9.3630324770927101E-2</v>
      </c>
      <c r="BG801" s="17">
        <v>6.8022175850569494E-2</v>
      </c>
      <c r="BH801" s="17">
        <v>0.208323566312484</v>
      </c>
      <c r="BI801" s="17"/>
      <c r="BJ801" s="17">
        <v>6.3866437378154506E-2</v>
      </c>
      <c r="BK801" s="17">
        <v>5.5807017523704198E-2</v>
      </c>
      <c r="BL801" s="17">
        <v>5.4777359832856802E-2</v>
      </c>
      <c r="BM801" s="17">
        <v>5.4593781090323999E-2</v>
      </c>
      <c r="BN801" s="17">
        <v>9.7378375050648003E-2</v>
      </c>
      <c r="BO801" s="17">
        <v>9.9784651394185103E-2</v>
      </c>
      <c r="BP801" s="17"/>
      <c r="BQ801" s="17">
        <v>6.7796501848755603E-2</v>
      </c>
      <c r="BR801" s="17">
        <v>6.9617444268593898E-2</v>
      </c>
      <c r="BS801" s="17"/>
      <c r="BT801" s="17">
        <v>6.2906721597673507E-2</v>
      </c>
      <c r="BU801" s="17">
        <v>7.4137191948342798E-2</v>
      </c>
      <c r="BV801" s="17"/>
      <c r="BW801" s="17">
        <v>7.4845872225208498E-2</v>
      </c>
      <c r="BX801" s="17">
        <v>5.5336700874217798E-2</v>
      </c>
    </row>
    <row r="802" spans="2:76" x14ac:dyDescent="0.35">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row>
    <row r="803" spans="2:76" x14ac:dyDescent="0.35">
      <c r="B803" s="6" t="s">
        <v>455</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row>
    <row r="804" spans="2:76" x14ac:dyDescent="0.35">
      <c r="B804" s="31" t="s">
        <v>508</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row>
    <row r="805" spans="2:76" x14ac:dyDescent="0.35">
      <c r="B805" t="s">
        <v>443</v>
      </c>
      <c r="C805" s="17">
        <v>0.63224364628444796</v>
      </c>
      <c r="D805" s="17">
        <v>0.64301009074001503</v>
      </c>
      <c r="E805" s="17">
        <v>0.62484060759498095</v>
      </c>
      <c r="F805" s="17"/>
      <c r="G805" s="17">
        <v>0.47609624720474297</v>
      </c>
      <c r="H805" s="17">
        <v>0.53156962040353695</v>
      </c>
      <c r="I805" s="17">
        <v>0.67429604559985301</v>
      </c>
      <c r="J805" s="17"/>
      <c r="K805" s="17">
        <v>0.49268501260820302</v>
      </c>
      <c r="L805" s="17">
        <v>0.70222263728638401</v>
      </c>
      <c r="M805" s="17">
        <v>0.50586245113815898</v>
      </c>
      <c r="N805" s="17">
        <v>0.50105585893894</v>
      </c>
      <c r="O805" s="17">
        <v>0.66846985081559096</v>
      </c>
      <c r="P805" s="17">
        <v>0.52237422436682202</v>
      </c>
      <c r="Q805" s="17">
        <v>0.66864657956723805</v>
      </c>
      <c r="R805" s="17">
        <v>0.677557541109989</v>
      </c>
      <c r="S805" s="17">
        <v>0.44305609133241702</v>
      </c>
      <c r="T805" s="17">
        <v>0.67709723786833198</v>
      </c>
      <c r="U805" s="17">
        <v>0.78186290326030194</v>
      </c>
      <c r="V805" s="17">
        <v>0.73432544342510697</v>
      </c>
      <c r="W805" s="17">
        <v>0.57739452529499802</v>
      </c>
      <c r="X805" s="17">
        <v>0.60775414891364199</v>
      </c>
      <c r="Y805" s="17">
        <v>0.72019982572272501</v>
      </c>
      <c r="Z805" s="17">
        <v>0.470711892100586</v>
      </c>
      <c r="AA805" s="17"/>
      <c r="AB805" s="17">
        <v>0.53528131588063499</v>
      </c>
      <c r="AC805" s="17">
        <v>0.64608288203651798</v>
      </c>
      <c r="AD805" s="17">
        <v>0.68689641750993002</v>
      </c>
      <c r="AE805" s="17">
        <v>0.72658531372359902</v>
      </c>
      <c r="AF805" s="17"/>
      <c r="AG805" s="17">
        <v>0.64340127524846502</v>
      </c>
      <c r="AH805" s="17">
        <v>0.64476461675868502</v>
      </c>
      <c r="AI805" s="17">
        <v>0.60187478939000305</v>
      </c>
      <c r="AJ805" s="17">
        <v>0.48494028604539402</v>
      </c>
      <c r="AK805" s="17"/>
      <c r="AL805" s="17">
        <v>0.67222545429109404</v>
      </c>
      <c r="AM805" s="17">
        <v>0.60012338603570303</v>
      </c>
      <c r="AN805" s="17">
        <v>0.49647169932681501</v>
      </c>
      <c r="AO805" s="17">
        <v>0.63810550124410403</v>
      </c>
      <c r="AP805" s="17">
        <v>0.57443114503859005</v>
      </c>
      <c r="AQ805" s="17">
        <v>0.73467108584101704</v>
      </c>
      <c r="AR805" s="17"/>
      <c r="AS805" s="17">
        <v>0.65462276178304302</v>
      </c>
      <c r="AT805" s="17">
        <v>0.72431845320753196</v>
      </c>
      <c r="AU805" s="17">
        <v>0.72431845320753196</v>
      </c>
      <c r="AV805" s="17" t="s">
        <v>136</v>
      </c>
      <c r="AW805" s="17" t="s">
        <v>136</v>
      </c>
      <c r="AX805" s="17" t="s">
        <v>136</v>
      </c>
      <c r="AY805" s="17">
        <v>0.34353740875813099</v>
      </c>
      <c r="AZ805" s="17">
        <v>0.14814740115205399</v>
      </c>
      <c r="BA805" s="17">
        <v>0</v>
      </c>
      <c r="BB805" s="17"/>
      <c r="BC805" s="17">
        <v>0.68789579276359902</v>
      </c>
      <c r="BD805" s="17">
        <v>0.624867768359329</v>
      </c>
      <c r="BE805" s="17">
        <v>0.440825920386479</v>
      </c>
      <c r="BF805" s="17">
        <v>0.54887896280684101</v>
      </c>
      <c r="BG805" s="17">
        <v>0.63017195734065801</v>
      </c>
      <c r="BH805" s="17">
        <v>0.61815685515210395</v>
      </c>
      <c r="BI805" s="17"/>
      <c r="BJ805" s="17">
        <v>0.68358467345697704</v>
      </c>
      <c r="BK805" s="17">
        <v>0.60686708202254103</v>
      </c>
      <c r="BL805" s="17">
        <v>0.51891620546044703</v>
      </c>
      <c r="BM805" s="17">
        <v>0.64977568219387605</v>
      </c>
      <c r="BN805" s="17">
        <v>0.55288113624726998</v>
      </c>
      <c r="BO805" s="17">
        <v>0.76695628014052597</v>
      </c>
      <c r="BP805" s="17"/>
      <c r="BQ805" s="17">
        <v>0.64690504142337901</v>
      </c>
      <c r="BR805" s="17">
        <v>0.59437560159690095</v>
      </c>
      <c r="BS805" s="17"/>
      <c r="BT805" s="17">
        <v>0.64510561620954898</v>
      </c>
      <c r="BU805" s="17">
        <v>0.61760667335967301</v>
      </c>
      <c r="BV805" s="17"/>
      <c r="BW805" s="17">
        <v>0.58680073540339495</v>
      </c>
      <c r="BX805" s="17">
        <v>0.71738129910500403</v>
      </c>
    </row>
    <row r="806" spans="2:76" x14ac:dyDescent="0.35">
      <c r="B806" t="s">
        <v>444</v>
      </c>
      <c r="C806" s="17">
        <v>0.115207273182416</v>
      </c>
      <c r="D806" s="17">
        <v>0.10468628869982601</v>
      </c>
      <c r="E806" s="17">
        <v>0.12511932039277199</v>
      </c>
      <c r="F806" s="17"/>
      <c r="G806" s="17">
        <v>0.28146008380837001</v>
      </c>
      <c r="H806" s="17">
        <v>0.20678721895372801</v>
      </c>
      <c r="I806" s="17">
        <v>7.5090381082406302E-2</v>
      </c>
      <c r="J806" s="17"/>
      <c r="K806" s="17">
        <v>6.1626799231634402E-2</v>
      </c>
      <c r="L806" s="17">
        <v>8.6892139664233106E-2</v>
      </c>
      <c r="M806" s="17">
        <v>0.18389408878272701</v>
      </c>
      <c r="N806" s="17">
        <v>0.123333043638512</v>
      </c>
      <c r="O806" s="17">
        <v>0.33153014918440898</v>
      </c>
      <c r="P806" s="17">
        <v>0.28570298015471501</v>
      </c>
      <c r="Q806" s="17">
        <v>0.15386300266250699</v>
      </c>
      <c r="R806" s="17">
        <v>6.1635647684523003E-2</v>
      </c>
      <c r="S806" s="17">
        <v>0.18064625674044199</v>
      </c>
      <c r="T806" s="17">
        <v>0.108846966588629</v>
      </c>
      <c r="U806" s="17">
        <v>0</v>
      </c>
      <c r="V806" s="17">
        <v>0.178050720842125</v>
      </c>
      <c r="W806" s="17">
        <v>0.23248122157856699</v>
      </c>
      <c r="X806" s="17">
        <v>0</v>
      </c>
      <c r="Y806" s="17">
        <v>0.16673551152899499</v>
      </c>
      <c r="Z806" s="17">
        <v>0.306443115620189</v>
      </c>
      <c r="AA806" s="17"/>
      <c r="AB806" s="17">
        <v>0.178364707830553</v>
      </c>
      <c r="AC806" s="17">
        <v>0.111432251423715</v>
      </c>
      <c r="AD806" s="17">
        <v>7.1096618154465593E-2</v>
      </c>
      <c r="AE806" s="17">
        <v>8.4621056746927506E-2</v>
      </c>
      <c r="AF806" s="17"/>
      <c r="AG806" s="17">
        <v>0.10662132350755101</v>
      </c>
      <c r="AH806" s="17">
        <v>0.194951413410556</v>
      </c>
      <c r="AI806" s="17">
        <v>0.10071218412140399</v>
      </c>
      <c r="AJ806" s="17">
        <v>9.18903813889968E-2</v>
      </c>
      <c r="AK806" s="17"/>
      <c r="AL806" s="17">
        <v>9.1733808443131906E-2</v>
      </c>
      <c r="AM806" s="17">
        <v>0.16883126074663901</v>
      </c>
      <c r="AN806" s="17">
        <v>0.137728135368344</v>
      </c>
      <c r="AO806" s="17">
        <v>7.9841926512525904E-2</v>
      </c>
      <c r="AP806" s="17">
        <v>0.15998556005359599</v>
      </c>
      <c r="AQ806" s="17">
        <v>0.11106418022952699</v>
      </c>
      <c r="AR806" s="17"/>
      <c r="AS806" s="17">
        <v>0.110799155908756</v>
      </c>
      <c r="AT806" s="17">
        <v>8.9353520684501503E-2</v>
      </c>
      <c r="AU806" s="17">
        <v>8.9353520684501503E-2</v>
      </c>
      <c r="AV806" s="17" t="s">
        <v>136</v>
      </c>
      <c r="AW806" s="17" t="s">
        <v>136</v>
      </c>
      <c r="AX806" s="17" t="s">
        <v>136</v>
      </c>
      <c r="AY806" s="17">
        <v>0.23971108821457099</v>
      </c>
      <c r="AZ806" s="17">
        <v>0.45221831083791197</v>
      </c>
      <c r="BA806" s="17">
        <v>0</v>
      </c>
      <c r="BB806" s="17"/>
      <c r="BC806" s="17">
        <v>5.3102465881297599E-2</v>
      </c>
      <c r="BD806" s="17">
        <v>0.14926510153678901</v>
      </c>
      <c r="BE806" s="17">
        <v>0.22092286399417899</v>
      </c>
      <c r="BF806" s="17">
        <v>0.20203420037758499</v>
      </c>
      <c r="BG806" s="17">
        <v>0.122462946242632</v>
      </c>
      <c r="BH806" s="17">
        <v>0.17291397907641201</v>
      </c>
      <c r="BI806" s="17"/>
      <c r="BJ806" s="17">
        <v>0.196850472263847</v>
      </c>
      <c r="BK806" s="17">
        <v>6.3968560664469001E-2</v>
      </c>
      <c r="BL806" s="17">
        <v>0.135228935530113</v>
      </c>
      <c r="BM806" s="17">
        <v>0.13930215168308699</v>
      </c>
      <c r="BN806" s="17">
        <v>0.13135997869433899</v>
      </c>
      <c r="BO806" s="17">
        <v>3.1491381494515101E-2</v>
      </c>
      <c r="BP806" s="17"/>
      <c r="BQ806" s="17">
        <v>0.11047436095546199</v>
      </c>
      <c r="BR806" s="17">
        <v>0.12740497371142301</v>
      </c>
      <c r="BS806" s="17"/>
      <c r="BT806" s="17">
        <v>0.11715791585957</v>
      </c>
      <c r="BU806" s="17">
        <v>0.114512104678355</v>
      </c>
      <c r="BV806" s="17"/>
      <c r="BW806" s="17">
        <v>0.16596549864542701</v>
      </c>
      <c r="BX806" s="17">
        <v>2.8938402991283502E-2</v>
      </c>
    </row>
    <row r="807" spans="2:76" x14ac:dyDescent="0.35">
      <c r="B807" t="s">
        <v>445</v>
      </c>
      <c r="C807" s="17">
        <v>0.106235756553929</v>
      </c>
      <c r="D807" s="17">
        <v>0.125186750317406</v>
      </c>
      <c r="E807" s="17">
        <v>8.952775913147E-2</v>
      </c>
      <c r="F807" s="17"/>
      <c r="G807" s="17">
        <v>0.19647247595963099</v>
      </c>
      <c r="H807" s="17">
        <v>0.17636218706721701</v>
      </c>
      <c r="I807" s="17">
        <v>7.8369419436360194E-2</v>
      </c>
      <c r="J807" s="17"/>
      <c r="K807" s="17">
        <v>0.132244150924714</v>
      </c>
      <c r="L807" s="17">
        <v>7.9560163926090097E-2</v>
      </c>
      <c r="M807" s="17">
        <v>0.115411170524938</v>
      </c>
      <c r="N807" s="17">
        <v>0.24947207053053</v>
      </c>
      <c r="O807" s="17">
        <v>0</v>
      </c>
      <c r="P807" s="17">
        <v>9.5961397739231902E-2</v>
      </c>
      <c r="Q807" s="17">
        <v>0.130613902864223</v>
      </c>
      <c r="R807" s="17">
        <v>0.117410034500536</v>
      </c>
      <c r="S807" s="17">
        <v>0.18142055900340301</v>
      </c>
      <c r="T807" s="17">
        <v>9.3106053467869099E-2</v>
      </c>
      <c r="U807" s="17">
        <v>4.2414375308643101E-2</v>
      </c>
      <c r="V807" s="17">
        <v>0.178132637300736</v>
      </c>
      <c r="W807" s="17">
        <v>0.107351715020874</v>
      </c>
      <c r="X807" s="17">
        <v>0</v>
      </c>
      <c r="Y807" s="17">
        <v>5.6558768781286198E-2</v>
      </c>
      <c r="Z807" s="17">
        <v>0.14792722335681699</v>
      </c>
      <c r="AA807" s="17"/>
      <c r="AB807" s="17">
        <v>0.121263661236775</v>
      </c>
      <c r="AC807" s="17">
        <v>0.116504365835392</v>
      </c>
      <c r="AD807" s="17">
        <v>6.7599163778290006E-2</v>
      </c>
      <c r="AE807" s="17">
        <v>5.2327371876774303E-2</v>
      </c>
      <c r="AF807" s="17"/>
      <c r="AG807" s="17">
        <v>9.9920871924871799E-2</v>
      </c>
      <c r="AH807" s="17">
        <v>0.19125492997944299</v>
      </c>
      <c r="AI807" s="17">
        <v>0.131246559490935</v>
      </c>
      <c r="AJ807" s="17">
        <v>0.10976780424506</v>
      </c>
      <c r="AK807" s="17"/>
      <c r="AL807" s="17">
        <v>8.7523865828964001E-2</v>
      </c>
      <c r="AM807" s="17">
        <v>7.4917375543698206E-2</v>
      </c>
      <c r="AN807" s="17">
        <v>7.3262017841716195E-2</v>
      </c>
      <c r="AO807" s="17">
        <v>0.12298554931948801</v>
      </c>
      <c r="AP807" s="17">
        <v>5.0520332950786E-2</v>
      </c>
      <c r="AQ807" s="17">
        <v>0.14859383718041999</v>
      </c>
      <c r="AR807" s="17"/>
      <c r="AS807" s="17">
        <v>0.10095162501020701</v>
      </c>
      <c r="AT807" s="17">
        <v>3.8695458053632503E-2</v>
      </c>
      <c r="AU807" s="17">
        <v>3.8695458053632503E-2</v>
      </c>
      <c r="AV807" s="17" t="s">
        <v>136</v>
      </c>
      <c r="AW807" s="17" t="s">
        <v>136</v>
      </c>
      <c r="AX807" s="17" t="s">
        <v>136</v>
      </c>
      <c r="AY807" s="17">
        <v>0.33495728272921699</v>
      </c>
      <c r="AZ807" s="17">
        <v>0.154231230346874</v>
      </c>
      <c r="BA807" s="17">
        <v>0</v>
      </c>
      <c r="BB807" s="17"/>
      <c r="BC807" s="17">
        <v>9.3819580225086102E-2</v>
      </c>
      <c r="BD807" s="17">
        <v>9.8808114822978702E-2</v>
      </c>
      <c r="BE807" s="17">
        <v>0.116358399789688</v>
      </c>
      <c r="BF807" s="17">
        <v>0.11605286830846601</v>
      </c>
      <c r="BG807" s="17">
        <v>0.114561061633559</v>
      </c>
      <c r="BH807" s="17">
        <v>0.17291397907641201</v>
      </c>
      <c r="BI807" s="17"/>
      <c r="BJ807" s="17">
        <v>5.6940927738775599E-2</v>
      </c>
      <c r="BK807" s="17">
        <v>0.109769138197546</v>
      </c>
      <c r="BL807" s="17">
        <v>0.10410822864837201</v>
      </c>
      <c r="BM807" s="17">
        <v>0.139328049910801</v>
      </c>
      <c r="BN807" s="17">
        <v>0.13246249810810801</v>
      </c>
      <c r="BO807" s="17">
        <v>4.7917648079268002E-2</v>
      </c>
      <c r="BP807" s="17"/>
      <c r="BQ807" s="17">
        <v>9.2416562715011794E-2</v>
      </c>
      <c r="BR807" s="17">
        <v>0.14010276425229301</v>
      </c>
      <c r="BS807" s="17"/>
      <c r="BT807" s="17">
        <v>8.5172128732789606E-2</v>
      </c>
      <c r="BU807" s="17">
        <v>0.13050452406931301</v>
      </c>
      <c r="BV807" s="17"/>
      <c r="BW807" s="17">
        <v>0.12058321887354401</v>
      </c>
      <c r="BX807" s="17">
        <v>8.6614386289834006E-2</v>
      </c>
    </row>
    <row r="808" spans="2:76" x14ac:dyDescent="0.35">
      <c r="B808" t="s">
        <v>446</v>
      </c>
      <c r="C808" s="17">
        <v>9.6414956921693204E-2</v>
      </c>
      <c r="D808" s="17">
        <v>9.96397510694952E-2</v>
      </c>
      <c r="E808" s="17">
        <v>9.3858008914629296E-2</v>
      </c>
      <c r="F808" s="17"/>
      <c r="G808" s="17">
        <v>0.19318495215322101</v>
      </c>
      <c r="H808" s="17">
        <v>0.13748739954814401</v>
      </c>
      <c r="I808" s="17">
        <v>7.6714001194249495E-2</v>
      </c>
      <c r="J808" s="17"/>
      <c r="K808" s="17">
        <v>0.15685025231191599</v>
      </c>
      <c r="L808" s="17">
        <v>4.4141682818825301E-2</v>
      </c>
      <c r="M808" s="17">
        <v>0.144811197836932</v>
      </c>
      <c r="N808" s="17">
        <v>6.3099007973564394E-2</v>
      </c>
      <c r="O808" s="17">
        <v>0</v>
      </c>
      <c r="P808" s="17">
        <v>9.5961397739231902E-2</v>
      </c>
      <c r="Q808" s="17">
        <v>7.0599599064805896E-2</v>
      </c>
      <c r="R808" s="17">
        <v>9.8969226059415799E-2</v>
      </c>
      <c r="S808" s="17">
        <v>0.18142055900340301</v>
      </c>
      <c r="T808" s="17">
        <v>7.9225560722788704E-2</v>
      </c>
      <c r="U808" s="17">
        <v>0.12946666707066901</v>
      </c>
      <c r="V808" s="17">
        <v>8.7623835732767996E-2</v>
      </c>
      <c r="W808" s="17">
        <v>0.18395024420376899</v>
      </c>
      <c r="X808" s="17">
        <v>0</v>
      </c>
      <c r="Y808" s="17">
        <v>5.6558768781286198E-2</v>
      </c>
      <c r="Z808" s="17">
        <v>0.222844992279225</v>
      </c>
      <c r="AA808" s="17"/>
      <c r="AB808" s="17">
        <v>9.2915920634572102E-2</v>
      </c>
      <c r="AC808" s="17">
        <v>9.81618512620481E-2</v>
      </c>
      <c r="AD808" s="17">
        <v>0.12700549391187499</v>
      </c>
      <c r="AE808" s="17">
        <v>4.4806238693714202E-2</v>
      </c>
      <c r="AF808" s="17"/>
      <c r="AG808" s="17">
        <v>0.103872326522745</v>
      </c>
      <c r="AH808" s="17">
        <v>0.104057012764441</v>
      </c>
      <c r="AI808" s="17">
        <v>8.4860869340706205E-2</v>
      </c>
      <c r="AJ808" s="17">
        <v>0</v>
      </c>
      <c r="AK808" s="17"/>
      <c r="AL808" s="17">
        <v>8.0924027429762402E-2</v>
      </c>
      <c r="AM808" s="17">
        <v>7.9022827546392893E-2</v>
      </c>
      <c r="AN808" s="17">
        <v>0.15714667259595899</v>
      </c>
      <c r="AO808" s="17">
        <v>0</v>
      </c>
      <c r="AP808" s="17">
        <v>0.104466956031529</v>
      </c>
      <c r="AQ808" s="17">
        <v>0.14362364919729401</v>
      </c>
      <c r="AR808" s="17"/>
      <c r="AS808" s="17">
        <v>8.5814249250354399E-2</v>
      </c>
      <c r="AT808" s="17">
        <v>7.0845820427216002E-2</v>
      </c>
      <c r="AU808" s="17">
        <v>7.0845820427216002E-2</v>
      </c>
      <c r="AV808" s="17" t="s">
        <v>136</v>
      </c>
      <c r="AW808" s="17" t="s">
        <v>136</v>
      </c>
      <c r="AX808" s="17" t="s">
        <v>136</v>
      </c>
      <c r="AY808" s="17">
        <v>9.5246194514645999E-2</v>
      </c>
      <c r="AZ808" s="17">
        <v>0.23041136546080401</v>
      </c>
      <c r="BA808" s="17">
        <v>0</v>
      </c>
      <c r="BB808" s="17"/>
      <c r="BC808" s="17">
        <v>8.60575956913429E-2</v>
      </c>
      <c r="BD808" s="17">
        <v>0.149887870301249</v>
      </c>
      <c r="BE808" s="17">
        <v>5.2781212042853798E-2</v>
      </c>
      <c r="BF808" s="17">
        <v>0.103112567592421</v>
      </c>
      <c r="BG808" s="17">
        <v>9.4193210681691203E-2</v>
      </c>
      <c r="BH808" s="17">
        <v>0.20892916577148399</v>
      </c>
      <c r="BI808" s="17"/>
      <c r="BJ808" s="17">
        <v>2.74538523654956E-2</v>
      </c>
      <c r="BK808" s="17">
        <v>0.118245768547198</v>
      </c>
      <c r="BL808" s="17">
        <v>0.16758382072272801</v>
      </c>
      <c r="BM808" s="17">
        <v>9.6468185991658503E-2</v>
      </c>
      <c r="BN808" s="17">
        <v>0.13586597288371999</v>
      </c>
      <c r="BO808" s="17">
        <v>2.85054843882016E-2</v>
      </c>
      <c r="BP808" s="17"/>
      <c r="BQ808" s="17">
        <v>0.103993378557526</v>
      </c>
      <c r="BR808" s="17">
        <v>7.9017077651244993E-2</v>
      </c>
      <c r="BS808" s="17"/>
      <c r="BT808" s="17">
        <v>0.10204251625305701</v>
      </c>
      <c r="BU808" s="17">
        <v>9.1480301941079201E-2</v>
      </c>
      <c r="BV808" s="17"/>
      <c r="BW808" s="17">
        <v>9.2265618031668106E-2</v>
      </c>
      <c r="BX808" s="17">
        <v>0.110310435391275</v>
      </c>
    </row>
    <row r="809" spans="2:76" x14ac:dyDescent="0.35">
      <c r="B809" t="s">
        <v>447</v>
      </c>
      <c r="C809" s="17">
        <v>7.5965988463273695E-2</v>
      </c>
      <c r="D809" s="17">
        <v>8.3862867888805995E-2</v>
      </c>
      <c r="E809" s="17">
        <v>6.9119556991702205E-2</v>
      </c>
      <c r="F809" s="17"/>
      <c r="G809" s="17">
        <v>6.3369807316677601E-2</v>
      </c>
      <c r="H809" s="17">
        <v>0.11360215550274699</v>
      </c>
      <c r="I809" s="17">
        <v>6.5706724776733505E-2</v>
      </c>
      <c r="J809" s="17"/>
      <c r="K809" s="17">
        <v>0.13547838830852399</v>
      </c>
      <c r="L809" s="17">
        <v>4.62919994051193E-2</v>
      </c>
      <c r="M809" s="17">
        <v>0.11544884610160901</v>
      </c>
      <c r="N809" s="17">
        <v>0.12528533391850599</v>
      </c>
      <c r="O809" s="17">
        <v>0</v>
      </c>
      <c r="P809" s="17">
        <v>0</v>
      </c>
      <c r="Q809" s="17">
        <v>6.7233615874791305E-2</v>
      </c>
      <c r="R809" s="17">
        <v>5.8696228222680703E-2</v>
      </c>
      <c r="S809" s="17">
        <v>0.119998904755255</v>
      </c>
      <c r="T809" s="17">
        <v>8.0806894752898498E-2</v>
      </c>
      <c r="U809" s="17">
        <v>8.6728856731019793E-2</v>
      </c>
      <c r="V809" s="17">
        <v>9.0508801567968394E-2</v>
      </c>
      <c r="W809" s="17">
        <v>4.1733944506033099E-2</v>
      </c>
      <c r="X809" s="17">
        <v>0</v>
      </c>
      <c r="Y809" s="17">
        <v>5.6558768781286198E-2</v>
      </c>
      <c r="Z809" s="17">
        <v>7.4641542940717204E-2</v>
      </c>
      <c r="AA809" s="17"/>
      <c r="AB809" s="17">
        <v>8.33349233561365E-2</v>
      </c>
      <c r="AC809" s="17">
        <v>5.8174875580411699E-2</v>
      </c>
      <c r="AD809" s="17">
        <v>7.2947752826065804E-2</v>
      </c>
      <c r="AE809" s="17">
        <v>0.10829524746173699</v>
      </c>
      <c r="AF809" s="17"/>
      <c r="AG809" s="17">
        <v>6.3515652406685302E-2</v>
      </c>
      <c r="AH809" s="17">
        <v>2.8607742591280402E-2</v>
      </c>
      <c r="AI809" s="17">
        <v>0.124829700509088</v>
      </c>
      <c r="AJ809" s="17">
        <v>9.8768395150549707E-2</v>
      </c>
      <c r="AK809" s="17"/>
      <c r="AL809" s="17">
        <v>4.1016929210865902E-2</v>
      </c>
      <c r="AM809" s="17">
        <v>0.107090669811299</v>
      </c>
      <c r="AN809" s="17">
        <v>7.8836041278532207E-2</v>
      </c>
      <c r="AO809" s="17">
        <v>0</v>
      </c>
      <c r="AP809" s="17">
        <v>5.0520332950786E-2</v>
      </c>
      <c r="AQ809" s="17">
        <v>3.0972509388246399E-2</v>
      </c>
      <c r="AR809" s="17"/>
      <c r="AS809" s="17">
        <v>6.5957344951042399E-2</v>
      </c>
      <c r="AT809" s="17">
        <v>4.6020357549435197E-2</v>
      </c>
      <c r="AU809" s="17">
        <v>4.6020357549435197E-2</v>
      </c>
      <c r="AV809" s="17" t="s">
        <v>136</v>
      </c>
      <c r="AW809" s="17" t="s">
        <v>136</v>
      </c>
      <c r="AX809" s="17" t="s">
        <v>136</v>
      </c>
      <c r="AY809" s="17">
        <v>0</v>
      </c>
      <c r="AZ809" s="17">
        <v>0.154231230346874</v>
      </c>
      <c r="BA809" s="17">
        <v>1</v>
      </c>
      <c r="BB809" s="17"/>
      <c r="BC809" s="17">
        <v>6.0462160372242897E-2</v>
      </c>
      <c r="BD809" s="17">
        <v>0.14895650883720199</v>
      </c>
      <c r="BE809" s="17">
        <v>0.11768789444087099</v>
      </c>
      <c r="BF809" s="17">
        <v>0.109305013643548</v>
      </c>
      <c r="BG809" s="17">
        <v>5.8967796980136003E-2</v>
      </c>
      <c r="BH809" s="17">
        <v>0</v>
      </c>
      <c r="BI809" s="17"/>
      <c r="BJ809" s="17">
        <v>4.1227513556865103E-2</v>
      </c>
      <c r="BK809" s="17">
        <v>9.1403407673964002E-2</v>
      </c>
      <c r="BL809" s="17">
        <v>0.12519366778404301</v>
      </c>
      <c r="BM809" s="17">
        <v>4.3820660200898802E-2</v>
      </c>
      <c r="BN809" s="17">
        <v>0.150419473923982</v>
      </c>
      <c r="BO809" s="17">
        <v>3.1506264837664701E-2</v>
      </c>
      <c r="BP809" s="17"/>
      <c r="BQ809" s="17">
        <v>7.5190587576632897E-2</v>
      </c>
      <c r="BR809" s="17">
        <v>7.8397958195880899E-2</v>
      </c>
      <c r="BS809" s="17"/>
      <c r="BT809" s="17">
        <v>6.4155673898083604E-2</v>
      </c>
      <c r="BU809" s="17">
        <v>8.5834889559806601E-2</v>
      </c>
      <c r="BV809" s="17"/>
      <c r="BW809" s="17">
        <v>8.1085396765353396E-2</v>
      </c>
      <c r="BX809" s="17">
        <v>7.1425715460741293E-2</v>
      </c>
    </row>
    <row r="810" spans="2:76" x14ac:dyDescent="0.35">
      <c r="B810" t="s">
        <v>448</v>
      </c>
      <c r="C810" s="17">
        <v>5.0661599284008103E-2</v>
      </c>
      <c r="D810" s="17">
        <v>5.8079201657866598E-2</v>
      </c>
      <c r="E810" s="17">
        <v>4.41550963043148E-2</v>
      </c>
      <c r="F810" s="17"/>
      <c r="G810" s="17">
        <v>0</v>
      </c>
      <c r="H810" s="17">
        <v>7.2471123357462502E-2</v>
      </c>
      <c r="I810" s="17">
        <v>4.8053562466821201E-2</v>
      </c>
      <c r="J810" s="17"/>
      <c r="K810" s="17">
        <v>0.153937094495876</v>
      </c>
      <c r="L810" s="17">
        <v>1.07282356731115E-2</v>
      </c>
      <c r="M810" s="17">
        <v>0</v>
      </c>
      <c r="N810" s="17">
        <v>0</v>
      </c>
      <c r="O810" s="17">
        <v>0</v>
      </c>
      <c r="P810" s="17">
        <v>9.5961397739231902E-2</v>
      </c>
      <c r="Q810" s="17">
        <v>2.1531401159076199E-2</v>
      </c>
      <c r="R810" s="17">
        <v>2.1724614930752398E-2</v>
      </c>
      <c r="S810" s="17">
        <v>5.9408249857763197E-2</v>
      </c>
      <c r="T810" s="17">
        <v>5.4089869908456399E-2</v>
      </c>
      <c r="U810" s="17">
        <v>4.2901958411427597E-2</v>
      </c>
      <c r="V810" s="17">
        <v>0.17516575500692499</v>
      </c>
      <c r="W810" s="17">
        <v>0.112719030471923</v>
      </c>
      <c r="X810" s="17">
        <v>0</v>
      </c>
      <c r="Y810" s="17">
        <v>0</v>
      </c>
      <c r="Z810" s="17">
        <v>7.4571763173467406E-2</v>
      </c>
      <c r="AA810" s="17"/>
      <c r="AB810" s="17">
        <v>6.2010800828634298E-2</v>
      </c>
      <c r="AC810" s="17">
        <v>3.4207938825882703E-2</v>
      </c>
      <c r="AD810" s="17">
        <v>7.4533281788949302E-2</v>
      </c>
      <c r="AE810" s="17">
        <v>3.03765269497215E-2</v>
      </c>
      <c r="AF810" s="17"/>
      <c r="AG810" s="17">
        <v>4.81176953029726E-2</v>
      </c>
      <c r="AH810" s="17">
        <v>5.02308720057126E-2</v>
      </c>
      <c r="AI810" s="17">
        <v>5.0475463003887798E-2</v>
      </c>
      <c r="AJ810" s="17">
        <v>0</v>
      </c>
      <c r="AK810" s="17"/>
      <c r="AL810" s="17">
        <v>2.5892078373536E-2</v>
      </c>
      <c r="AM810" s="17">
        <v>8.0410497802888906E-2</v>
      </c>
      <c r="AN810" s="17">
        <v>7.3368045221881395E-2</v>
      </c>
      <c r="AO810" s="17">
        <v>6.8526264497548006E-2</v>
      </c>
      <c r="AP810" s="17">
        <v>5.0520332950786E-2</v>
      </c>
      <c r="AQ810" s="17">
        <v>2.73841796300963E-2</v>
      </c>
      <c r="AR810" s="17"/>
      <c r="AS810" s="17">
        <v>4.9258008985057E-2</v>
      </c>
      <c r="AT810" s="17">
        <v>2.5073770562583201E-2</v>
      </c>
      <c r="AU810" s="17">
        <v>2.5073770562583201E-2</v>
      </c>
      <c r="AV810" s="17" t="s">
        <v>136</v>
      </c>
      <c r="AW810" s="17" t="s">
        <v>136</v>
      </c>
      <c r="AX810" s="17" t="s">
        <v>136</v>
      </c>
      <c r="AY810" s="17">
        <v>9.5246194514645999E-2</v>
      </c>
      <c r="AZ810" s="17">
        <v>0.15579958953664</v>
      </c>
      <c r="BA810" s="17">
        <v>0</v>
      </c>
      <c r="BB810" s="17"/>
      <c r="BC810" s="17">
        <v>8.5301261937350006E-2</v>
      </c>
      <c r="BD810" s="17">
        <v>0</v>
      </c>
      <c r="BE810" s="17">
        <v>0</v>
      </c>
      <c r="BF810" s="17">
        <v>5.28476475930027E-2</v>
      </c>
      <c r="BG810" s="17">
        <v>3.0014906573329302E-2</v>
      </c>
      <c r="BH810" s="17">
        <v>0</v>
      </c>
      <c r="BI810" s="17"/>
      <c r="BJ810" s="17">
        <v>2.3516708865469499E-2</v>
      </c>
      <c r="BK810" s="17">
        <v>4.1346442054009898E-2</v>
      </c>
      <c r="BL810" s="17">
        <v>0.193027997548539</v>
      </c>
      <c r="BM810" s="17">
        <v>4.3938580059241998E-2</v>
      </c>
      <c r="BN810" s="17">
        <v>3.8560922266596499E-2</v>
      </c>
      <c r="BO810" s="17">
        <v>1.8502014049810899E-2</v>
      </c>
      <c r="BP810" s="17"/>
      <c r="BQ810" s="17">
        <v>4.6277961252877899E-2</v>
      </c>
      <c r="BR810" s="17">
        <v>6.1533504076404399E-2</v>
      </c>
      <c r="BS810" s="17"/>
      <c r="BT810" s="17">
        <v>6.0261961334523099E-2</v>
      </c>
      <c r="BU810" s="17">
        <v>4.0830384005842997E-2</v>
      </c>
      <c r="BV810" s="17"/>
      <c r="BW810" s="17">
        <v>5.0475870588516901E-2</v>
      </c>
      <c r="BX810" s="17">
        <v>5.4280347646438902E-2</v>
      </c>
    </row>
    <row r="811" spans="2:76" x14ac:dyDescent="0.35">
      <c r="B811" t="s">
        <v>449</v>
      </c>
      <c r="C811" s="17">
        <v>4.9591988674029398E-2</v>
      </c>
      <c r="D811" s="17">
        <v>5.4146771208297403E-2</v>
      </c>
      <c r="E811" s="17">
        <v>4.5664186464313201E-2</v>
      </c>
      <c r="F811" s="17"/>
      <c r="G811" s="17">
        <v>3.1186991649295601E-2</v>
      </c>
      <c r="H811" s="17">
        <v>0.128386037276983</v>
      </c>
      <c r="I811" s="17">
        <v>2.7500434136187302E-2</v>
      </c>
      <c r="J811" s="17"/>
      <c r="K811" s="17">
        <v>9.8085005622733798E-2</v>
      </c>
      <c r="L811" s="17">
        <v>3.1914219444196701E-2</v>
      </c>
      <c r="M811" s="17">
        <v>3.4815163154029202E-2</v>
      </c>
      <c r="N811" s="17">
        <v>0.123333043638512</v>
      </c>
      <c r="O811" s="17">
        <v>0.16732092194596701</v>
      </c>
      <c r="P811" s="17">
        <v>9.5961397739231902E-2</v>
      </c>
      <c r="Q811" s="17">
        <v>6.2693974104366404E-2</v>
      </c>
      <c r="R811" s="17">
        <v>1.8548382905982701E-2</v>
      </c>
      <c r="S811" s="17">
        <v>5.9408249857763197E-2</v>
      </c>
      <c r="T811" s="17">
        <v>3.7568995470027899E-2</v>
      </c>
      <c r="U811" s="17">
        <v>0</v>
      </c>
      <c r="V811" s="17">
        <v>9.0508801567968394E-2</v>
      </c>
      <c r="W811" s="17">
        <v>0</v>
      </c>
      <c r="X811" s="17">
        <v>0</v>
      </c>
      <c r="Y811" s="17">
        <v>5.6558768781286198E-2</v>
      </c>
      <c r="Z811" s="17">
        <v>0.16089286538973199</v>
      </c>
      <c r="AA811" s="17"/>
      <c r="AB811" s="17">
        <v>9.6509214101853105E-2</v>
      </c>
      <c r="AC811" s="17">
        <v>4.8325005497453499E-2</v>
      </c>
      <c r="AD811" s="17">
        <v>0</v>
      </c>
      <c r="AE811" s="17">
        <v>1.70637312797478E-2</v>
      </c>
      <c r="AF811" s="17"/>
      <c r="AG811" s="17">
        <v>5.0698025717695799E-2</v>
      </c>
      <c r="AH811" s="17">
        <v>8.3298850945126901E-2</v>
      </c>
      <c r="AI811" s="17">
        <v>2.7646145458248401E-2</v>
      </c>
      <c r="AJ811" s="17">
        <v>9.18903813889968E-2</v>
      </c>
      <c r="AK811" s="17"/>
      <c r="AL811" s="17">
        <v>4.7207612844553902E-2</v>
      </c>
      <c r="AM811" s="17">
        <v>3.7346187642194897E-2</v>
      </c>
      <c r="AN811" s="17">
        <v>9.5658930541465001E-2</v>
      </c>
      <c r="AO811" s="17">
        <v>3.1169295732421099E-2</v>
      </c>
      <c r="AP811" s="17">
        <v>0.106128896379432</v>
      </c>
      <c r="AQ811" s="17">
        <v>0</v>
      </c>
      <c r="AR811" s="17"/>
      <c r="AS811" s="17">
        <v>5.31544199862874E-2</v>
      </c>
      <c r="AT811" s="17">
        <v>1.07429883861453E-2</v>
      </c>
      <c r="AU811" s="17">
        <v>1.07429883861453E-2</v>
      </c>
      <c r="AV811" s="17" t="s">
        <v>136</v>
      </c>
      <c r="AW811" s="17" t="s">
        <v>136</v>
      </c>
      <c r="AX811" s="17" t="s">
        <v>136</v>
      </c>
      <c r="AY811" s="17">
        <v>0</v>
      </c>
      <c r="AZ811" s="17">
        <v>0.173322780625662</v>
      </c>
      <c r="BA811" s="17">
        <v>1</v>
      </c>
      <c r="BB811" s="17"/>
      <c r="BC811" s="17">
        <v>3.2487509948933402E-2</v>
      </c>
      <c r="BD811" s="17">
        <v>2.3053967588011801E-2</v>
      </c>
      <c r="BE811" s="17">
        <v>5.42311835141129E-2</v>
      </c>
      <c r="BF811" s="17">
        <v>6.3161667900918705E-2</v>
      </c>
      <c r="BG811" s="17">
        <v>6.4127251100144694E-2</v>
      </c>
      <c r="BH811" s="17">
        <v>0.17291397907641201</v>
      </c>
      <c r="BI811" s="17"/>
      <c r="BJ811" s="17">
        <v>3.9302115430763999E-2</v>
      </c>
      <c r="BK811" s="17">
        <v>8.1910554578477901E-3</v>
      </c>
      <c r="BL811" s="17">
        <v>8.4335176859431996E-2</v>
      </c>
      <c r="BM811" s="17">
        <v>4.7172832340182803E-2</v>
      </c>
      <c r="BN811" s="17">
        <v>0.119966589520552</v>
      </c>
      <c r="BO811" s="17">
        <v>3.4569904907412997E-2</v>
      </c>
      <c r="BP811" s="17"/>
      <c r="BQ811" s="17">
        <v>4.4450905660628801E-2</v>
      </c>
      <c r="BR811" s="17">
        <v>6.2267833326202698E-2</v>
      </c>
      <c r="BS811" s="17"/>
      <c r="BT811" s="17">
        <v>4.68401165318061E-2</v>
      </c>
      <c r="BU811" s="17">
        <v>5.3205930417129101E-2</v>
      </c>
      <c r="BV811" s="17"/>
      <c r="BW811" s="17">
        <v>6.4520736621775807E-2</v>
      </c>
      <c r="BX811" s="17">
        <v>2.5234714583208501E-2</v>
      </c>
    </row>
    <row r="812" spans="2:76" x14ac:dyDescent="0.35">
      <c r="B812" t="s">
        <v>450</v>
      </c>
      <c r="C812" s="17">
        <v>4.9292082107911299E-2</v>
      </c>
      <c r="D812" s="17">
        <v>4.1431027833822201E-2</v>
      </c>
      <c r="E812" s="17">
        <v>5.6563763508980597E-2</v>
      </c>
      <c r="F812" s="17"/>
      <c r="G812" s="17">
        <v>6.3758493550435696E-2</v>
      </c>
      <c r="H812" s="17">
        <v>7.9961605563086194E-2</v>
      </c>
      <c r="I812" s="17">
        <v>3.9028638478512297E-2</v>
      </c>
      <c r="J812" s="17"/>
      <c r="K812" s="17">
        <v>7.9467642665019697E-2</v>
      </c>
      <c r="L812" s="17">
        <v>2.31351754502589E-2</v>
      </c>
      <c r="M812" s="17">
        <v>4.0300552506771899E-2</v>
      </c>
      <c r="N812" s="17">
        <v>6.3099007973564394E-2</v>
      </c>
      <c r="O812" s="17">
        <v>0</v>
      </c>
      <c r="P812" s="17">
        <v>9.5961397739231902E-2</v>
      </c>
      <c r="Q812" s="17">
        <v>6.2945277316515599E-2</v>
      </c>
      <c r="R812" s="17">
        <v>2.1724614930752398E-2</v>
      </c>
      <c r="S812" s="17">
        <v>5.9408249857763197E-2</v>
      </c>
      <c r="T812" s="17">
        <v>4.67194954180278E-2</v>
      </c>
      <c r="U812" s="17">
        <v>0</v>
      </c>
      <c r="V812" s="17">
        <v>8.7541919274156998E-2</v>
      </c>
      <c r="W812" s="17">
        <v>0.112303118687074</v>
      </c>
      <c r="X812" s="17">
        <v>0</v>
      </c>
      <c r="Y812" s="17">
        <v>5.6558768781286198E-2</v>
      </c>
      <c r="Z812" s="17">
        <v>0.14820344933850799</v>
      </c>
      <c r="AA812" s="17"/>
      <c r="AB812" s="17">
        <v>6.4189478805551106E-2</v>
      </c>
      <c r="AC812" s="17">
        <v>5.1448078065878498E-2</v>
      </c>
      <c r="AD812" s="17">
        <v>2.41935707284462E-2</v>
      </c>
      <c r="AE812" s="17">
        <v>5.3483516873342303E-2</v>
      </c>
      <c r="AF812" s="17"/>
      <c r="AG812" s="17">
        <v>4.83189855213896E-2</v>
      </c>
      <c r="AH812" s="17">
        <v>5.1875490934366303E-2</v>
      </c>
      <c r="AI812" s="17">
        <v>5.00293972867406E-2</v>
      </c>
      <c r="AJ812" s="17">
        <v>0</v>
      </c>
      <c r="AK812" s="17"/>
      <c r="AL812" s="17">
        <v>5.44956638455849E-2</v>
      </c>
      <c r="AM812" s="17">
        <v>3.8363566579611201E-2</v>
      </c>
      <c r="AN812" s="17">
        <v>6.6162367782407E-2</v>
      </c>
      <c r="AO812" s="17">
        <v>0</v>
      </c>
      <c r="AP812" s="17">
        <v>5.0520332950786E-2</v>
      </c>
      <c r="AQ812" s="17">
        <v>5.8011474736564303E-2</v>
      </c>
      <c r="AR812" s="17"/>
      <c r="AS812" s="17">
        <v>4.52797035544594E-2</v>
      </c>
      <c r="AT812" s="17">
        <v>1.1049536855401901E-2</v>
      </c>
      <c r="AU812" s="17">
        <v>1.1049536855401901E-2</v>
      </c>
      <c r="AV812" s="17" t="s">
        <v>136</v>
      </c>
      <c r="AW812" s="17" t="s">
        <v>136</v>
      </c>
      <c r="AX812" s="17" t="s">
        <v>136</v>
      </c>
      <c r="AY812" s="17">
        <v>0.114367023724185</v>
      </c>
      <c r="AZ812" s="17">
        <v>0.173322780625662</v>
      </c>
      <c r="BA812" s="17">
        <v>1</v>
      </c>
      <c r="BB812" s="17"/>
      <c r="BC812" s="17">
        <v>5.3992602750033002E-2</v>
      </c>
      <c r="BD812" s="17">
        <v>5.2881506073215102E-2</v>
      </c>
      <c r="BE812" s="17">
        <v>5.2781212042853798E-2</v>
      </c>
      <c r="BF812" s="17">
        <v>6.2111620657166501E-2</v>
      </c>
      <c r="BG812" s="17">
        <v>3.3454680595096903E-2</v>
      </c>
      <c r="BH812" s="17">
        <v>0.17291397907641201</v>
      </c>
      <c r="BI812" s="17"/>
      <c r="BJ812" s="17">
        <v>4.9509151849886197E-2</v>
      </c>
      <c r="BK812" s="17">
        <v>3.3178649886665801E-2</v>
      </c>
      <c r="BL812" s="17">
        <v>5.6929653176781399E-2</v>
      </c>
      <c r="BM812" s="17">
        <v>5.6987311544029799E-2</v>
      </c>
      <c r="BN812" s="17">
        <v>6.7576454740147798E-2</v>
      </c>
      <c r="BO812" s="17">
        <v>3.42504282027324E-2</v>
      </c>
      <c r="BP812" s="17"/>
      <c r="BQ812" s="17">
        <v>3.6278296006815203E-2</v>
      </c>
      <c r="BR812" s="17">
        <v>8.0799805078611495E-2</v>
      </c>
      <c r="BS812" s="17"/>
      <c r="BT812" s="17">
        <v>3.51645457918335E-2</v>
      </c>
      <c r="BU812" s="17">
        <v>6.5296709379893805E-2</v>
      </c>
      <c r="BV812" s="17"/>
      <c r="BW812" s="17">
        <v>5.5707367994973403E-2</v>
      </c>
      <c r="BX812" s="17">
        <v>4.06343853097796E-2</v>
      </c>
    </row>
    <row r="813" spans="2:76" x14ac:dyDescent="0.35">
      <c r="B813" t="s">
        <v>451</v>
      </c>
      <c r="C813" s="17">
        <v>4.30625915238287E-2</v>
      </c>
      <c r="D813" s="17">
        <v>6.2808044700311996E-2</v>
      </c>
      <c r="E813" s="17">
        <v>2.5407124116272401E-2</v>
      </c>
      <c r="F813" s="17"/>
      <c r="G813" s="17">
        <v>9.8042432867634102E-2</v>
      </c>
      <c r="H813" s="17">
        <v>7.8470581798647202E-2</v>
      </c>
      <c r="I813" s="17">
        <v>2.8267650637360899E-2</v>
      </c>
      <c r="J813" s="17"/>
      <c r="K813" s="17">
        <v>9.8226241385481999E-2</v>
      </c>
      <c r="L813" s="17">
        <v>2.1466510183397E-2</v>
      </c>
      <c r="M813" s="17">
        <v>0</v>
      </c>
      <c r="N813" s="17">
        <v>0</v>
      </c>
      <c r="O813" s="17">
        <v>0</v>
      </c>
      <c r="P813" s="17">
        <v>0</v>
      </c>
      <c r="Q813" s="17">
        <v>4.2771241198616798E-2</v>
      </c>
      <c r="R813" s="17">
        <v>4.3449229861504797E-2</v>
      </c>
      <c r="S813" s="17">
        <v>6.14216542481483E-2</v>
      </c>
      <c r="T813" s="17">
        <v>3.4774573239333299E-2</v>
      </c>
      <c r="U813" s="17">
        <v>8.6564708659241305E-2</v>
      </c>
      <c r="V813" s="17">
        <v>0</v>
      </c>
      <c r="W813" s="17">
        <v>3.5632262543772802E-2</v>
      </c>
      <c r="X813" s="17">
        <v>0</v>
      </c>
      <c r="Y813" s="17">
        <v>5.6558768781286198E-2</v>
      </c>
      <c r="Z813" s="17">
        <v>0.14827322910575799</v>
      </c>
      <c r="AA813" s="17"/>
      <c r="AB813" s="17">
        <v>3.5267402458746502E-2</v>
      </c>
      <c r="AC813" s="17">
        <v>4.4047564612272903E-2</v>
      </c>
      <c r="AD813" s="17">
        <v>3.5976338146877798E-2</v>
      </c>
      <c r="AE813" s="17">
        <v>5.7110553076354702E-2</v>
      </c>
      <c r="AF813" s="17"/>
      <c r="AG813" s="17">
        <v>4.2730104385819999E-2</v>
      </c>
      <c r="AH813" s="17">
        <v>8.4305323023408402E-2</v>
      </c>
      <c r="AI813" s="17">
        <v>4.1233570794330397E-2</v>
      </c>
      <c r="AJ813" s="17">
        <v>0</v>
      </c>
      <c r="AK813" s="17"/>
      <c r="AL813" s="17">
        <v>5.6586018629963597E-2</v>
      </c>
      <c r="AM813" s="17">
        <v>3.2012323330968699E-2</v>
      </c>
      <c r="AN813" s="17">
        <v>2.9392288944180101E-2</v>
      </c>
      <c r="AO813" s="17">
        <v>0</v>
      </c>
      <c r="AP813" s="17">
        <v>5.3946623080743501E-2</v>
      </c>
      <c r="AQ813" s="17">
        <v>2.70389653483179E-2</v>
      </c>
      <c r="AR813" s="17"/>
      <c r="AS813" s="17">
        <v>3.3448014585055703E-2</v>
      </c>
      <c r="AT813" s="17">
        <v>5.9263319791952103E-2</v>
      </c>
      <c r="AU813" s="17">
        <v>5.9263319791952103E-2</v>
      </c>
      <c r="AV813" s="17" t="s">
        <v>136</v>
      </c>
      <c r="AW813" s="17" t="s">
        <v>136</v>
      </c>
      <c r="AX813" s="17" t="s">
        <v>136</v>
      </c>
      <c r="AY813" s="17">
        <v>0.114367023724185</v>
      </c>
      <c r="AZ813" s="17">
        <v>7.8099020229303498E-2</v>
      </c>
      <c r="BA813" s="17">
        <v>0</v>
      </c>
      <c r="BB813" s="17"/>
      <c r="BC813" s="17">
        <v>5.3836883759150897E-2</v>
      </c>
      <c r="BD813" s="17">
        <v>1.9402201749836701E-2</v>
      </c>
      <c r="BE813" s="17">
        <v>0</v>
      </c>
      <c r="BF813" s="17">
        <v>3.1295144566279499E-2</v>
      </c>
      <c r="BG813" s="17">
        <v>4.8175092771339398E-2</v>
      </c>
      <c r="BH813" s="17">
        <v>0</v>
      </c>
      <c r="BI813" s="17"/>
      <c r="BJ813" s="17">
        <v>3.8910555939314702E-2</v>
      </c>
      <c r="BK813" s="17">
        <v>3.4045876051170799E-2</v>
      </c>
      <c r="BL813" s="17">
        <v>1.6294380048671502E-2</v>
      </c>
      <c r="BM813" s="17">
        <v>5.0769432740473297E-2</v>
      </c>
      <c r="BN813" s="17">
        <v>8.9063833944539997E-2</v>
      </c>
      <c r="BO813" s="17">
        <v>1.2506860173131001E-2</v>
      </c>
      <c r="BP813" s="17"/>
      <c r="BQ813" s="17">
        <v>4.0758310529521197E-2</v>
      </c>
      <c r="BR813" s="17">
        <v>4.89022610136048E-2</v>
      </c>
      <c r="BS813" s="17"/>
      <c r="BT813" s="17">
        <v>3.6831905069172E-2</v>
      </c>
      <c r="BU813" s="17">
        <v>5.0385836976415702E-2</v>
      </c>
      <c r="BV813" s="17"/>
      <c r="BW813" s="17">
        <v>4.40565861150711E-2</v>
      </c>
      <c r="BX813" s="17">
        <v>4.4011779791759402E-2</v>
      </c>
    </row>
    <row r="814" spans="2:76" x14ac:dyDescent="0.35">
      <c r="B814" t="s">
        <v>452</v>
      </c>
      <c r="C814" s="17">
        <v>1.35873187305712E-2</v>
      </c>
      <c r="D814" s="17">
        <v>7.4327405186191001E-3</v>
      </c>
      <c r="E814" s="17">
        <v>1.91891236045382E-2</v>
      </c>
      <c r="F814" s="17"/>
      <c r="G814" s="17">
        <v>0</v>
      </c>
      <c r="H814" s="17">
        <v>1.4609727850157701E-2</v>
      </c>
      <c r="I814" s="17">
        <v>1.43279252912799E-2</v>
      </c>
      <c r="J814" s="17"/>
      <c r="K814" s="17">
        <v>2.1530520773753701E-2</v>
      </c>
      <c r="L814" s="17">
        <v>2.1124547933839902E-2</v>
      </c>
      <c r="M814" s="17">
        <v>0</v>
      </c>
      <c r="N814" s="17">
        <v>0</v>
      </c>
      <c r="O814" s="17">
        <v>0</v>
      </c>
      <c r="P814" s="17">
        <v>0</v>
      </c>
      <c r="Q814" s="17">
        <v>0</v>
      </c>
      <c r="R814" s="17">
        <v>0</v>
      </c>
      <c r="S814" s="17">
        <v>0</v>
      </c>
      <c r="T814" s="17">
        <v>2.0353149410329101E-2</v>
      </c>
      <c r="U814" s="17">
        <v>0</v>
      </c>
      <c r="V814" s="17">
        <v>8.7623835732767996E-2</v>
      </c>
      <c r="W814" s="17">
        <v>3.6087189933328101E-2</v>
      </c>
      <c r="X814" s="17">
        <v>0</v>
      </c>
      <c r="Y814" s="17">
        <v>0</v>
      </c>
      <c r="Z814" s="17">
        <v>0</v>
      </c>
      <c r="AA814" s="17"/>
      <c r="AB814" s="17">
        <v>3.1064384084237999E-2</v>
      </c>
      <c r="AC814" s="17">
        <v>9.5008885925145798E-3</v>
      </c>
      <c r="AD814" s="17">
        <v>0</v>
      </c>
      <c r="AE814" s="17">
        <v>1.27674593567667E-2</v>
      </c>
      <c r="AF814" s="17"/>
      <c r="AG814" s="17">
        <v>9.0648670620990905E-3</v>
      </c>
      <c r="AH814" s="17">
        <v>2.55221956843069E-2</v>
      </c>
      <c r="AI814" s="17">
        <v>1.8264832822459699E-2</v>
      </c>
      <c r="AJ814" s="17">
        <v>0</v>
      </c>
      <c r="AK814" s="17"/>
      <c r="AL814" s="17">
        <v>7.4017488537526498E-3</v>
      </c>
      <c r="AM814" s="17">
        <v>3.1712446266609802E-2</v>
      </c>
      <c r="AN814" s="17">
        <v>0</v>
      </c>
      <c r="AO814" s="17">
        <v>0</v>
      </c>
      <c r="AP814" s="17">
        <v>0</v>
      </c>
      <c r="AQ814" s="17">
        <v>2.73841796300963E-2</v>
      </c>
      <c r="AR814" s="17"/>
      <c r="AS814" s="17">
        <v>8.9072061880012595E-3</v>
      </c>
      <c r="AT814" s="17">
        <v>2.4368160296082901E-2</v>
      </c>
      <c r="AU814" s="17">
        <v>2.4368160296082901E-2</v>
      </c>
      <c r="AV814" s="17" t="s">
        <v>136</v>
      </c>
      <c r="AW814" s="17" t="s">
        <v>136</v>
      </c>
      <c r="AX814" s="17" t="s">
        <v>136</v>
      </c>
      <c r="AY814" s="17">
        <v>9.5246194514645999E-2</v>
      </c>
      <c r="AZ814" s="17">
        <v>0</v>
      </c>
      <c r="BA814" s="17">
        <v>0</v>
      </c>
      <c r="BB814" s="17"/>
      <c r="BC814" s="17">
        <v>2.14523650041532E-2</v>
      </c>
      <c r="BD814" s="17">
        <v>0</v>
      </c>
      <c r="BE814" s="17">
        <v>0</v>
      </c>
      <c r="BF814" s="17">
        <v>0</v>
      </c>
      <c r="BG814" s="17">
        <v>1.6407545671981601E-2</v>
      </c>
      <c r="BH814" s="17">
        <v>0</v>
      </c>
      <c r="BI814" s="17"/>
      <c r="BJ814" s="17">
        <v>0</v>
      </c>
      <c r="BK814" s="17">
        <v>2.31672715525355E-2</v>
      </c>
      <c r="BL814" s="17">
        <v>5.1372915322714999E-2</v>
      </c>
      <c r="BM814" s="17">
        <v>1.24475888897441E-2</v>
      </c>
      <c r="BN814" s="17">
        <v>0</v>
      </c>
      <c r="BO814" s="17">
        <v>0</v>
      </c>
      <c r="BP814" s="17"/>
      <c r="BQ814" s="17">
        <v>1.3684187030832899E-2</v>
      </c>
      <c r="BR814" s="17">
        <v>1.3458770703357501E-2</v>
      </c>
      <c r="BS814" s="17"/>
      <c r="BT814" s="17">
        <v>1.1935556543735799E-2</v>
      </c>
      <c r="BU814" s="17">
        <v>1.5555674661351999E-2</v>
      </c>
      <c r="BV814" s="17"/>
      <c r="BW814" s="17">
        <v>1.29912969357767E-2</v>
      </c>
      <c r="BX814" s="17">
        <v>1.55663616976465E-2</v>
      </c>
    </row>
    <row r="815" spans="2:76" x14ac:dyDescent="0.35">
      <c r="B815" t="s">
        <v>453</v>
      </c>
      <c r="C815" s="17">
        <v>9.4991900640368394E-3</v>
      </c>
      <c r="D815" s="17">
        <v>1.09474450906689E-2</v>
      </c>
      <c r="E815" s="17">
        <v>8.2273903197122508E-3</v>
      </c>
      <c r="F815" s="17"/>
      <c r="G815" s="17">
        <v>0</v>
      </c>
      <c r="H815" s="17">
        <v>2.38881945734453E-2</v>
      </c>
      <c r="I815" s="17">
        <v>5.9373064451377399E-3</v>
      </c>
      <c r="J815" s="17"/>
      <c r="K815" s="17">
        <v>0</v>
      </c>
      <c r="L815" s="17">
        <v>1.2406939777147401E-2</v>
      </c>
      <c r="M815" s="17">
        <v>0</v>
      </c>
      <c r="N815" s="17">
        <v>0</v>
      </c>
      <c r="O815" s="17">
        <v>0</v>
      </c>
      <c r="P815" s="17">
        <v>0</v>
      </c>
      <c r="Q815" s="17">
        <v>0</v>
      </c>
      <c r="R815" s="17">
        <v>0</v>
      </c>
      <c r="S815" s="17">
        <v>6.0590654897491603E-2</v>
      </c>
      <c r="T815" s="17">
        <v>1.8865290473172602E-2</v>
      </c>
      <c r="U815" s="17">
        <v>0</v>
      </c>
      <c r="V815" s="17">
        <v>0</v>
      </c>
      <c r="W815" s="17">
        <v>3.5598951188072901E-2</v>
      </c>
      <c r="X815" s="17">
        <v>0</v>
      </c>
      <c r="Y815" s="17">
        <v>0</v>
      </c>
      <c r="Z815" s="17">
        <v>0</v>
      </c>
      <c r="AA815" s="17"/>
      <c r="AB815" s="17">
        <v>2.23455608443726E-2</v>
      </c>
      <c r="AC815" s="17">
        <v>8.5566599452312798E-3</v>
      </c>
      <c r="AD815" s="17">
        <v>0</v>
      </c>
      <c r="AE815" s="17">
        <v>0</v>
      </c>
      <c r="AF815" s="17"/>
      <c r="AG815" s="17">
        <v>1.4176287549552399E-2</v>
      </c>
      <c r="AH815" s="17">
        <v>0</v>
      </c>
      <c r="AI815" s="17">
        <v>0</v>
      </c>
      <c r="AJ815" s="17">
        <v>0</v>
      </c>
      <c r="AK815" s="17"/>
      <c r="AL815" s="17">
        <v>6.2438285168018E-3</v>
      </c>
      <c r="AM815" s="17">
        <v>0</v>
      </c>
      <c r="AN815" s="17">
        <v>0</v>
      </c>
      <c r="AO815" s="17">
        <v>0</v>
      </c>
      <c r="AP815" s="17">
        <v>0</v>
      </c>
      <c r="AQ815" s="17">
        <v>2.70136875655397E-2</v>
      </c>
      <c r="AR815" s="17"/>
      <c r="AS815" s="17">
        <v>7.6764037792251402E-3</v>
      </c>
      <c r="AT815" s="17">
        <v>2.41568027007363E-2</v>
      </c>
      <c r="AU815" s="17">
        <v>2.41568027007363E-2</v>
      </c>
      <c r="AV815" s="17" t="s">
        <v>136</v>
      </c>
      <c r="AW815" s="17" t="s">
        <v>136</v>
      </c>
      <c r="AX815" s="17" t="s">
        <v>136</v>
      </c>
      <c r="AY815" s="17">
        <v>0</v>
      </c>
      <c r="AZ815" s="17">
        <v>0</v>
      </c>
      <c r="BA815" s="17">
        <v>0</v>
      </c>
      <c r="BB815" s="17"/>
      <c r="BC815" s="17">
        <v>1.63877819526431E-2</v>
      </c>
      <c r="BD815" s="17">
        <v>0</v>
      </c>
      <c r="BE815" s="17">
        <v>0</v>
      </c>
      <c r="BF815" s="17">
        <v>2.0753926746403299E-2</v>
      </c>
      <c r="BG815" s="17">
        <v>0</v>
      </c>
      <c r="BH815" s="17">
        <v>0</v>
      </c>
      <c r="BI815" s="17"/>
      <c r="BJ815" s="17">
        <v>0</v>
      </c>
      <c r="BK815" s="17">
        <v>7.7318939041168501E-3</v>
      </c>
      <c r="BL815" s="17">
        <v>4.21151087005169E-2</v>
      </c>
      <c r="BM815" s="17">
        <v>5.7310728799611103E-3</v>
      </c>
      <c r="BN815" s="17">
        <v>1.5232128828650699E-2</v>
      </c>
      <c r="BO815" s="17">
        <v>0</v>
      </c>
      <c r="BP815" s="17"/>
      <c r="BQ815" s="17">
        <v>1.03713315298313E-2</v>
      </c>
      <c r="BR815" s="17">
        <v>7.48487893930074E-3</v>
      </c>
      <c r="BS815" s="17"/>
      <c r="BT815" s="17">
        <v>6.5543738460400198E-3</v>
      </c>
      <c r="BU815" s="17">
        <v>1.2825649777788399E-2</v>
      </c>
      <c r="BV815" s="17"/>
      <c r="BW815" s="17">
        <v>1.15057529156541E-2</v>
      </c>
      <c r="BX815" s="17">
        <v>6.4085662994728598E-3</v>
      </c>
    </row>
    <row r="816" spans="2:76" x14ac:dyDescent="0.35">
      <c r="B816" t="s">
        <v>97</v>
      </c>
      <c r="C816" s="17">
        <v>7.8891629514967095E-3</v>
      </c>
      <c r="D816" s="17">
        <v>8.2864985340687994E-3</v>
      </c>
      <c r="E816" s="17">
        <v>7.5595375951123698E-3</v>
      </c>
      <c r="F816" s="17"/>
      <c r="G816" s="17">
        <v>0</v>
      </c>
      <c r="H816" s="17">
        <v>8.1369984926730598E-3</v>
      </c>
      <c r="I816" s="17">
        <v>8.4223481651502109E-3</v>
      </c>
      <c r="J816" s="17"/>
      <c r="K816" s="17">
        <v>1.8634783965327601E-2</v>
      </c>
      <c r="L816" s="17">
        <v>1.2406939777147401E-2</v>
      </c>
      <c r="M816" s="17">
        <v>0</v>
      </c>
      <c r="N816" s="17">
        <v>0</v>
      </c>
      <c r="O816" s="17">
        <v>0</v>
      </c>
      <c r="P816" s="17">
        <v>0</v>
      </c>
      <c r="Q816" s="17">
        <v>2.0825600930223901E-2</v>
      </c>
      <c r="R816" s="17">
        <v>0</v>
      </c>
      <c r="S816" s="17">
        <v>0</v>
      </c>
      <c r="T816" s="17">
        <v>0</v>
      </c>
      <c r="U816" s="17">
        <v>0</v>
      </c>
      <c r="V816" s="17">
        <v>0</v>
      </c>
      <c r="W816" s="17">
        <v>3.6087189933328101E-2</v>
      </c>
      <c r="X816" s="17">
        <v>0</v>
      </c>
      <c r="Y816" s="17">
        <v>0</v>
      </c>
      <c r="Z816" s="17">
        <v>0</v>
      </c>
      <c r="AA816" s="17"/>
      <c r="AB816" s="17">
        <v>1.4475170896825901E-2</v>
      </c>
      <c r="AC816" s="17">
        <v>0</v>
      </c>
      <c r="AD816" s="17">
        <v>0</v>
      </c>
      <c r="AE816" s="17">
        <v>2.2231097705526601E-2</v>
      </c>
      <c r="AF816" s="17"/>
      <c r="AG816" s="17">
        <v>5.91970294965595E-3</v>
      </c>
      <c r="AH816" s="17">
        <v>2.55221956843069E-2</v>
      </c>
      <c r="AI816" s="17">
        <v>0</v>
      </c>
      <c r="AJ816" s="17">
        <v>0.11971731231383299</v>
      </c>
      <c r="AK816" s="17"/>
      <c r="AL816" s="17">
        <v>8.08020767739627E-3</v>
      </c>
      <c r="AM816" s="17">
        <v>1.08800216481988E-2</v>
      </c>
      <c r="AN816" s="17">
        <v>0</v>
      </c>
      <c r="AO816" s="17">
        <v>2.6747810750487402E-2</v>
      </c>
      <c r="AP816" s="17">
        <v>0</v>
      </c>
      <c r="AQ816" s="17">
        <v>0</v>
      </c>
      <c r="AR816" s="17"/>
      <c r="AS816" s="17">
        <v>8.5270580056181992E-3</v>
      </c>
      <c r="AT816" s="17">
        <v>0</v>
      </c>
      <c r="AU816" s="17">
        <v>0</v>
      </c>
      <c r="AV816" s="17" t="s">
        <v>136</v>
      </c>
      <c r="AW816" s="17" t="s">
        <v>136</v>
      </c>
      <c r="AX816" s="17" t="s">
        <v>136</v>
      </c>
      <c r="AY816" s="17">
        <v>0</v>
      </c>
      <c r="AZ816" s="17">
        <v>0</v>
      </c>
      <c r="BA816" s="17">
        <v>0</v>
      </c>
      <c r="BB816" s="17"/>
      <c r="BC816" s="17">
        <v>1.0904966262969801E-2</v>
      </c>
      <c r="BD816" s="17">
        <v>0</v>
      </c>
      <c r="BE816" s="17">
        <v>0</v>
      </c>
      <c r="BF816" s="17">
        <v>0</v>
      </c>
      <c r="BG816" s="17">
        <v>1.12331846056581E-2</v>
      </c>
      <c r="BH816" s="17">
        <v>0</v>
      </c>
      <c r="BI816" s="17"/>
      <c r="BJ816" s="17">
        <v>0</v>
      </c>
      <c r="BK816" s="17">
        <v>0</v>
      </c>
      <c r="BL816" s="17">
        <v>0</v>
      </c>
      <c r="BM816" s="17">
        <v>1.4128180991321499E-2</v>
      </c>
      <c r="BN816" s="17">
        <v>1.5232128828650699E-2</v>
      </c>
      <c r="BO816" s="17">
        <v>1.4748710746897299E-2</v>
      </c>
      <c r="BP816" s="17"/>
      <c r="BQ816" s="17">
        <v>8.9195562668991594E-3</v>
      </c>
      <c r="BR816" s="17">
        <v>5.48403222474954E-3</v>
      </c>
      <c r="BS816" s="17"/>
      <c r="BT816" s="17">
        <v>7.65246137800392E-3</v>
      </c>
      <c r="BU816" s="17">
        <v>8.2449969884335599E-3</v>
      </c>
      <c r="BV816" s="17"/>
      <c r="BW816" s="17">
        <v>9.6552377661431495E-3</v>
      </c>
      <c r="BX816" s="17">
        <v>0</v>
      </c>
    </row>
    <row r="817" spans="2:76" x14ac:dyDescent="0.35">
      <c r="B817" t="s">
        <v>454</v>
      </c>
      <c r="C817" s="17">
        <v>4.6147396362564803E-3</v>
      </c>
      <c r="D817" s="17">
        <v>9.7488631022556692E-3</v>
      </c>
      <c r="E817" s="17">
        <v>0</v>
      </c>
      <c r="F817" s="17"/>
      <c r="G817" s="17">
        <v>0</v>
      </c>
      <c r="H817" s="17">
        <v>0</v>
      </c>
      <c r="I817" s="17">
        <v>6.3466685765195298E-3</v>
      </c>
      <c r="J817" s="17"/>
      <c r="K817" s="17">
        <v>3.7234725915428202E-2</v>
      </c>
      <c r="L817" s="17">
        <v>0</v>
      </c>
      <c r="M817" s="17">
        <v>0</v>
      </c>
      <c r="N817" s="17">
        <v>0</v>
      </c>
      <c r="O817" s="17">
        <v>0</v>
      </c>
      <c r="P817" s="17">
        <v>0</v>
      </c>
      <c r="Q817" s="17">
        <v>0</v>
      </c>
      <c r="R817" s="17">
        <v>0</v>
      </c>
      <c r="S817" s="17">
        <v>0</v>
      </c>
      <c r="T817" s="17">
        <v>0</v>
      </c>
      <c r="U817" s="17">
        <v>0</v>
      </c>
      <c r="V817" s="17">
        <v>0</v>
      </c>
      <c r="W817" s="17">
        <v>0</v>
      </c>
      <c r="X817" s="17">
        <v>0</v>
      </c>
      <c r="Y817" s="17">
        <v>0</v>
      </c>
      <c r="Z817" s="17">
        <v>0</v>
      </c>
      <c r="AA817" s="17"/>
      <c r="AB817" s="17">
        <v>8.4200937957554702E-3</v>
      </c>
      <c r="AC817" s="17">
        <v>0</v>
      </c>
      <c r="AD817" s="17">
        <v>0</v>
      </c>
      <c r="AE817" s="17">
        <v>0</v>
      </c>
      <c r="AF817" s="17"/>
      <c r="AG817" s="17">
        <v>6.8868898936513597E-3</v>
      </c>
      <c r="AH817" s="17">
        <v>0</v>
      </c>
      <c r="AI817" s="17">
        <v>0</v>
      </c>
      <c r="AJ817" s="17">
        <v>0</v>
      </c>
      <c r="AK817" s="17"/>
      <c r="AL817" s="17">
        <v>0</v>
      </c>
      <c r="AM817" s="17">
        <v>0</v>
      </c>
      <c r="AN817" s="17">
        <v>2.9767548788148902E-2</v>
      </c>
      <c r="AO817" s="17">
        <v>0</v>
      </c>
      <c r="AP817" s="17">
        <v>0</v>
      </c>
      <c r="AQ817" s="17">
        <v>0</v>
      </c>
      <c r="AR817" s="17"/>
      <c r="AS817" s="17">
        <v>3.2127863888568599E-3</v>
      </c>
      <c r="AT817" s="17">
        <v>0</v>
      </c>
      <c r="AU817" s="17">
        <v>0</v>
      </c>
      <c r="AV817" s="17" t="s">
        <v>136</v>
      </c>
      <c r="AW817" s="17" t="s">
        <v>136</v>
      </c>
      <c r="AX817" s="17" t="s">
        <v>136</v>
      </c>
      <c r="AY817" s="17">
        <v>0</v>
      </c>
      <c r="AZ817" s="17">
        <v>0</v>
      </c>
      <c r="BA817" s="17">
        <v>0</v>
      </c>
      <c r="BB817" s="17"/>
      <c r="BC817" s="17">
        <v>6.17512633075816E-3</v>
      </c>
      <c r="BD817" s="17">
        <v>0</v>
      </c>
      <c r="BE817" s="17">
        <v>0</v>
      </c>
      <c r="BF817" s="17">
        <v>0</v>
      </c>
      <c r="BG817" s="17">
        <v>6.7949576363463904E-3</v>
      </c>
      <c r="BH817" s="17">
        <v>0</v>
      </c>
      <c r="BI817" s="17"/>
      <c r="BJ817" s="17">
        <v>0</v>
      </c>
      <c r="BK817" s="17">
        <v>0</v>
      </c>
      <c r="BL817" s="17">
        <v>0</v>
      </c>
      <c r="BM817" s="17">
        <v>8.3107299061244908E-3</v>
      </c>
      <c r="BN817" s="17">
        <v>1.59647894933573E-2</v>
      </c>
      <c r="BO817" s="17">
        <v>0</v>
      </c>
      <c r="BP817" s="17"/>
      <c r="BQ817" s="17">
        <v>6.5583573448554202E-3</v>
      </c>
      <c r="BR817" s="17">
        <v>0</v>
      </c>
      <c r="BS817" s="17"/>
      <c r="BT817" s="17">
        <v>8.9027539682198994E-3</v>
      </c>
      <c r="BU817" s="17">
        <v>0</v>
      </c>
      <c r="BV817" s="17"/>
      <c r="BW817" s="17">
        <v>7.2757137234913298E-3</v>
      </c>
      <c r="BX817" s="17">
        <v>0</v>
      </c>
    </row>
    <row r="818" spans="2:76" x14ac:dyDescent="0.35">
      <c r="B818" t="s">
        <v>120</v>
      </c>
      <c r="C818" s="17">
        <v>9.93145607216981E-2</v>
      </c>
      <c r="D818" s="17">
        <v>8.9783555073839297E-2</v>
      </c>
      <c r="E818" s="17">
        <v>0.104622465332995</v>
      </c>
      <c r="F818" s="17"/>
      <c r="G818" s="17">
        <v>3.9467100626355799E-2</v>
      </c>
      <c r="H818" s="17">
        <v>6.3849228197737806E-2</v>
      </c>
      <c r="I818" s="17">
        <v>0.114501206710147</v>
      </c>
      <c r="J818" s="17"/>
      <c r="K818" s="17">
        <v>0.119682948172371</v>
      </c>
      <c r="L818" s="17">
        <v>9.4094200954676396E-2</v>
      </c>
      <c r="M818" s="17">
        <v>0.194794613977505</v>
      </c>
      <c r="N818" s="17">
        <v>0.126139026892018</v>
      </c>
      <c r="O818" s="17">
        <v>0</v>
      </c>
      <c r="P818" s="17">
        <v>0.191922795478464</v>
      </c>
      <c r="Q818" s="17">
        <v>2.1511272205383E-2</v>
      </c>
      <c r="R818" s="17">
        <v>0.102525001222325</v>
      </c>
      <c r="S818" s="17">
        <v>0.254285342781501</v>
      </c>
      <c r="T818" s="17">
        <v>8.3653807770051894E-2</v>
      </c>
      <c r="U818" s="17">
        <v>4.4355948246652503E-2</v>
      </c>
      <c r="V818" s="17">
        <v>0</v>
      </c>
      <c r="W818" s="17">
        <v>8.3467889012066102E-2</v>
      </c>
      <c r="X818" s="17">
        <v>0.39224585108635801</v>
      </c>
      <c r="Y818" s="17">
        <v>5.6505893966993799E-2</v>
      </c>
      <c r="Z818" s="17">
        <v>0</v>
      </c>
      <c r="AA818" s="17"/>
      <c r="AB818" s="17">
        <v>0.13021510627101299</v>
      </c>
      <c r="AC818" s="17">
        <v>9.4148407058301894E-2</v>
      </c>
      <c r="AD818" s="17">
        <v>7.4282364495632094E-2</v>
      </c>
      <c r="AE818" s="17">
        <v>7.8253345473476302E-2</v>
      </c>
      <c r="AF818" s="17"/>
      <c r="AG818" s="17">
        <v>9.7371120301025502E-2</v>
      </c>
      <c r="AH818" s="17">
        <v>0</v>
      </c>
      <c r="AI818" s="17">
        <v>0.13964889957995899</v>
      </c>
      <c r="AJ818" s="17">
        <v>9.4915820856167399E-2</v>
      </c>
      <c r="AK818" s="17"/>
      <c r="AL818" s="17">
        <v>0.10913874259128201</v>
      </c>
      <c r="AM818" s="17">
        <v>6.7396534251884202E-2</v>
      </c>
      <c r="AN818" s="17">
        <v>0.176010432619463</v>
      </c>
      <c r="AO818" s="17">
        <v>0.119102463673882</v>
      </c>
      <c r="AP818" s="17">
        <v>0.21163667182707099</v>
      </c>
      <c r="AQ818" s="17">
        <v>2.9121532339203199E-2</v>
      </c>
      <c r="AR818" s="17"/>
      <c r="AS818" s="17">
        <v>0.102789332385971</v>
      </c>
      <c r="AT818" s="17">
        <v>7.3955680389697603E-2</v>
      </c>
      <c r="AU818" s="17">
        <v>7.3955680389697603E-2</v>
      </c>
      <c r="AV818" s="17" t="s">
        <v>136</v>
      </c>
      <c r="AW818" s="17" t="s">
        <v>136</v>
      </c>
      <c r="AX818" s="17" t="s">
        <v>136</v>
      </c>
      <c r="AY818" s="17">
        <v>0.32150530851265102</v>
      </c>
      <c r="AZ818" s="17">
        <v>0.14816456215870999</v>
      </c>
      <c r="BA818" s="17">
        <v>0</v>
      </c>
      <c r="BB818" s="17"/>
      <c r="BC818" s="17">
        <v>8.5572896359809303E-2</v>
      </c>
      <c r="BD818" s="17">
        <v>5.6821665220846897E-2</v>
      </c>
      <c r="BE818" s="17">
        <v>0.167782109135618</v>
      </c>
      <c r="BF818" s="17">
        <v>0.17514600236203701</v>
      </c>
      <c r="BG818" s="17">
        <v>8.4376575432225098E-2</v>
      </c>
      <c r="BH818" s="17">
        <v>0</v>
      </c>
      <c r="BI818" s="17"/>
      <c r="BJ818" s="17">
        <v>4.5194481758835899E-2</v>
      </c>
      <c r="BK818" s="17">
        <v>0.165429688235605</v>
      </c>
      <c r="BL818" s="17">
        <v>0.11686100657269299</v>
      </c>
      <c r="BM818" s="17">
        <v>5.7854128866042798E-2</v>
      </c>
      <c r="BN818" s="17">
        <v>0.120700544688054</v>
      </c>
      <c r="BO818" s="17">
        <v>8.9197746164887404E-2</v>
      </c>
      <c r="BP818" s="17"/>
      <c r="BQ818" s="17">
        <v>0.103534118051062</v>
      </c>
      <c r="BR818" s="17">
        <v>8.9974237640947294E-2</v>
      </c>
      <c r="BS818" s="17"/>
      <c r="BT818" s="17">
        <v>0.10650479366952501</v>
      </c>
      <c r="BU818" s="17">
        <v>9.2713282523379403E-2</v>
      </c>
      <c r="BV818" s="17"/>
      <c r="BW818" s="17">
        <v>9.6796805694681007E-2</v>
      </c>
      <c r="BX818" s="17">
        <v>9.05106371288356E-2</v>
      </c>
    </row>
    <row r="819" spans="2:76" x14ac:dyDescent="0.35">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row>
    <row r="820" spans="2:76" x14ac:dyDescent="0.35">
      <c r="B820" s="6" t="s">
        <v>458</v>
      </c>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row>
    <row r="821" spans="2:76" x14ac:dyDescent="0.35">
      <c r="B821" s="24" t="s">
        <v>99</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row>
    <row r="822" spans="2:76" x14ac:dyDescent="0.35">
      <c r="B822" t="s">
        <v>456</v>
      </c>
      <c r="C822" s="17">
        <v>0.15813443973049601</v>
      </c>
      <c r="D822" s="17">
        <v>0.198884354850276</v>
      </c>
      <c r="E822" s="17">
        <v>0.117620981161782</v>
      </c>
      <c r="F822" s="17"/>
      <c r="G822" s="17">
        <v>0.139943639528781</v>
      </c>
      <c r="H822" s="17">
        <v>0.18170303480098901</v>
      </c>
      <c r="I822" s="17">
        <v>0.14809324717448299</v>
      </c>
      <c r="J822" s="17"/>
      <c r="K822" s="17">
        <v>0.15874118064268</v>
      </c>
      <c r="L822" s="17">
        <v>0.18585349870493301</v>
      </c>
      <c r="M822" s="17">
        <v>2.03253379416048E-2</v>
      </c>
      <c r="N822" s="17">
        <v>0.18499757996041699</v>
      </c>
      <c r="O822" s="17">
        <v>9.8566391694175207E-2</v>
      </c>
      <c r="P822" s="17">
        <v>9.3858678666243797E-2</v>
      </c>
      <c r="Q822" s="17">
        <v>0.108778058713773</v>
      </c>
      <c r="R822" s="17">
        <v>0.168723764953393</v>
      </c>
      <c r="S822" s="17">
        <v>0.24692593488004799</v>
      </c>
      <c r="T822" s="17">
        <v>0.17258723230016099</v>
      </c>
      <c r="U822" s="17">
        <v>0.21322365923912701</v>
      </c>
      <c r="V822" s="17">
        <v>0.15377156932387601</v>
      </c>
      <c r="W822" s="17">
        <v>0.116492292114732</v>
      </c>
      <c r="X822" s="17">
        <v>8.3492454023809795E-2</v>
      </c>
      <c r="Y822" s="17">
        <v>0.21267986939274999</v>
      </c>
      <c r="Z822" s="17">
        <v>0.15625048425899299</v>
      </c>
      <c r="AA822" s="17"/>
      <c r="AB822" s="17">
        <v>0.114897427464699</v>
      </c>
      <c r="AC822" s="17">
        <v>0.14346010802155501</v>
      </c>
      <c r="AD822" s="17">
        <v>0.18965041198927901</v>
      </c>
      <c r="AE822" s="17">
        <v>0.25344526356423203</v>
      </c>
      <c r="AF822" s="17"/>
      <c r="AG822" s="17">
        <v>0.154662440965568</v>
      </c>
      <c r="AH822" s="17">
        <v>0.18507023057950001</v>
      </c>
      <c r="AI822" s="17">
        <v>0.17232167284122099</v>
      </c>
      <c r="AJ822" s="17">
        <v>0.195495009265267</v>
      </c>
      <c r="AK822" s="17"/>
      <c r="AL822" s="17">
        <v>0.17883166865618599</v>
      </c>
      <c r="AM822" s="17">
        <v>0.162455177741782</v>
      </c>
      <c r="AN822" s="17">
        <v>0.12482656340112699</v>
      </c>
      <c r="AO822" s="17">
        <v>0.157763635804782</v>
      </c>
      <c r="AP822" s="17">
        <v>0.16878994632035399</v>
      </c>
      <c r="AQ822" s="17">
        <v>0.222880633959324</v>
      </c>
      <c r="AR822" s="17"/>
      <c r="AS822" s="17">
        <v>0.13277352769445799</v>
      </c>
      <c r="AT822" s="17">
        <v>0.115084800683279</v>
      </c>
      <c r="AU822" s="17">
        <v>0.115084800683279</v>
      </c>
      <c r="AV822" s="17">
        <v>0.27221969622876002</v>
      </c>
      <c r="AW822" s="17">
        <v>0.21259946730561299</v>
      </c>
      <c r="AX822" s="17">
        <v>0.110245358501426</v>
      </c>
      <c r="AY822" s="17">
        <v>0</v>
      </c>
      <c r="AZ822" s="17">
        <v>7.9481318897456799E-2</v>
      </c>
      <c r="BA822" s="17">
        <v>0</v>
      </c>
      <c r="BB822" s="17"/>
      <c r="BC822" s="17">
        <v>0.188947135888932</v>
      </c>
      <c r="BD822" s="17">
        <v>0.143110667001136</v>
      </c>
      <c r="BE822" s="17">
        <v>8.5252471348820996E-2</v>
      </c>
      <c r="BF822" s="17">
        <v>0.12328542610635999</v>
      </c>
      <c r="BG822" s="17">
        <v>0.16197531213578101</v>
      </c>
      <c r="BH822" s="17">
        <v>0</v>
      </c>
      <c r="BI822" s="17"/>
      <c r="BJ822" s="17">
        <v>0.158390073398119</v>
      </c>
      <c r="BK822" s="17">
        <v>0.16249191351578299</v>
      </c>
      <c r="BL822" s="17">
        <v>0.16114350330069699</v>
      </c>
      <c r="BM822" s="17">
        <v>0.15565948974451199</v>
      </c>
      <c r="BN822" s="17">
        <v>0.17769675938937601</v>
      </c>
      <c r="BO822" s="17">
        <v>0.12230164841128401</v>
      </c>
      <c r="BP822" s="17"/>
      <c r="BQ822" s="17">
        <v>0.15798346889317499</v>
      </c>
      <c r="BR822" s="17">
        <v>0.15637221877833199</v>
      </c>
      <c r="BS822" s="17"/>
      <c r="BT822" s="17">
        <v>0.157626019201171</v>
      </c>
      <c r="BU822" s="17">
        <v>0.16002860440358099</v>
      </c>
      <c r="BV822" s="17"/>
      <c r="BW822" s="17">
        <v>0.146572261592471</v>
      </c>
      <c r="BX822" s="17">
        <v>0.186381198679447</v>
      </c>
    </row>
    <row r="823" spans="2:76" x14ac:dyDescent="0.35">
      <c r="B823" t="s">
        <v>457</v>
      </c>
      <c r="C823" s="17">
        <v>0.38893440989486</v>
      </c>
      <c r="D823" s="17">
        <v>0.37703604655818101</v>
      </c>
      <c r="E823" s="17">
        <v>0.40163078344983499</v>
      </c>
      <c r="F823" s="17"/>
      <c r="G823" s="17">
        <v>0.48804196059291799</v>
      </c>
      <c r="H823" s="17">
        <v>0.41683039868902</v>
      </c>
      <c r="I823" s="17">
        <v>0.33520271148422898</v>
      </c>
      <c r="J823" s="17"/>
      <c r="K823" s="17">
        <v>0.41077894890442701</v>
      </c>
      <c r="L823" s="17">
        <v>0.378755646673125</v>
      </c>
      <c r="M823" s="17">
        <v>0.33706054292965998</v>
      </c>
      <c r="N823" s="17">
        <v>0.47289635379324602</v>
      </c>
      <c r="O823" s="17">
        <v>0.49899764121074403</v>
      </c>
      <c r="P823" s="17">
        <v>0.55686180899719595</v>
      </c>
      <c r="Q823" s="17">
        <v>0.40755109451572202</v>
      </c>
      <c r="R823" s="17">
        <v>0.35633969579677399</v>
      </c>
      <c r="S823" s="17">
        <v>0.46579991883474597</v>
      </c>
      <c r="T823" s="17">
        <v>0.37222592453772602</v>
      </c>
      <c r="U823" s="17">
        <v>0.37194685206454597</v>
      </c>
      <c r="V823" s="17">
        <v>0.56077464218317796</v>
      </c>
      <c r="W823" s="17">
        <v>0.32364752410486503</v>
      </c>
      <c r="X823" s="17">
        <v>0.33144854574780902</v>
      </c>
      <c r="Y823" s="17">
        <v>0.390616098142266</v>
      </c>
      <c r="Z823" s="17">
        <v>0.48390518356371798</v>
      </c>
      <c r="AA823" s="17"/>
      <c r="AB823" s="17">
        <v>0.33804880925497599</v>
      </c>
      <c r="AC823" s="17">
        <v>0.43062135510305899</v>
      </c>
      <c r="AD823" s="17">
        <v>0.39514572772686402</v>
      </c>
      <c r="AE823" s="17">
        <v>0.36652885434502902</v>
      </c>
      <c r="AF823" s="17"/>
      <c r="AG823" s="17">
        <v>0.407879705829296</v>
      </c>
      <c r="AH823" s="17">
        <v>0.38189501996068198</v>
      </c>
      <c r="AI823" s="17">
        <v>0.38941479686818897</v>
      </c>
      <c r="AJ823" s="17">
        <v>0.28051892373131099</v>
      </c>
      <c r="AK823" s="17"/>
      <c r="AL823" s="17">
        <v>0.39814478467071601</v>
      </c>
      <c r="AM823" s="17">
        <v>0.371922210337437</v>
      </c>
      <c r="AN823" s="17">
        <v>0.56623976014798805</v>
      </c>
      <c r="AO823" s="17">
        <v>0.34290735654621102</v>
      </c>
      <c r="AP823" s="17">
        <v>0.31506206076994497</v>
      </c>
      <c r="AQ823" s="17">
        <v>0.36465598454209103</v>
      </c>
      <c r="AR823" s="17"/>
      <c r="AS823" s="17">
        <v>0.33999855775700399</v>
      </c>
      <c r="AT823" s="17">
        <v>0.38188276588289299</v>
      </c>
      <c r="AU823" s="17">
        <v>0.38188276588289299</v>
      </c>
      <c r="AV823" s="17">
        <v>0.38701353235674502</v>
      </c>
      <c r="AW823" s="17">
        <v>0.39499056060570198</v>
      </c>
      <c r="AX823" s="17">
        <v>0.59510974508649295</v>
      </c>
      <c r="AY823" s="17">
        <v>0.52936946041774902</v>
      </c>
      <c r="AZ823" s="17">
        <v>0.55773104008599705</v>
      </c>
      <c r="BA823" s="17">
        <v>0.68921942700524597</v>
      </c>
      <c r="BB823" s="17"/>
      <c r="BC823" s="17">
        <v>0.34749050450656299</v>
      </c>
      <c r="BD823" s="17">
        <v>0.477221241458123</v>
      </c>
      <c r="BE823" s="17">
        <v>0.49828671105656402</v>
      </c>
      <c r="BF823" s="17">
        <v>0.390920401489255</v>
      </c>
      <c r="BG823" s="17">
        <v>0.37828305051846201</v>
      </c>
      <c r="BH823" s="17">
        <v>0.76759068749020798</v>
      </c>
      <c r="BI823" s="17"/>
      <c r="BJ823" s="17">
        <v>0.40828486957964</v>
      </c>
      <c r="BK823" s="17">
        <v>0.38811443997560902</v>
      </c>
      <c r="BL823" s="17">
        <v>0.345579069582647</v>
      </c>
      <c r="BM823" s="17">
        <v>0.38162133275347498</v>
      </c>
      <c r="BN823" s="17">
        <v>0.397813370375173</v>
      </c>
      <c r="BO823" s="17">
        <v>0.40437694122215301</v>
      </c>
      <c r="BP823" s="17"/>
      <c r="BQ823" s="17">
        <v>0.36078903403977403</v>
      </c>
      <c r="BR823" s="17">
        <v>0.44603669703992399</v>
      </c>
      <c r="BS823" s="17"/>
      <c r="BT823" s="17">
        <v>0.35742124662623498</v>
      </c>
      <c r="BU823" s="17">
        <v>0.41648701462094201</v>
      </c>
      <c r="BV823" s="17"/>
      <c r="BW823" s="17">
        <v>0.42440638757203097</v>
      </c>
      <c r="BX823" s="17">
        <v>0.34127180938106</v>
      </c>
    </row>
    <row r="824" spans="2:76" x14ac:dyDescent="0.35">
      <c r="B824" t="s">
        <v>97</v>
      </c>
      <c r="C824" s="17">
        <v>0.45293115037464499</v>
      </c>
      <c r="D824" s="17">
        <v>0.42407959859154198</v>
      </c>
      <c r="E824" s="17">
        <v>0.48074823538838302</v>
      </c>
      <c r="F824" s="17"/>
      <c r="G824" s="17">
        <v>0.37201439987830098</v>
      </c>
      <c r="H824" s="17">
        <v>0.40146656650999102</v>
      </c>
      <c r="I824" s="17">
        <v>0.516704041341288</v>
      </c>
      <c r="J824" s="17"/>
      <c r="K824" s="17">
        <v>0.43047987045289199</v>
      </c>
      <c r="L824" s="17">
        <v>0.43539085462194299</v>
      </c>
      <c r="M824" s="17">
        <v>0.64261411912873501</v>
      </c>
      <c r="N824" s="17">
        <v>0.34210606624633699</v>
      </c>
      <c r="O824" s="17">
        <v>0.402435967095081</v>
      </c>
      <c r="P824" s="17">
        <v>0.34927951233656102</v>
      </c>
      <c r="Q824" s="17">
        <v>0.48367084677050498</v>
      </c>
      <c r="R824" s="17">
        <v>0.47493653924983298</v>
      </c>
      <c r="S824" s="17">
        <v>0.28727414628520598</v>
      </c>
      <c r="T824" s="17">
        <v>0.455186843162114</v>
      </c>
      <c r="U824" s="17">
        <v>0.41482948869632702</v>
      </c>
      <c r="V824" s="17">
        <v>0.285453788492946</v>
      </c>
      <c r="W824" s="17">
        <v>0.55986018378040303</v>
      </c>
      <c r="X824" s="17">
        <v>0.58505900022838098</v>
      </c>
      <c r="Y824" s="17">
        <v>0.39670403246498398</v>
      </c>
      <c r="Z824" s="17">
        <v>0.35984433217728901</v>
      </c>
      <c r="AA824" s="17"/>
      <c r="AB824" s="17">
        <v>0.54705376328032596</v>
      </c>
      <c r="AC824" s="17">
        <v>0.425918536875386</v>
      </c>
      <c r="AD824" s="17">
        <v>0.41520386028385597</v>
      </c>
      <c r="AE824" s="17">
        <v>0.38002588209074001</v>
      </c>
      <c r="AF824" s="17"/>
      <c r="AG824" s="17">
        <v>0.43745785320513603</v>
      </c>
      <c r="AH824" s="17">
        <v>0.43303474945981801</v>
      </c>
      <c r="AI824" s="17">
        <v>0.43826353029059101</v>
      </c>
      <c r="AJ824" s="17">
        <v>0.52398606700342198</v>
      </c>
      <c r="AK824" s="17"/>
      <c r="AL824" s="17">
        <v>0.42302354667309799</v>
      </c>
      <c r="AM824" s="17">
        <v>0.46562261192078103</v>
      </c>
      <c r="AN824" s="17">
        <v>0.30893367645088399</v>
      </c>
      <c r="AO824" s="17">
        <v>0.49932900764900701</v>
      </c>
      <c r="AP824" s="17">
        <v>0.51614799290970204</v>
      </c>
      <c r="AQ824" s="17">
        <v>0.41246338149858502</v>
      </c>
      <c r="AR824" s="17"/>
      <c r="AS824" s="17">
        <v>0.52722791454853901</v>
      </c>
      <c r="AT824" s="17">
        <v>0.50303243343382797</v>
      </c>
      <c r="AU824" s="17">
        <v>0.50303243343382797</v>
      </c>
      <c r="AV824" s="17">
        <v>0.34076677141449502</v>
      </c>
      <c r="AW824" s="17">
        <v>0.392409972088685</v>
      </c>
      <c r="AX824" s="17">
        <v>0.29464489641208103</v>
      </c>
      <c r="AY824" s="17">
        <v>0.47063053958225098</v>
      </c>
      <c r="AZ824" s="17">
        <v>0.36278764101654598</v>
      </c>
      <c r="BA824" s="17">
        <v>0.31078057299475398</v>
      </c>
      <c r="BB824" s="17"/>
      <c r="BC824" s="17">
        <v>0.46356235960450498</v>
      </c>
      <c r="BD824" s="17">
        <v>0.37966809154074199</v>
      </c>
      <c r="BE824" s="17">
        <v>0.41646081759461501</v>
      </c>
      <c r="BF824" s="17">
        <v>0.48579417240438499</v>
      </c>
      <c r="BG824" s="17">
        <v>0.45974163734575602</v>
      </c>
      <c r="BH824" s="17">
        <v>0.23240931250979199</v>
      </c>
      <c r="BI824" s="17"/>
      <c r="BJ824" s="17">
        <v>0.433325057022242</v>
      </c>
      <c r="BK824" s="17">
        <v>0.44939364650860802</v>
      </c>
      <c r="BL824" s="17">
        <v>0.49327742711665601</v>
      </c>
      <c r="BM824" s="17">
        <v>0.46271917750201302</v>
      </c>
      <c r="BN824" s="17">
        <v>0.42448987023545098</v>
      </c>
      <c r="BO824" s="17">
        <v>0.473321410366563</v>
      </c>
      <c r="BP824" s="17"/>
      <c r="BQ824" s="17">
        <v>0.48122749706705198</v>
      </c>
      <c r="BR824" s="17">
        <v>0.39759108418174399</v>
      </c>
      <c r="BS824" s="17"/>
      <c r="BT824" s="17">
        <v>0.48495273417259399</v>
      </c>
      <c r="BU824" s="17">
        <v>0.42348438097547603</v>
      </c>
      <c r="BV824" s="17"/>
      <c r="BW824" s="17">
        <v>0.42902135083549803</v>
      </c>
      <c r="BX824" s="17">
        <v>0.47234699193949198</v>
      </c>
    </row>
    <row r="825" spans="2:76" x14ac:dyDescent="0.3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row>
    <row r="826" spans="2:76" x14ac:dyDescent="0.35">
      <c r="B826" s="6" t="s">
        <v>467</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row>
    <row r="827" spans="2:76" x14ac:dyDescent="0.35">
      <c r="B827" s="31" t="s">
        <v>509</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row>
    <row r="828" spans="2:76" x14ac:dyDescent="0.35">
      <c r="B828" t="s">
        <v>459</v>
      </c>
      <c r="C828" s="17">
        <v>0.64474330668691104</v>
      </c>
      <c r="D828" s="17">
        <v>0.62975569530636</v>
      </c>
      <c r="E828" s="17">
        <v>0.65884027911798604</v>
      </c>
      <c r="F828" s="17"/>
      <c r="G828" s="17">
        <v>0.70455678160692603</v>
      </c>
      <c r="H828" s="17">
        <v>0.62725417445474896</v>
      </c>
      <c r="I828" s="17">
        <v>0.62962315821707804</v>
      </c>
      <c r="J828" s="17"/>
      <c r="K828" s="17">
        <v>0.65726585858457098</v>
      </c>
      <c r="L828" s="17">
        <v>0.68602011743713298</v>
      </c>
      <c r="M828" s="17">
        <v>0.68149070600535</v>
      </c>
      <c r="N828" s="17">
        <v>0.67429625553310601</v>
      </c>
      <c r="O828" s="17">
        <v>0.60082619492945</v>
      </c>
      <c r="P828" s="17">
        <v>0.53879577552139601</v>
      </c>
      <c r="Q828" s="17">
        <v>0.61594371440820594</v>
      </c>
      <c r="R828" s="17">
        <v>0.56292057087506997</v>
      </c>
      <c r="S828" s="17">
        <v>0.79867085590513198</v>
      </c>
      <c r="T828" s="17">
        <v>0.66399405671663003</v>
      </c>
      <c r="U828" s="17">
        <v>0.63572327062515099</v>
      </c>
      <c r="V828" s="17">
        <v>0.62181099406024598</v>
      </c>
      <c r="W828" s="17">
        <v>0.46851894959364598</v>
      </c>
      <c r="X828" s="17">
        <v>0.62218211257575495</v>
      </c>
      <c r="Y828" s="17">
        <v>0.69475157959917699</v>
      </c>
      <c r="Z828" s="17">
        <v>0.74297509300439801</v>
      </c>
      <c r="AA828" s="17"/>
      <c r="AB828" s="17">
        <v>0.63772623395072203</v>
      </c>
      <c r="AC828" s="17">
        <v>0.62298511808770696</v>
      </c>
      <c r="AD828" s="17">
        <v>0.55677612248833896</v>
      </c>
      <c r="AE828" s="17">
        <v>0.79972279183559003</v>
      </c>
      <c r="AF828" s="17"/>
      <c r="AG828" s="17">
        <v>0.64197751122371105</v>
      </c>
      <c r="AH828" s="17">
        <v>0.57070316909525998</v>
      </c>
      <c r="AI828" s="17">
        <v>0.68496707677830504</v>
      </c>
      <c r="AJ828" s="17">
        <v>0.67231704765830502</v>
      </c>
      <c r="AK828" s="17"/>
      <c r="AL828" s="17">
        <v>0.691412205611736</v>
      </c>
      <c r="AM828" s="17">
        <v>0.61255883620668805</v>
      </c>
      <c r="AN828" s="17">
        <v>0.53031341543285204</v>
      </c>
      <c r="AO828" s="17">
        <v>0.44308488910432198</v>
      </c>
      <c r="AP828" s="17">
        <v>0.57831153623804199</v>
      </c>
      <c r="AQ828" s="17">
        <v>0.76207026131185995</v>
      </c>
      <c r="AR828" s="17"/>
      <c r="AS828" s="17">
        <v>0.53862064386847797</v>
      </c>
      <c r="AT828" s="17">
        <v>0.721953979710384</v>
      </c>
      <c r="AU828" s="17">
        <v>0.721953979710384</v>
      </c>
      <c r="AV828" s="17">
        <v>0.67660221568682</v>
      </c>
      <c r="AW828" s="17">
        <v>0.79859673284787303</v>
      </c>
      <c r="AX828" s="17">
        <v>0.67583951691755895</v>
      </c>
      <c r="AY828" s="17">
        <v>0.51647243423421596</v>
      </c>
      <c r="AZ828" s="17">
        <v>0.69284702966887601</v>
      </c>
      <c r="BA828" s="17">
        <v>0</v>
      </c>
      <c r="BB828" s="17"/>
      <c r="BC828" s="17">
        <v>0.57604225089371697</v>
      </c>
      <c r="BD828" s="17">
        <v>0.60096650779629901</v>
      </c>
      <c r="BE828" s="17">
        <v>0.69663158373275902</v>
      </c>
      <c r="BF828" s="17">
        <v>0.69732400355318402</v>
      </c>
      <c r="BG828" s="17">
        <v>0.69130511299027397</v>
      </c>
      <c r="BH828" s="17">
        <v>0.660386508047484</v>
      </c>
      <c r="BI828" s="17"/>
      <c r="BJ828" s="17">
        <v>0.57602761567934402</v>
      </c>
      <c r="BK828" s="17">
        <v>0.67994847054350904</v>
      </c>
      <c r="BL828" s="17">
        <v>0.71568778903799202</v>
      </c>
      <c r="BM828" s="17">
        <v>0.65170783337221205</v>
      </c>
      <c r="BN828" s="17">
        <v>0.64645942176621196</v>
      </c>
      <c r="BO828" s="17">
        <v>0.59994278604062701</v>
      </c>
      <c r="BP828" s="17"/>
      <c r="BQ828" s="17">
        <v>0.62169217339243998</v>
      </c>
      <c r="BR828" s="17">
        <v>0.67925289074828699</v>
      </c>
      <c r="BS828" s="17"/>
      <c r="BT828" s="17">
        <v>0.64524103382161702</v>
      </c>
      <c r="BU828" s="17">
        <v>0.64288092597375501</v>
      </c>
      <c r="BV828" s="17"/>
      <c r="BW828" s="17">
        <v>0.62438034375196705</v>
      </c>
      <c r="BX828" s="17">
        <v>0.67668441092706699</v>
      </c>
    </row>
    <row r="829" spans="2:76" x14ac:dyDescent="0.35">
      <c r="B829" t="s">
        <v>460</v>
      </c>
      <c r="C829" s="17">
        <v>0.55956559420874497</v>
      </c>
      <c r="D829" s="17">
        <v>0.49114866451731698</v>
      </c>
      <c r="E829" s="17">
        <v>0.62391684719962304</v>
      </c>
      <c r="F829" s="17"/>
      <c r="G829" s="17">
        <v>0.56814647550849795</v>
      </c>
      <c r="H829" s="17">
        <v>0.56806005925386904</v>
      </c>
      <c r="I829" s="17">
        <v>0.54790358578819398</v>
      </c>
      <c r="J829" s="17"/>
      <c r="K829" s="17">
        <v>0.501640815167821</v>
      </c>
      <c r="L829" s="17">
        <v>0.52501186963714397</v>
      </c>
      <c r="M829" s="17">
        <v>0.809298679213871</v>
      </c>
      <c r="N829" s="17">
        <v>0.58429627884581203</v>
      </c>
      <c r="O829" s="17">
        <v>0.60082251613956095</v>
      </c>
      <c r="P829" s="17">
        <v>0.46060872766477901</v>
      </c>
      <c r="Q829" s="17">
        <v>0.70724643565833201</v>
      </c>
      <c r="R829" s="17">
        <v>0.55115014936694096</v>
      </c>
      <c r="S829" s="17">
        <v>0.80004206500020303</v>
      </c>
      <c r="T829" s="17">
        <v>0.51366001227631397</v>
      </c>
      <c r="U829" s="17">
        <v>0.51452085194699404</v>
      </c>
      <c r="V829" s="17">
        <v>1</v>
      </c>
      <c r="W829" s="17">
        <v>0.57829575696665303</v>
      </c>
      <c r="X829" s="17">
        <v>0.36980875002942698</v>
      </c>
      <c r="Y829" s="17">
        <v>0.61985026392924603</v>
      </c>
      <c r="Z829" s="17">
        <v>0.41786601091879</v>
      </c>
      <c r="AA829" s="17"/>
      <c r="AB829" s="17">
        <v>0.67452907685658103</v>
      </c>
      <c r="AC829" s="17">
        <v>0.55616085339788901</v>
      </c>
      <c r="AD829" s="17">
        <v>0.47509715567598798</v>
      </c>
      <c r="AE829" s="17">
        <v>0.558183273114636</v>
      </c>
      <c r="AF829" s="17"/>
      <c r="AG829" s="17">
        <v>0.55153685461666402</v>
      </c>
      <c r="AH829" s="17">
        <v>0.60351399838465902</v>
      </c>
      <c r="AI829" s="17">
        <v>0.54177197024117196</v>
      </c>
      <c r="AJ829" s="17">
        <v>0.51468968341695698</v>
      </c>
      <c r="AK829" s="17"/>
      <c r="AL829" s="17">
        <v>0.606400804489729</v>
      </c>
      <c r="AM829" s="17">
        <v>0.46433300387992299</v>
      </c>
      <c r="AN829" s="17">
        <v>0.55496390137607698</v>
      </c>
      <c r="AO829" s="17">
        <v>0.416991555153013</v>
      </c>
      <c r="AP829" s="17">
        <v>0.57455740202054295</v>
      </c>
      <c r="AQ829" s="17">
        <v>0.78953210982593702</v>
      </c>
      <c r="AR829" s="17"/>
      <c r="AS829" s="17">
        <v>0.51688102516172996</v>
      </c>
      <c r="AT829" s="17">
        <v>0.61670749515379797</v>
      </c>
      <c r="AU829" s="17">
        <v>0.61670749515379797</v>
      </c>
      <c r="AV829" s="17">
        <v>0.56460416103736299</v>
      </c>
      <c r="AW829" s="17">
        <v>0.59830710718026803</v>
      </c>
      <c r="AX829" s="17">
        <v>0.60508424434728603</v>
      </c>
      <c r="AY829" s="17">
        <v>0.45431880465846902</v>
      </c>
      <c r="AZ829" s="17">
        <v>0.72902504620323605</v>
      </c>
      <c r="BA829" s="17">
        <v>0.544326053018509</v>
      </c>
      <c r="BB829" s="17"/>
      <c r="BC829" s="17">
        <v>0.53616978117360004</v>
      </c>
      <c r="BD829" s="17">
        <v>0.463420759108085</v>
      </c>
      <c r="BE829" s="17">
        <v>0.30953695866528902</v>
      </c>
      <c r="BF829" s="17">
        <v>0.68735292829926198</v>
      </c>
      <c r="BG829" s="17">
        <v>0.57453704539781403</v>
      </c>
      <c r="BH829" s="17">
        <v>0.63999218477988695</v>
      </c>
      <c r="BI829" s="17"/>
      <c r="BJ829" s="17">
        <v>0.55901006798752095</v>
      </c>
      <c r="BK829" s="17">
        <v>0.524414497190129</v>
      </c>
      <c r="BL829" s="17">
        <v>0.52423998374199499</v>
      </c>
      <c r="BM829" s="17">
        <v>0.52578907172172795</v>
      </c>
      <c r="BN829" s="17">
        <v>0.63137747461693094</v>
      </c>
      <c r="BO829" s="17">
        <v>0.64217959790298595</v>
      </c>
      <c r="BP829" s="17"/>
      <c r="BQ829" s="17">
        <v>0.56839635651461895</v>
      </c>
      <c r="BR829" s="17">
        <v>0.53846674695088803</v>
      </c>
      <c r="BS829" s="17"/>
      <c r="BT829" s="17">
        <v>0.58868994885743198</v>
      </c>
      <c r="BU829" s="17">
        <v>0.541576430020142</v>
      </c>
      <c r="BV829" s="17"/>
      <c r="BW829" s="17">
        <v>0.60802858368519497</v>
      </c>
      <c r="BX829" s="17">
        <v>0.45699302209040499</v>
      </c>
    </row>
    <row r="830" spans="2:76" x14ac:dyDescent="0.35">
      <c r="B830" t="s">
        <v>461</v>
      </c>
      <c r="C830" s="17">
        <v>0.499420897973398</v>
      </c>
      <c r="D830" s="17">
        <v>0.44209245834640298</v>
      </c>
      <c r="E830" s="17">
        <v>0.55334259452785906</v>
      </c>
      <c r="F830" s="17"/>
      <c r="G830" s="17">
        <v>0.49368773618358303</v>
      </c>
      <c r="H830" s="17">
        <v>0.46499811764235799</v>
      </c>
      <c r="I830" s="17">
        <v>0.53201344815168905</v>
      </c>
      <c r="J830" s="17"/>
      <c r="K830" s="17">
        <v>0.52433800055188196</v>
      </c>
      <c r="L830" s="17">
        <v>0.48512097138084598</v>
      </c>
      <c r="M830" s="17">
        <v>0.50898771884306404</v>
      </c>
      <c r="N830" s="17">
        <v>0.40375758745141999</v>
      </c>
      <c r="O830" s="17">
        <v>0.197528772791427</v>
      </c>
      <c r="P830" s="17">
        <v>0.46012312007042599</v>
      </c>
      <c r="Q830" s="17">
        <v>0.481789488935568</v>
      </c>
      <c r="R830" s="17">
        <v>0.45432235875371901</v>
      </c>
      <c r="S830" s="17">
        <v>0.39738497124523797</v>
      </c>
      <c r="T830" s="17">
        <v>0.56208755781787101</v>
      </c>
      <c r="U830" s="17">
        <v>0.68773645040673104</v>
      </c>
      <c r="V830" s="17">
        <v>0.62353593879693903</v>
      </c>
      <c r="W830" s="17">
        <v>0.42533700954898201</v>
      </c>
      <c r="X830" s="17">
        <v>0.24681223035417499</v>
      </c>
      <c r="Y830" s="17">
        <v>0.38142540192317798</v>
      </c>
      <c r="Z830" s="17">
        <v>0.662174883546088</v>
      </c>
      <c r="AA830" s="17"/>
      <c r="AB830" s="17">
        <v>0.50823000947282704</v>
      </c>
      <c r="AC830" s="17">
        <v>0.54107378480888502</v>
      </c>
      <c r="AD830" s="17">
        <v>0.39103133913812999</v>
      </c>
      <c r="AE830" s="17">
        <v>0.528016573224525</v>
      </c>
      <c r="AF830" s="17"/>
      <c r="AG830" s="17">
        <v>0.49234439973070598</v>
      </c>
      <c r="AH830" s="17">
        <v>0.46814956987352402</v>
      </c>
      <c r="AI830" s="17">
        <v>0.56053189991267705</v>
      </c>
      <c r="AJ830" s="17">
        <v>0.51218220251713698</v>
      </c>
      <c r="AK830" s="17"/>
      <c r="AL830" s="17">
        <v>0.58418911595813605</v>
      </c>
      <c r="AM830" s="17">
        <v>0.46145461686206002</v>
      </c>
      <c r="AN830" s="17">
        <v>0.39823673048705899</v>
      </c>
      <c r="AO830" s="17">
        <v>0.36327347641640401</v>
      </c>
      <c r="AP830" s="17">
        <v>0.57988846032035701</v>
      </c>
      <c r="AQ830" s="17">
        <v>0.45982519277814199</v>
      </c>
      <c r="AR830" s="17"/>
      <c r="AS830" s="17">
        <v>0.45665873403673102</v>
      </c>
      <c r="AT830" s="17">
        <v>0.46257309153709297</v>
      </c>
      <c r="AU830" s="17">
        <v>0.46257309153709297</v>
      </c>
      <c r="AV830" s="17">
        <v>0.51488735387325202</v>
      </c>
      <c r="AW830" s="17">
        <v>0.58707576591268895</v>
      </c>
      <c r="AX830" s="17">
        <v>0.43172157219604401</v>
      </c>
      <c r="AY830" s="17">
        <v>0.40631869523695702</v>
      </c>
      <c r="AZ830" s="17">
        <v>0.48341425734055499</v>
      </c>
      <c r="BA830" s="17">
        <v>0.455673946981491</v>
      </c>
      <c r="BB830" s="17"/>
      <c r="BC830" s="17">
        <v>0.386192342353397</v>
      </c>
      <c r="BD830" s="17">
        <v>0.48580085903506098</v>
      </c>
      <c r="BE830" s="17">
        <v>0.57677805080452205</v>
      </c>
      <c r="BF830" s="17">
        <v>0.52022328648205596</v>
      </c>
      <c r="BG830" s="17">
        <v>0.55910761154906496</v>
      </c>
      <c r="BH830" s="17">
        <v>0.73895412943078798</v>
      </c>
      <c r="BI830" s="17"/>
      <c r="BJ830" s="17">
        <v>0.45320510680468801</v>
      </c>
      <c r="BK830" s="17">
        <v>0.48073381423713502</v>
      </c>
      <c r="BL830" s="17">
        <v>0.54052035986481095</v>
      </c>
      <c r="BM830" s="17">
        <v>0.54575943969575702</v>
      </c>
      <c r="BN830" s="17">
        <v>0.48950383505409201</v>
      </c>
      <c r="BO830" s="17">
        <v>0.48390389885880503</v>
      </c>
      <c r="BP830" s="17"/>
      <c r="BQ830" s="17">
        <v>0.468625437511419</v>
      </c>
      <c r="BR830" s="17">
        <v>0.55081829383117797</v>
      </c>
      <c r="BS830" s="17"/>
      <c r="BT830" s="17">
        <v>0.48948683402355703</v>
      </c>
      <c r="BU830" s="17">
        <v>0.50849900565511297</v>
      </c>
      <c r="BV830" s="17"/>
      <c r="BW830" s="17">
        <v>0.50753723624925895</v>
      </c>
      <c r="BX830" s="17">
        <v>0.472977711076083</v>
      </c>
    </row>
    <row r="831" spans="2:76" x14ac:dyDescent="0.35">
      <c r="B831" t="s">
        <v>462</v>
      </c>
      <c r="C831" s="17">
        <v>0.43044463990257897</v>
      </c>
      <c r="D831" s="17">
        <v>0.36459412610486702</v>
      </c>
      <c r="E831" s="17">
        <v>0.49238198628874402</v>
      </c>
      <c r="F831" s="17"/>
      <c r="G831" s="17">
        <v>0.49664050159762901</v>
      </c>
      <c r="H831" s="17">
        <v>0.46017517004703901</v>
      </c>
      <c r="I831" s="17">
        <v>0.37136398757774403</v>
      </c>
      <c r="J831" s="17"/>
      <c r="K831" s="17">
        <v>0.36459857570170101</v>
      </c>
      <c r="L831" s="17">
        <v>0.42385538982839799</v>
      </c>
      <c r="M831" s="17">
        <v>0.41714977429679201</v>
      </c>
      <c r="N831" s="17">
        <v>0.547478018790021</v>
      </c>
      <c r="O831" s="17">
        <v>0.39917380507055</v>
      </c>
      <c r="P831" s="17">
        <v>0.46012312007042599</v>
      </c>
      <c r="Q831" s="17">
        <v>0.40588799029556499</v>
      </c>
      <c r="R831" s="17">
        <v>0.36888622402292898</v>
      </c>
      <c r="S831" s="17">
        <v>0.69869308284000398</v>
      </c>
      <c r="T831" s="17">
        <v>0.42041399206082097</v>
      </c>
      <c r="U831" s="17">
        <v>0.61921065007042397</v>
      </c>
      <c r="V831" s="17">
        <v>0.74673326723276601</v>
      </c>
      <c r="W831" s="17">
        <v>0.42486606758288298</v>
      </c>
      <c r="X831" s="17">
        <v>0.24681223035417499</v>
      </c>
      <c r="Y831" s="17">
        <v>0.46516804374376602</v>
      </c>
      <c r="Z831" s="17">
        <v>0.41706200198649701</v>
      </c>
      <c r="AA831" s="17"/>
      <c r="AB831" s="17">
        <v>0.53624178890246799</v>
      </c>
      <c r="AC831" s="17">
        <v>0.40097208516905097</v>
      </c>
      <c r="AD831" s="17">
        <v>0.40886074984587301</v>
      </c>
      <c r="AE831" s="17">
        <v>0.43435181953735902</v>
      </c>
      <c r="AF831" s="17"/>
      <c r="AG831" s="17">
        <v>0.411787461616682</v>
      </c>
      <c r="AH831" s="17">
        <v>0.48826663863632203</v>
      </c>
      <c r="AI831" s="17">
        <v>0.44858724899254898</v>
      </c>
      <c r="AJ831" s="17">
        <v>0.51218220251713698</v>
      </c>
      <c r="AK831" s="17"/>
      <c r="AL831" s="17">
        <v>0.44036356656915898</v>
      </c>
      <c r="AM831" s="17">
        <v>0.307109472754518</v>
      </c>
      <c r="AN831" s="17">
        <v>0.42093253325561503</v>
      </c>
      <c r="AO831" s="17">
        <v>0.33554002496407098</v>
      </c>
      <c r="AP831" s="17">
        <v>0.57544055729288301</v>
      </c>
      <c r="AQ831" s="17">
        <v>0.60201267329156005</v>
      </c>
      <c r="AR831" s="17"/>
      <c r="AS831" s="17">
        <v>0.385070329428713</v>
      </c>
      <c r="AT831" s="17">
        <v>0.28468260780590299</v>
      </c>
      <c r="AU831" s="17">
        <v>0.28468260780590299</v>
      </c>
      <c r="AV831" s="17">
        <v>0.51326878719561497</v>
      </c>
      <c r="AW831" s="17">
        <v>0.56808740107702105</v>
      </c>
      <c r="AX831" s="17">
        <v>0.48140321430028699</v>
      </c>
      <c r="AY831" s="17">
        <v>0.412388542181089</v>
      </c>
      <c r="AZ831" s="17">
        <v>0.36598435739706198</v>
      </c>
      <c r="BA831" s="17">
        <v>0.544326053018509</v>
      </c>
      <c r="BB831" s="17"/>
      <c r="BC831" s="17">
        <v>0.43032659563895498</v>
      </c>
      <c r="BD831" s="17">
        <v>0.38049552479052301</v>
      </c>
      <c r="BE831" s="17">
        <v>0.176541975893033</v>
      </c>
      <c r="BF831" s="17">
        <v>0.49499813870432502</v>
      </c>
      <c r="BG831" s="17">
        <v>0.43938318672573101</v>
      </c>
      <c r="BH831" s="17">
        <v>0.466604437392863</v>
      </c>
      <c r="BI831" s="17"/>
      <c r="BJ831" s="17">
        <v>0.42483770303415902</v>
      </c>
      <c r="BK831" s="17">
        <v>0.38960919739792998</v>
      </c>
      <c r="BL831" s="17">
        <v>0.39048821860198901</v>
      </c>
      <c r="BM831" s="17">
        <v>0.42835594542643302</v>
      </c>
      <c r="BN831" s="17">
        <v>0.42381581628475301</v>
      </c>
      <c r="BO831" s="17">
        <v>0.57460821946303997</v>
      </c>
      <c r="BP831" s="17"/>
      <c r="BQ831" s="17">
        <v>0.42181823069636698</v>
      </c>
      <c r="BR831" s="17">
        <v>0.44304154798526701</v>
      </c>
      <c r="BS831" s="17"/>
      <c r="BT831" s="17">
        <v>0.38936432319049002</v>
      </c>
      <c r="BU831" s="17">
        <v>0.46101735941800298</v>
      </c>
      <c r="BV831" s="17"/>
      <c r="BW831" s="17">
        <v>0.43717491760676802</v>
      </c>
      <c r="BX831" s="17">
        <v>0.41738079199337802</v>
      </c>
    </row>
    <row r="832" spans="2:76" x14ac:dyDescent="0.35">
      <c r="B832" t="s">
        <v>463</v>
      </c>
      <c r="C832" s="17">
        <v>0.41954916761363098</v>
      </c>
      <c r="D832" s="17">
        <v>0.40359145041310801</v>
      </c>
      <c r="E832" s="17">
        <v>0.43455859731705598</v>
      </c>
      <c r="F832" s="17"/>
      <c r="G832" s="17">
        <v>0.43995033904457798</v>
      </c>
      <c r="H832" s="17">
        <v>0.37929680433766699</v>
      </c>
      <c r="I832" s="17">
        <v>0.443972063582455</v>
      </c>
      <c r="J832" s="17"/>
      <c r="K832" s="17">
        <v>0.458967612500085</v>
      </c>
      <c r="L832" s="17">
        <v>0.35441346701415</v>
      </c>
      <c r="M832" s="17">
        <v>0.43765674131580001</v>
      </c>
      <c r="N832" s="17">
        <v>0.40653992392622601</v>
      </c>
      <c r="O832" s="17">
        <v>0.201648711069011</v>
      </c>
      <c r="P832" s="17">
        <v>0.459114109056808</v>
      </c>
      <c r="Q832" s="17">
        <v>0.52917898477353498</v>
      </c>
      <c r="R832" s="17">
        <v>0.40116716252969697</v>
      </c>
      <c r="S832" s="17">
        <v>0.30140166589447898</v>
      </c>
      <c r="T832" s="17">
        <v>0.501631577251056</v>
      </c>
      <c r="U832" s="17">
        <v>0.358365475252725</v>
      </c>
      <c r="V832" s="17">
        <v>0.24674843184679399</v>
      </c>
      <c r="W832" s="17">
        <v>0.307520265118085</v>
      </c>
      <c r="X832" s="17">
        <v>0.24692950405195599</v>
      </c>
      <c r="Y832" s="17">
        <v>0.45144712874748999</v>
      </c>
      <c r="Z832" s="17">
        <v>0.322426663984481</v>
      </c>
      <c r="AA832" s="17"/>
      <c r="AB832" s="17">
        <v>0.457487953742645</v>
      </c>
      <c r="AC832" s="17">
        <v>0.37121289987218897</v>
      </c>
      <c r="AD832" s="17">
        <v>0.425868582466159</v>
      </c>
      <c r="AE832" s="17">
        <v>0.430222429307694</v>
      </c>
      <c r="AF832" s="17"/>
      <c r="AG832" s="17">
        <v>0.39721001919923898</v>
      </c>
      <c r="AH832" s="17">
        <v>0.39342240091909197</v>
      </c>
      <c r="AI832" s="17">
        <v>0.52230767663659095</v>
      </c>
      <c r="AJ832" s="17">
        <v>0.36285508510567599</v>
      </c>
      <c r="AK832" s="17"/>
      <c r="AL832" s="17">
        <v>0.39483506752570702</v>
      </c>
      <c r="AM832" s="17">
        <v>0.371741365662481</v>
      </c>
      <c r="AN832" s="17">
        <v>0.49260773592461199</v>
      </c>
      <c r="AO832" s="17">
        <v>0.41951168544525103</v>
      </c>
      <c r="AP832" s="17">
        <v>8.3880896839034394E-2</v>
      </c>
      <c r="AQ832" s="17">
        <v>0.46610953867528299</v>
      </c>
      <c r="AR832" s="17"/>
      <c r="AS832" s="17">
        <v>0.42026926026835398</v>
      </c>
      <c r="AT832" s="17">
        <v>0.44436151741282298</v>
      </c>
      <c r="AU832" s="17">
        <v>0.44436151741282298</v>
      </c>
      <c r="AV832" s="17">
        <v>0.43126941896598803</v>
      </c>
      <c r="AW832" s="17">
        <v>0.39383837506325597</v>
      </c>
      <c r="AX832" s="17">
        <v>0.49945060177515699</v>
      </c>
      <c r="AY832" s="17">
        <v>0.18929653534536001</v>
      </c>
      <c r="AZ832" s="17">
        <v>0.34753693319260098</v>
      </c>
      <c r="BA832" s="17">
        <v>0.455673946981491</v>
      </c>
      <c r="BB832" s="17"/>
      <c r="BC832" s="17">
        <v>0.354379353341776</v>
      </c>
      <c r="BD832" s="17">
        <v>0.306252932262217</v>
      </c>
      <c r="BE832" s="17">
        <v>0.47621248031293101</v>
      </c>
      <c r="BF832" s="17">
        <v>0.496867189650813</v>
      </c>
      <c r="BG832" s="17">
        <v>0.46217978159509299</v>
      </c>
      <c r="BH832" s="17">
        <v>0.55434559108608505</v>
      </c>
      <c r="BI832" s="17"/>
      <c r="BJ832" s="17">
        <v>0.49821036767278098</v>
      </c>
      <c r="BK832" s="17">
        <v>0.446931543442181</v>
      </c>
      <c r="BL832" s="17">
        <v>0.450216257700019</v>
      </c>
      <c r="BM832" s="17">
        <v>0.37726253385445002</v>
      </c>
      <c r="BN832" s="17">
        <v>0.325134241797914</v>
      </c>
      <c r="BO832" s="17">
        <v>0.455551968019836</v>
      </c>
      <c r="BP832" s="17"/>
      <c r="BQ832" s="17">
        <v>0.42813012192834599</v>
      </c>
      <c r="BR832" s="17">
        <v>0.40498001783125998</v>
      </c>
      <c r="BS832" s="17"/>
      <c r="BT832" s="17">
        <v>0.43119279521551002</v>
      </c>
      <c r="BU832" s="17">
        <v>0.41319199869293299</v>
      </c>
      <c r="BV832" s="17"/>
      <c r="BW832" s="17">
        <v>0.38600944737281101</v>
      </c>
      <c r="BX832" s="17">
        <v>0.47495184265833901</v>
      </c>
    </row>
    <row r="833" spans="2:76" x14ac:dyDescent="0.35">
      <c r="B833" t="s">
        <v>464</v>
      </c>
      <c r="C833" s="17">
        <v>0.32236308397040903</v>
      </c>
      <c r="D833" s="17">
        <v>0.27695246798975298</v>
      </c>
      <c r="E833" s="17">
        <v>0.36507517366257403</v>
      </c>
      <c r="F833" s="17"/>
      <c r="G833" s="17">
        <v>0.35160525459222902</v>
      </c>
      <c r="H833" s="17">
        <v>0.363049654204326</v>
      </c>
      <c r="I833" s="17">
        <v>0.27249363783948</v>
      </c>
      <c r="J833" s="17"/>
      <c r="K833" s="17">
        <v>0.24980554412527001</v>
      </c>
      <c r="L833" s="17">
        <v>0.28137224708881298</v>
      </c>
      <c r="M833" s="17">
        <v>0.43842773119619499</v>
      </c>
      <c r="N833" s="17">
        <v>0.26143490958461701</v>
      </c>
      <c r="O833" s="17">
        <v>0.399177483860439</v>
      </c>
      <c r="P833" s="17">
        <v>0.30611170598713999</v>
      </c>
      <c r="Q833" s="17">
        <v>0.25721294194687899</v>
      </c>
      <c r="R833" s="17">
        <v>0.33800907489648502</v>
      </c>
      <c r="S833" s="17">
        <v>0.299357057670053</v>
      </c>
      <c r="T833" s="17">
        <v>0.37590052818198599</v>
      </c>
      <c r="U833" s="17">
        <v>0.30712216722561603</v>
      </c>
      <c r="V833" s="17">
        <v>0.380643380119838</v>
      </c>
      <c r="W833" s="17">
        <v>0.38263764963670999</v>
      </c>
      <c r="X833" s="17">
        <v>0.62291125759236599</v>
      </c>
      <c r="Y833" s="17">
        <v>0.225414936790234</v>
      </c>
      <c r="Z833" s="17">
        <v>0.32323067291677399</v>
      </c>
      <c r="AA833" s="17"/>
      <c r="AB833" s="17">
        <v>0.35360016699675001</v>
      </c>
      <c r="AC833" s="17">
        <v>0.324154461152179</v>
      </c>
      <c r="AD833" s="17">
        <v>0.27683593735379702</v>
      </c>
      <c r="AE833" s="17">
        <v>0.346445968927383</v>
      </c>
      <c r="AF833" s="17"/>
      <c r="AG833" s="17">
        <v>0.32760514390318701</v>
      </c>
      <c r="AH833" s="17">
        <v>0.36238419903177599</v>
      </c>
      <c r="AI833" s="17">
        <v>0.311703246021796</v>
      </c>
      <c r="AJ833" s="17">
        <v>0.19593676144796601</v>
      </c>
      <c r="AK833" s="17"/>
      <c r="AL833" s="17">
        <v>0.25557732328628602</v>
      </c>
      <c r="AM833" s="17">
        <v>0.29098980162056798</v>
      </c>
      <c r="AN833" s="17">
        <v>0.41701055132025799</v>
      </c>
      <c r="AO833" s="17">
        <v>0.19185288164370201</v>
      </c>
      <c r="AP833" s="17">
        <v>0.41547389558494302</v>
      </c>
      <c r="AQ833" s="17">
        <v>0.425550370118632</v>
      </c>
      <c r="AR833" s="17"/>
      <c r="AS833" s="17">
        <v>0.27514345774468801</v>
      </c>
      <c r="AT833" s="17">
        <v>0.29426156249089602</v>
      </c>
      <c r="AU833" s="17">
        <v>0.29426156249089602</v>
      </c>
      <c r="AV833" s="17">
        <v>0.42695203452609198</v>
      </c>
      <c r="AW833" s="17">
        <v>0.40964555852858697</v>
      </c>
      <c r="AX833" s="17">
        <v>0.437806963057709</v>
      </c>
      <c r="AY833" s="17">
        <v>0.10513166872990599</v>
      </c>
      <c r="AZ833" s="17">
        <v>0.25654209577257397</v>
      </c>
      <c r="BA833" s="17">
        <v>0</v>
      </c>
      <c r="BB833" s="17"/>
      <c r="BC833" s="17">
        <v>0.246684090114382</v>
      </c>
      <c r="BD833" s="17">
        <v>0.31883893047287598</v>
      </c>
      <c r="BE833" s="17">
        <v>0.25563032335747499</v>
      </c>
      <c r="BF833" s="17">
        <v>0.52652210361149099</v>
      </c>
      <c r="BG833" s="17">
        <v>0.300719771933317</v>
      </c>
      <c r="BH833" s="17">
        <v>0.39717260407025501</v>
      </c>
      <c r="BI833" s="17"/>
      <c r="BJ833" s="17">
        <v>0.28951429081529001</v>
      </c>
      <c r="BK833" s="17">
        <v>0.29133616496622899</v>
      </c>
      <c r="BL833" s="17">
        <v>0.430397060852999</v>
      </c>
      <c r="BM833" s="17">
        <v>0.29716361291040699</v>
      </c>
      <c r="BN833" s="17">
        <v>0.32109011393485498</v>
      </c>
      <c r="BO833" s="17">
        <v>0.42582174948603402</v>
      </c>
      <c r="BP833" s="17"/>
      <c r="BQ833" s="17">
        <v>0.31634373922489201</v>
      </c>
      <c r="BR833" s="17">
        <v>0.329030972599829</v>
      </c>
      <c r="BS833" s="17"/>
      <c r="BT833" s="17">
        <v>0.304464582263689</v>
      </c>
      <c r="BU833" s="17">
        <v>0.33199586544488602</v>
      </c>
      <c r="BV833" s="17"/>
      <c r="BW833" s="17">
        <v>0.30629454878620499</v>
      </c>
      <c r="BX833" s="17">
        <v>0.35221415328952899</v>
      </c>
    </row>
    <row r="834" spans="2:76" x14ac:dyDescent="0.35">
      <c r="B834" t="s">
        <v>465</v>
      </c>
      <c r="C834" s="17">
        <v>0.304063460971568</v>
      </c>
      <c r="D834" s="17">
        <v>0.27465011507329901</v>
      </c>
      <c r="E834" s="17">
        <v>0.33172891850882502</v>
      </c>
      <c r="F834" s="17"/>
      <c r="G834" s="17">
        <v>0.35900583171740802</v>
      </c>
      <c r="H834" s="17">
        <v>0.31303635692631399</v>
      </c>
      <c r="I834" s="17">
        <v>0.26857422180684298</v>
      </c>
      <c r="J834" s="17"/>
      <c r="K834" s="17">
        <v>0.22671406085250501</v>
      </c>
      <c r="L834" s="17">
        <v>0.21559089610010801</v>
      </c>
      <c r="M834" s="17">
        <v>0.24845119480358399</v>
      </c>
      <c r="N834" s="17">
        <v>0.26354937705980502</v>
      </c>
      <c r="O834" s="17">
        <v>0</v>
      </c>
      <c r="P834" s="17">
        <v>0.30861769187967297</v>
      </c>
      <c r="Q834" s="17">
        <v>0.38733581971097297</v>
      </c>
      <c r="R834" s="17">
        <v>0.31997588427518903</v>
      </c>
      <c r="S834" s="17">
        <v>0.30140166589447898</v>
      </c>
      <c r="T834" s="17">
        <v>0.44699469375284201</v>
      </c>
      <c r="U834" s="17">
        <v>0.151112485381934</v>
      </c>
      <c r="V834" s="17">
        <v>0.37400968702297699</v>
      </c>
      <c r="W834" s="17">
        <v>0.25525236094444698</v>
      </c>
      <c r="X834" s="17">
        <v>0.497584006412229</v>
      </c>
      <c r="Y834" s="17">
        <v>0.30008225007976302</v>
      </c>
      <c r="Z834" s="17">
        <v>0.15987212294167699</v>
      </c>
      <c r="AA834" s="17"/>
      <c r="AB834" s="17">
        <v>0.33492071093363202</v>
      </c>
      <c r="AC834" s="17">
        <v>0.27270417847824702</v>
      </c>
      <c r="AD834" s="17">
        <v>0.36109221796867302</v>
      </c>
      <c r="AE834" s="17">
        <v>0.26559952489369199</v>
      </c>
      <c r="AF834" s="17"/>
      <c r="AG834" s="17">
        <v>0.30222730650545099</v>
      </c>
      <c r="AH834" s="17">
        <v>0.28393950671646201</v>
      </c>
      <c r="AI834" s="17">
        <v>0.31116818335699298</v>
      </c>
      <c r="AJ834" s="17">
        <v>0.353564125689314</v>
      </c>
      <c r="AK834" s="17"/>
      <c r="AL834" s="17">
        <v>0.238614217546254</v>
      </c>
      <c r="AM834" s="17">
        <v>0.26538179437707698</v>
      </c>
      <c r="AN834" s="17">
        <v>0.341622299073846</v>
      </c>
      <c r="AO834" s="17">
        <v>0.26739835509230497</v>
      </c>
      <c r="AP834" s="17">
        <v>0.18136425574971701</v>
      </c>
      <c r="AQ834" s="17">
        <v>0.52215227930269903</v>
      </c>
      <c r="AR834" s="17"/>
      <c r="AS834" s="17">
        <v>0.28472501519983001</v>
      </c>
      <c r="AT834" s="17">
        <v>0.24355150828149899</v>
      </c>
      <c r="AU834" s="17">
        <v>0.24355150828149899</v>
      </c>
      <c r="AV834" s="17">
        <v>0.35583484925706699</v>
      </c>
      <c r="AW834" s="17">
        <v>0.41299392503605198</v>
      </c>
      <c r="AX834" s="17">
        <v>0.319330557245117</v>
      </c>
      <c r="AY834" s="17">
        <v>0.22363845935259299</v>
      </c>
      <c r="AZ834" s="17">
        <v>0.15810424885770399</v>
      </c>
      <c r="BA834" s="17">
        <v>0.455673946981491</v>
      </c>
      <c r="BB834" s="17"/>
      <c r="BC834" s="17">
        <v>0.22581852153472401</v>
      </c>
      <c r="BD834" s="17">
        <v>0.33185012348480297</v>
      </c>
      <c r="BE834" s="17">
        <v>0.24309878946668201</v>
      </c>
      <c r="BF834" s="17">
        <v>0.40644482315685498</v>
      </c>
      <c r="BG834" s="17">
        <v>0.31131673988347403</v>
      </c>
      <c r="BH834" s="17">
        <v>0.44593155349977598</v>
      </c>
      <c r="BI834" s="17"/>
      <c r="BJ834" s="17">
        <v>0.41242980563963999</v>
      </c>
      <c r="BK834" s="17">
        <v>0.29314897466276701</v>
      </c>
      <c r="BL834" s="17">
        <v>0.35651289065172198</v>
      </c>
      <c r="BM834" s="17">
        <v>0.25658139544132103</v>
      </c>
      <c r="BN834" s="17">
        <v>0.24084801823002799</v>
      </c>
      <c r="BO834" s="17">
        <v>0.33106285441917399</v>
      </c>
      <c r="BP834" s="17"/>
      <c r="BQ834" s="17">
        <v>0.331258793229467</v>
      </c>
      <c r="BR834" s="17">
        <v>0.26177729536403199</v>
      </c>
      <c r="BS834" s="17"/>
      <c r="BT834" s="17">
        <v>0.32486164978658799</v>
      </c>
      <c r="BU834" s="17">
        <v>0.29080991826038899</v>
      </c>
      <c r="BV834" s="17"/>
      <c r="BW834" s="17">
        <v>0.28576485708113902</v>
      </c>
      <c r="BX834" s="17">
        <v>0.33097627139630698</v>
      </c>
    </row>
    <row r="835" spans="2:76" x14ac:dyDescent="0.35">
      <c r="B835" t="s">
        <v>466</v>
      </c>
      <c r="C835" s="17">
        <v>0.265743438196066</v>
      </c>
      <c r="D835" s="17">
        <v>0.22897121595138001</v>
      </c>
      <c r="E835" s="17">
        <v>0.30033047078254899</v>
      </c>
      <c r="F835" s="17"/>
      <c r="G835" s="17">
        <v>0.29100218995978799</v>
      </c>
      <c r="H835" s="17">
        <v>0.25993858520768898</v>
      </c>
      <c r="I835" s="17">
        <v>0.25799465413423101</v>
      </c>
      <c r="J835" s="17"/>
      <c r="K835" s="17">
        <v>0.25300941574435798</v>
      </c>
      <c r="L835" s="17">
        <v>0.18146542220798401</v>
      </c>
      <c r="M835" s="17">
        <v>0.36657984367864699</v>
      </c>
      <c r="N835" s="17">
        <v>0.32854663228266601</v>
      </c>
      <c r="O835" s="17">
        <v>0.201648711069011</v>
      </c>
      <c r="P835" s="17">
        <v>0.309536152849542</v>
      </c>
      <c r="Q835" s="17">
        <v>0.30228462334357098</v>
      </c>
      <c r="R835" s="17">
        <v>0.34968917493485302</v>
      </c>
      <c r="S835" s="17">
        <v>9.99789674998985E-2</v>
      </c>
      <c r="T835" s="17">
        <v>0.36735193766054902</v>
      </c>
      <c r="U835" s="17">
        <v>0.100741656921289</v>
      </c>
      <c r="V835" s="17">
        <v>0.123431912011607</v>
      </c>
      <c r="W835" s="17">
        <v>0.21103579848267801</v>
      </c>
      <c r="X835" s="17">
        <v>0.121484979174038</v>
      </c>
      <c r="Y835" s="17">
        <v>0.14810011624501401</v>
      </c>
      <c r="Z835" s="17">
        <v>0.25450746094369298</v>
      </c>
      <c r="AA835" s="17"/>
      <c r="AB835" s="17">
        <v>0.28719781889617602</v>
      </c>
      <c r="AC835" s="17">
        <v>0.24392664818396201</v>
      </c>
      <c r="AD835" s="17">
        <v>0.25516431803906803</v>
      </c>
      <c r="AE835" s="17">
        <v>0.29654780910295903</v>
      </c>
      <c r="AF835" s="17"/>
      <c r="AG835" s="17">
        <v>0.25060133184537198</v>
      </c>
      <c r="AH835" s="17">
        <v>0.182242772419931</v>
      </c>
      <c r="AI835" s="17">
        <v>0.35993279550011997</v>
      </c>
      <c r="AJ835" s="17">
        <v>0.19593676144796601</v>
      </c>
      <c r="AK835" s="17"/>
      <c r="AL835" s="17">
        <v>0.26104989610059098</v>
      </c>
      <c r="AM835" s="17">
        <v>0.208043157346637</v>
      </c>
      <c r="AN835" s="17">
        <v>0.30109080833877699</v>
      </c>
      <c r="AO835" s="17">
        <v>0.243355839704189</v>
      </c>
      <c r="AP835" s="17">
        <v>8.2119221571667803E-2</v>
      </c>
      <c r="AQ835" s="17">
        <v>0.26463504654758102</v>
      </c>
      <c r="AR835" s="17"/>
      <c r="AS835" s="17">
        <v>0.27722810237095802</v>
      </c>
      <c r="AT835" s="17">
        <v>0.12970563893616599</v>
      </c>
      <c r="AU835" s="17">
        <v>0.12970563893616599</v>
      </c>
      <c r="AV835" s="17">
        <v>0.35589594832675397</v>
      </c>
      <c r="AW835" s="17">
        <v>0.29796739290775998</v>
      </c>
      <c r="AX835" s="17">
        <v>0.320878879755848</v>
      </c>
      <c r="AY835" s="17">
        <v>7.9887240055678696E-2</v>
      </c>
      <c r="AZ835" s="17">
        <v>0.150703903306943</v>
      </c>
      <c r="BA835" s="17">
        <v>0</v>
      </c>
      <c r="BB835" s="17"/>
      <c r="BC835" s="17">
        <v>0.26946360571622802</v>
      </c>
      <c r="BD835" s="17">
        <v>0.29275256685323198</v>
      </c>
      <c r="BE835" s="17">
        <v>0.25959843086722101</v>
      </c>
      <c r="BF835" s="17">
        <v>0.31466829232982801</v>
      </c>
      <c r="BG835" s="17">
        <v>0.22938888149436301</v>
      </c>
      <c r="BH835" s="17">
        <v>0.27679858180559203</v>
      </c>
      <c r="BI835" s="17"/>
      <c r="BJ835" s="17">
        <v>0.21748501828448299</v>
      </c>
      <c r="BK835" s="17">
        <v>0.32600233224931402</v>
      </c>
      <c r="BL835" s="17">
        <v>0.31086364599903599</v>
      </c>
      <c r="BM835" s="17">
        <v>0.245355526038432</v>
      </c>
      <c r="BN835" s="17">
        <v>0.171670492285664</v>
      </c>
      <c r="BO835" s="17">
        <v>0.35894269183425997</v>
      </c>
      <c r="BP835" s="17"/>
      <c r="BQ835" s="17">
        <v>0.26837808117956502</v>
      </c>
      <c r="BR835" s="17">
        <v>0.26487571651876102</v>
      </c>
      <c r="BS835" s="17"/>
      <c r="BT835" s="17">
        <v>0.251456300497856</v>
      </c>
      <c r="BU835" s="17">
        <v>0.276870781739331</v>
      </c>
      <c r="BV835" s="17"/>
      <c r="BW835" s="17">
        <v>0.23161279192825701</v>
      </c>
      <c r="BX835" s="17">
        <v>0.32115902113497102</v>
      </c>
    </row>
    <row r="836" spans="2:76" x14ac:dyDescent="0.35">
      <c r="B836" t="s">
        <v>97</v>
      </c>
      <c r="C836" s="17">
        <v>5.6626701062055598E-2</v>
      </c>
      <c r="D836" s="17">
        <v>6.4044102649701395E-2</v>
      </c>
      <c r="E836" s="17">
        <v>4.9650078634619503E-2</v>
      </c>
      <c r="F836" s="17"/>
      <c r="G836" s="17">
        <v>4.0148805913147602E-2</v>
      </c>
      <c r="H836" s="17">
        <v>6.6417641596289295E-2</v>
      </c>
      <c r="I836" s="17">
        <v>5.6501927841602503E-2</v>
      </c>
      <c r="J836" s="17"/>
      <c r="K836" s="17">
        <v>6.6707214762955103E-2</v>
      </c>
      <c r="L836" s="17">
        <v>6.9560864707961995E-2</v>
      </c>
      <c r="M836" s="17">
        <v>0</v>
      </c>
      <c r="N836" s="17">
        <v>0</v>
      </c>
      <c r="O836" s="17">
        <v>0</v>
      </c>
      <c r="P836" s="17">
        <v>0</v>
      </c>
      <c r="Q836" s="17">
        <v>3.3335352837607399E-2</v>
      </c>
      <c r="R836" s="17">
        <v>2.68792967698595E-2</v>
      </c>
      <c r="S836" s="17">
        <v>9.99789674998985E-2</v>
      </c>
      <c r="T836" s="17">
        <v>5.8660932942608102E-2</v>
      </c>
      <c r="U836" s="17">
        <v>0</v>
      </c>
      <c r="V836" s="17">
        <v>0</v>
      </c>
      <c r="W836" s="17">
        <v>0.153670862693808</v>
      </c>
      <c r="X836" s="17">
        <v>0.12704611136619101</v>
      </c>
      <c r="Y836" s="17">
        <v>0.154734799280519</v>
      </c>
      <c r="Z836" s="17">
        <v>9.4546866735223195E-2</v>
      </c>
      <c r="AA836" s="17"/>
      <c r="AB836" s="17">
        <v>2.2893384940229699E-2</v>
      </c>
      <c r="AC836" s="17">
        <v>5.6408365822874298E-2</v>
      </c>
      <c r="AD836" s="17">
        <v>9.3169653849146397E-2</v>
      </c>
      <c r="AE836" s="17">
        <v>4.89268459708335E-2</v>
      </c>
      <c r="AF836" s="17"/>
      <c r="AG836" s="17">
        <v>5.8582076914183399E-2</v>
      </c>
      <c r="AH836" s="17">
        <v>7.4477746723206201E-2</v>
      </c>
      <c r="AI836" s="17">
        <v>3.2976253740620298E-2</v>
      </c>
      <c r="AJ836" s="17">
        <v>0.160764628683985</v>
      </c>
      <c r="AK836" s="17"/>
      <c r="AL836" s="17">
        <v>1.74937736650418E-2</v>
      </c>
      <c r="AM836" s="17">
        <v>0.159728110302918</v>
      </c>
      <c r="AN836" s="17">
        <v>6.9721016408449604E-2</v>
      </c>
      <c r="AO836" s="17">
        <v>0.13520517495023701</v>
      </c>
      <c r="AP836" s="17">
        <v>0</v>
      </c>
      <c r="AQ836" s="17">
        <v>0</v>
      </c>
      <c r="AR836" s="17"/>
      <c r="AS836" s="17">
        <v>8.7471018288708194E-2</v>
      </c>
      <c r="AT836" s="17">
        <v>2.5008887293095E-2</v>
      </c>
      <c r="AU836" s="17">
        <v>2.5008887293095E-2</v>
      </c>
      <c r="AV836" s="17">
        <v>5.2101021572197197E-2</v>
      </c>
      <c r="AW836" s="17">
        <v>6.5470473627275899E-2</v>
      </c>
      <c r="AX836" s="17">
        <v>6.1677045831719103E-2</v>
      </c>
      <c r="AY836" s="17">
        <v>0</v>
      </c>
      <c r="AZ836" s="17">
        <v>0</v>
      </c>
      <c r="BA836" s="17">
        <v>0</v>
      </c>
      <c r="BB836" s="17"/>
      <c r="BC836" s="17">
        <v>7.5191558855445095E-2</v>
      </c>
      <c r="BD836" s="17">
        <v>9.1923843353374404E-2</v>
      </c>
      <c r="BE836" s="17">
        <v>0</v>
      </c>
      <c r="BF836" s="17">
        <v>8.2809675441643499E-2</v>
      </c>
      <c r="BG836" s="17">
        <v>2.9026204153611901E-2</v>
      </c>
      <c r="BH836" s="17">
        <v>0</v>
      </c>
      <c r="BI836" s="17"/>
      <c r="BJ836" s="17">
        <v>6.4428776532698406E-2</v>
      </c>
      <c r="BK836" s="17">
        <v>9.3599694226527794E-2</v>
      </c>
      <c r="BL836" s="17">
        <v>0</v>
      </c>
      <c r="BM836" s="17">
        <v>6.1777319320607899E-2</v>
      </c>
      <c r="BN836" s="17">
        <v>3.5629187740032403E-2</v>
      </c>
      <c r="BO836" s="17">
        <v>2.1787638399590602E-2</v>
      </c>
      <c r="BP836" s="17"/>
      <c r="BQ836" s="17">
        <v>6.8807883759610403E-2</v>
      </c>
      <c r="BR836" s="17">
        <v>3.6598806973455501E-2</v>
      </c>
      <c r="BS836" s="17"/>
      <c r="BT836" s="17">
        <v>4.9496910265551398E-2</v>
      </c>
      <c r="BU836" s="17">
        <v>6.1855759186725097E-2</v>
      </c>
      <c r="BV836" s="17"/>
      <c r="BW836" s="17">
        <v>5.0467474208184801E-2</v>
      </c>
      <c r="BX836" s="17">
        <v>7.2441957744407398E-2</v>
      </c>
    </row>
    <row r="837" spans="2:76" x14ac:dyDescent="0.35">
      <c r="B837" t="s">
        <v>153</v>
      </c>
      <c r="C837" s="17">
        <v>1.75869481948389E-2</v>
      </c>
      <c r="D837" s="17">
        <v>3.1861589984234599E-2</v>
      </c>
      <c r="E837" s="17">
        <v>4.1605771301540199E-3</v>
      </c>
      <c r="F837" s="17"/>
      <c r="G837" s="17">
        <v>3.6381426016918503E-2</v>
      </c>
      <c r="H837" s="17">
        <v>2.0295275390375199E-2</v>
      </c>
      <c r="I837" s="17">
        <v>5.7584392101696696E-3</v>
      </c>
      <c r="J837" s="17"/>
      <c r="K837" s="17">
        <v>2.2316113490904298E-2</v>
      </c>
      <c r="L837" s="17">
        <v>3.21738510750878E-2</v>
      </c>
      <c r="M837" s="17">
        <v>0</v>
      </c>
      <c r="N837" s="17">
        <v>0</v>
      </c>
      <c r="O837" s="17">
        <v>0</v>
      </c>
      <c r="P837" s="17">
        <v>7.5318621332719396E-2</v>
      </c>
      <c r="Q837" s="17">
        <v>2.8824958282372401E-2</v>
      </c>
      <c r="R837" s="17">
        <v>2.7687323073845398E-2</v>
      </c>
      <c r="S837" s="17">
        <v>9.99789674998985E-2</v>
      </c>
      <c r="T837" s="17">
        <v>0</v>
      </c>
      <c r="U837" s="17">
        <v>0</v>
      </c>
      <c r="V837" s="17">
        <v>0</v>
      </c>
      <c r="W837" s="17">
        <v>0</v>
      </c>
      <c r="X837" s="17">
        <v>0</v>
      </c>
      <c r="Y837" s="17">
        <v>0</v>
      </c>
      <c r="Z837" s="17">
        <v>0</v>
      </c>
      <c r="AA837" s="17"/>
      <c r="AB837" s="17">
        <v>1.17716005910086E-2</v>
      </c>
      <c r="AC837" s="17">
        <v>6.2128271484676303E-3</v>
      </c>
      <c r="AD837" s="17">
        <v>4.3465001516913203E-2</v>
      </c>
      <c r="AE837" s="17">
        <v>1.34569296121434E-2</v>
      </c>
      <c r="AF837" s="17"/>
      <c r="AG837" s="17">
        <v>1.42558789729436E-2</v>
      </c>
      <c r="AH837" s="17">
        <v>0</v>
      </c>
      <c r="AI837" s="17">
        <v>4.0812375974300201E-2</v>
      </c>
      <c r="AJ837" s="17">
        <v>0</v>
      </c>
      <c r="AK837" s="17"/>
      <c r="AL837" s="17">
        <v>9.3364072327951405E-3</v>
      </c>
      <c r="AM837" s="17">
        <v>2.8485796093622499E-2</v>
      </c>
      <c r="AN837" s="17">
        <v>0</v>
      </c>
      <c r="AO837" s="17">
        <v>0</v>
      </c>
      <c r="AP837" s="17">
        <v>0</v>
      </c>
      <c r="AQ837" s="17">
        <v>0</v>
      </c>
      <c r="AR837" s="17"/>
      <c r="AS837" s="17">
        <v>3.3732718406986002E-2</v>
      </c>
      <c r="AT837" s="17">
        <v>0</v>
      </c>
      <c r="AU837" s="17">
        <v>0</v>
      </c>
      <c r="AV837" s="17">
        <v>2.1059291346427599E-2</v>
      </c>
      <c r="AW837" s="17">
        <v>0</v>
      </c>
      <c r="AX837" s="17">
        <v>0</v>
      </c>
      <c r="AY837" s="17">
        <v>0</v>
      </c>
      <c r="AZ837" s="17">
        <v>0</v>
      </c>
      <c r="BA837" s="17">
        <v>0</v>
      </c>
      <c r="BB837" s="17"/>
      <c r="BC837" s="17">
        <v>1.8417499331639098E-2</v>
      </c>
      <c r="BD837" s="17">
        <v>0</v>
      </c>
      <c r="BE837" s="17">
        <v>0</v>
      </c>
      <c r="BF837" s="17">
        <v>6.20746328425405E-2</v>
      </c>
      <c r="BG837" s="17">
        <v>7.1549204803968702E-3</v>
      </c>
      <c r="BH837" s="17">
        <v>0</v>
      </c>
      <c r="BI837" s="17"/>
      <c r="BJ837" s="17">
        <v>0</v>
      </c>
      <c r="BK837" s="17">
        <v>3.3124622396091603E-2</v>
      </c>
      <c r="BL837" s="17">
        <v>5.93932605013665E-2</v>
      </c>
      <c r="BM837" s="17">
        <v>9.7010539636203097E-3</v>
      </c>
      <c r="BN837" s="17">
        <v>1.6383268292168601E-2</v>
      </c>
      <c r="BO837" s="17">
        <v>0</v>
      </c>
      <c r="BP837" s="17"/>
      <c r="BQ837" s="17">
        <v>3.7934994199692799E-3</v>
      </c>
      <c r="BR837" s="17">
        <v>4.1382240683091501E-2</v>
      </c>
      <c r="BS837" s="17"/>
      <c r="BT837" s="17">
        <v>0</v>
      </c>
      <c r="BU837" s="17">
        <v>2.99649958178652E-2</v>
      </c>
      <c r="BV837" s="17"/>
      <c r="BW837" s="17">
        <v>2.3841550583214299E-2</v>
      </c>
      <c r="BX837" s="17">
        <v>0</v>
      </c>
    </row>
    <row r="838" spans="2:76" x14ac:dyDescent="0.35">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row>
    <row r="839" spans="2:76" x14ac:dyDescent="0.35">
      <c r="B839" s="6" t="s">
        <v>474</v>
      </c>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row>
    <row r="840" spans="2:76" x14ac:dyDescent="0.35">
      <c r="B840" s="24" t="s">
        <v>99</v>
      </c>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row>
    <row r="841" spans="2:76" x14ac:dyDescent="0.35">
      <c r="B841" t="s">
        <v>336</v>
      </c>
      <c r="C841" s="17">
        <v>9.0112728928180202E-2</v>
      </c>
      <c r="D841" s="17">
        <v>8.9442203999747602E-2</v>
      </c>
      <c r="E841" s="17">
        <v>9.0964118694314006E-2</v>
      </c>
      <c r="F841" s="17"/>
      <c r="G841" s="17">
        <v>8.4083530623368694E-2</v>
      </c>
      <c r="H841" s="17">
        <v>0.10777082254874</v>
      </c>
      <c r="I841" s="17">
        <v>7.9953467396500194E-2</v>
      </c>
      <c r="J841" s="17"/>
      <c r="K841" s="17">
        <v>0.102457042348693</v>
      </c>
      <c r="L841" s="17">
        <v>0.100496720980478</v>
      </c>
      <c r="M841" s="17">
        <v>4.3715921984548801E-2</v>
      </c>
      <c r="N841" s="17">
        <v>0.12999394689739199</v>
      </c>
      <c r="O841" s="17">
        <v>0</v>
      </c>
      <c r="P841" s="17">
        <v>4.2384556358595997E-2</v>
      </c>
      <c r="Q841" s="17">
        <v>0.10970547854983199</v>
      </c>
      <c r="R841" s="17">
        <v>8.4351482902206606E-2</v>
      </c>
      <c r="S841" s="17">
        <v>9.0846085719872793E-2</v>
      </c>
      <c r="T841" s="17">
        <v>9.7154996816064002E-2</v>
      </c>
      <c r="U841" s="17">
        <v>7.6588324711167194E-2</v>
      </c>
      <c r="V841" s="17">
        <v>0.21345515528609699</v>
      </c>
      <c r="W841" s="17">
        <v>3.3236562903623E-2</v>
      </c>
      <c r="X841" s="17">
        <v>4.1539535146226603E-2</v>
      </c>
      <c r="Y841" s="17">
        <v>5.8182804443732299E-2</v>
      </c>
      <c r="Z841" s="17">
        <v>0.157321970044868</v>
      </c>
      <c r="AA841" s="17"/>
      <c r="AB841" s="17">
        <v>8.6463539381606294E-2</v>
      </c>
      <c r="AC841" s="17">
        <v>9.5158695438122595E-2</v>
      </c>
      <c r="AD841" s="17">
        <v>0.110527038962161</v>
      </c>
      <c r="AE841" s="17">
        <v>6.7782386907913106E-2</v>
      </c>
      <c r="AF841" s="17"/>
      <c r="AG841" s="17">
        <v>9.6269475713723907E-2</v>
      </c>
      <c r="AH841" s="17">
        <v>9.8147727191374698E-2</v>
      </c>
      <c r="AI841" s="17">
        <v>8.9767089497805305E-2</v>
      </c>
      <c r="AJ841" s="17">
        <v>0</v>
      </c>
      <c r="AK841" s="17"/>
      <c r="AL841" s="17">
        <v>8.5721611523570093E-2</v>
      </c>
      <c r="AM841" s="17">
        <v>6.1554658896365202E-2</v>
      </c>
      <c r="AN841" s="17">
        <v>0.149487213291259</v>
      </c>
      <c r="AO841" s="17">
        <v>5.9041186485984297E-2</v>
      </c>
      <c r="AP841" s="17">
        <v>0.11039669617589699</v>
      </c>
      <c r="AQ841" s="17">
        <v>0.199592526464099</v>
      </c>
      <c r="AR841" s="17"/>
      <c r="AS841" s="17">
        <v>8.6729989563965895E-2</v>
      </c>
      <c r="AT841" s="17">
        <v>7.6978160266595305E-2</v>
      </c>
      <c r="AU841" s="17">
        <v>7.6978160266595305E-2</v>
      </c>
      <c r="AV841" s="17">
        <v>0.10217678491804399</v>
      </c>
      <c r="AW841" s="17">
        <v>9.4228944953294605E-2</v>
      </c>
      <c r="AX841" s="17">
        <v>0.12230053081145401</v>
      </c>
      <c r="AY841" s="17">
        <v>6.0469430943954197E-2</v>
      </c>
      <c r="AZ841" s="17">
        <v>0.11102921662542201</v>
      </c>
      <c r="BA841" s="17">
        <v>0</v>
      </c>
      <c r="BB841" s="17"/>
      <c r="BC841" s="17">
        <v>7.1443355571676206E-2</v>
      </c>
      <c r="BD841" s="17">
        <v>0.10939185157992901</v>
      </c>
      <c r="BE841" s="17">
        <v>0.19905921295155801</v>
      </c>
      <c r="BF841" s="17">
        <v>9.0652073632964902E-2</v>
      </c>
      <c r="BG841" s="17">
        <v>8.5679938398069894E-2</v>
      </c>
      <c r="BH841" s="17">
        <v>0.29126923019595302</v>
      </c>
      <c r="BI841" s="17"/>
      <c r="BJ841" s="17">
        <v>7.2781295561431605E-2</v>
      </c>
      <c r="BK841" s="17">
        <v>0.10072164788775601</v>
      </c>
      <c r="BL841" s="17">
        <v>0.10334702355079101</v>
      </c>
      <c r="BM841" s="17">
        <v>0.10953503398131401</v>
      </c>
      <c r="BN841" s="17">
        <v>7.0543181899176605E-2</v>
      </c>
      <c r="BO841" s="17">
        <v>5.9435139661843203E-2</v>
      </c>
      <c r="BP841" s="17"/>
      <c r="BQ841" s="17">
        <v>8.8117612320379096E-2</v>
      </c>
      <c r="BR841" s="17">
        <v>9.5199961843766903E-2</v>
      </c>
      <c r="BS841" s="17"/>
      <c r="BT841" s="17">
        <v>7.0053085756382596E-2</v>
      </c>
      <c r="BU841" s="17">
        <v>0.107307834321341</v>
      </c>
      <c r="BV841" s="17"/>
      <c r="BW841" s="17">
        <v>0.10287918390412799</v>
      </c>
      <c r="BX841" s="17">
        <v>6.8933927451746202E-2</v>
      </c>
    </row>
    <row r="842" spans="2:76" x14ac:dyDescent="0.35">
      <c r="B842" t="s">
        <v>337</v>
      </c>
      <c r="C842" s="17">
        <v>0.162359572135785</v>
      </c>
      <c r="D842" s="17">
        <v>0.15725142198380401</v>
      </c>
      <c r="E842" s="17">
        <v>0.16780112199507499</v>
      </c>
      <c r="F842" s="17"/>
      <c r="G842" s="17">
        <v>0.21662684167235699</v>
      </c>
      <c r="H842" s="17">
        <v>0.175053439882285</v>
      </c>
      <c r="I842" s="17">
        <v>0.13472878849594899</v>
      </c>
      <c r="J842" s="17"/>
      <c r="K842" s="17">
        <v>0.13863435088668899</v>
      </c>
      <c r="L842" s="17">
        <v>0.16514683862745599</v>
      </c>
      <c r="M842" s="17">
        <v>0.25701441176214201</v>
      </c>
      <c r="N842" s="17">
        <v>0.161305850330072</v>
      </c>
      <c r="O842" s="17">
        <v>0.303057298419871</v>
      </c>
      <c r="P842" s="17">
        <v>8.5653144717454596E-2</v>
      </c>
      <c r="Q842" s="17">
        <v>0.229877302266801</v>
      </c>
      <c r="R842" s="17">
        <v>0.121482682765981</v>
      </c>
      <c r="S842" s="17">
        <v>0.230544441580048</v>
      </c>
      <c r="T842" s="17">
        <v>0.15005228230136</v>
      </c>
      <c r="U842" s="17">
        <v>0.15341011036476301</v>
      </c>
      <c r="V842" s="17">
        <v>0.21402419465129699</v>
      </c>
      <c r="W842" s="17">
        <v>0.123715914940747</v>
      </c>
      <c r="X842" s="17">
        <v>0.16334034851850801</v>
      </c>
      <c r="Y842" s="17">
        <v>0.21803912317750601</v>
      </c>
      <c r="Z842" s="17">
        <v>0.123546543696262</v>
      </c>
      <c r="AA842" s="17"/>
      <c r="AB842" s="17">
        <v>0.15799672028917999</v>
      </c>
      <c r="AC842" s="17">
        <v>0.14649703503933301</v>
      </c>
      <c r="AD842" s="17">
        <v>0.15295598775543401</v>
      </c>
      <c r="AE842" s="17">
        <v>0.203827821620224</v>
      </c>
      <c r="AF842" s="17"/>
      <c r="AG842" s="17">
        <v>0.15162190730240999</v>
      </c>
      <c r="AH842" s="17">
        <v>0.14321400356706099</v>
      </c>
      <c r="AI842" s="17">
        <v>0.21058504479717099</v>
      </c>
      <c r="AJ842" s="17">
        <v>0.17549677070111699</v>
      </c>
      <c r="AK842" s="17"/>
      <c r="AL842" s="17">
        <v>0.18915324128898001</v>
      </c>
      <c r="AM842" s="17">
        <v>0.15988671555217701</v>
      </c>
      <c r="AN842" s="17">
        <v>0.186240314586188</v>
      </c>
      <c r="AO842" s="17">
        <v>0.117604940644742</v>
      </c>
      <c r="AP842" s="17">
        <v>0.13761078483838199</v>
      </c>
      <c r="AQ842" s="17">
        <v>0.19323609303279199</v>
      </c>
      <c r="AR842" s="17"/>
      <c r="AS842" s="17">
        <v>0.16727459416613999</v>
      </c>
      <c r="AT842" s="17">
        <v>8.9899781376931304E-2</v>
      </c>
      <c r="AU842" s="17">
        <v>8.9899781376931304E-2</v>
      </c>
      <c r="AV842" s="17">
        <v>0.185207341547725</v>
      </c>
      <c r="AW842" s="17">
        <v>0.157787210623584</v>
      </c>
      <c r="AX842" s="17">
        <v>0.29934155323856099</v>
      </c>
      <c r="AY842" s="17">
        <v>5.8146177033179598E-2</v>
      </c>
      <c r="AZ842" s="17">
        <v>0.197258799702247</v>
      </c>
      <c r="BA842" s="17">
        <v>0</v>
      </c>
      <c r="BB842" s="17"/>
      <c r="BC842" s="17">
        <v>0.20361076380387499</v>
      </c>
      <c r="BD842" s="17">
        <v>0.208219339079218</v>
      </c>
      <c r="BE842" s="17">
        <v>0.11886806662675301</v>
      </c>
      <c r="BF842" s="17">
        <v>0.13597258525143199</v>
      </c>
      <c r="BG842" s="17">
        <v>0.12929077783444701</v>
      </c>
      <c r="BH842" s="17">
        <v>0.12016099647452499</v>
      </c>
      <c r="BI842" s="17"/>
      <c r="BJ842" s="17">
        <v>0.14793386111819501</v>
      </c>
      <c r="BK842" s="17">
        <v>0.173797607580325</v>
      </c>
      <c r="BL842" s="17">
        <v>0.12587440027474101</v>
      </c>
      <c r="BM842" s="17">
        <v>0.15478766216770901</v>
      </c>
      <c r="BN842" s="17">
        <v>0.15984510329917301</v>
      </c>
      <c r="BO842" s="17">
        <v>0.21232971961833599</v>
      </c>
      <c r="BP842" s="17"/>
      <c r="BQ842" s="17">
        <v>0.160185401041127</v>
      </c>
      <c r="BR842" s="17">
        <v>0.164909740636425</v>
      </c>
      <c r="BS842" s="17"/>
      <c r="BT842" s="17">
        <v>0.166251296605293</v>
      </c>
      <c r="BU842" s="17">
        <v>0.15893126461080501</v>
      </c>
      <c r="BV842" s="17"/>
      <c r="BW842" s="17">
        <v>0.161098437950072</v>
      </c>
      <c r="BX842" s="17">
        <v>0.16260357442167001</v>
      </c>
    </row>
    <row r="843" spans="2:76" x14ac:dyDescent="0.35">
      <c r="B843" t="s">
        <v>338</v>
      </c>
      <c r="C843" s="17">
        <v>0.29345507487322398</v>
      </c>
      <c r="D843" s="17">
        <v>0.30047292559136202</v>
      </c>
      <c r="E843" s="17">
        <v>0.28501572273270998</v>
      </c>
      <c r="F843" s="17"/>
      <c r="G843" s="17">
        <v>0.290004593444534</v>
      </c>
      <c r="H843" s="17">
        <v>0.27206080371869301</v>
      </c>
      <c r="I843" s="17">
        <v>0.30949468361955601</v>
      </c>
      <c r="J843" s="17"/>
      <c r="K843" s="17">
        <v>0.35000717161645001</v>
      </c>
      <c r="L843" s="17">
        <v>0.27978634607970598</v>
      </c>
      <c r="M843" s="17">
        <v>0.31861576401922997</v>
      </c>
      <c r="N843" s="17">
        <v>0.30793931604855601</v>
      </c>
      <c r="O843" s="17">
        <v>9.8566391694175207E-2</v>
      </c>
      <c r="P843" s="17">
        <v>0.30803842914799701</v>
      </c>
      <c r="Q843" s="17">
        <v>0.27742929918598902</v>
      </c>
      <c r="R843" s="17">
        <v>0.34708138676837902</v>
      </c>
      <c r="S843" s="17">
        <v>0.18738293558313801</v>
      </c>
      <c r="T843" s="17">
        <v>0.27908781090034002</v>
      </c>
      <c r="U843" s="17">
        <v>0.21862967299039701</v>
      </c>
      <c r="V843" s="17">
        <v>0.22019090083960599</v>
      </c>
      <c r="W843" s="17">
        <v>0.27423941773354499</v>
      </c>
      <c r="X843" s="17">
        <v>0.29289927088197798</v>
      </c>
      <c r="Y843" s="17">
        <v>0.36180325320301199</v>
      </c>
      <c r="Z843" s="17">
        <v>0.27356397930518001</v>
      </c>
      <c r="AA843" s="17"/>
      <c r="AB843" s="17">
        <v>0.296412865355905</v>
      </c>
      <c r="AC843" s="17">
        <v>0.29575215943879402</v>
      </c>
      <c r="AD843" s="17">
        <v>0.27869180276960698</v>
      </c>
      <c r="AE843" s="17">
        <v>0.29725127544302699</v>
      </c>
      <c r="AF843" s="17"/>
      <c r="AG843" s="17">
        <v>0.29838982992922702</v>
      </c>
      <c r="AH843" s="17">
        <v>0.32861764994679699</v>
      </c>
      <c r="AI843" s="17">
        <v>0.277631836834694</v>
      </c>
      <c r="AJ843" s="17">
        <v>0.19438901263163999</v>
      </c>
      <c r="AK843" s="17"/>
      <c r="AL843" s="17">
        <v>0.30019017039555701</v>
      </c>
      <c r="AM843" s="17">
        <v>0.30915704362290902</v>
      </c>
      <c r="AN843" s="17">
        <v>0.24216712823516401</v>
      </c>
      <c r="AO843" s="17">
        <v>0.304886890841297</v>
      </c>
      <c r="AP843" s="17">
        <v>0.17869003989871199</v>
      </c>
      <c r="AQ843" s="17">
        <v>0.25202560441389099</v>
      </c>
      <c r="AR843" s="17"/>
      <c r="AS843" s="17">
        <v>0.28474873939046602</v>
      </c>
      <c r="AT843" s="17">
        <v>0.323333947186003</v>
      </c>
      <c r="AU843" s="17">
        <v>0.323333947186003</v>
      </c>
      <c r="AV843" s="17">
        <v>0.29592523087525802</v>
      </c>
      <c r="AW843" s="17">
        <v>0.31536966476630102</v>
      </c>
      <c r="AX843" s="17">
        <v>0.28726551171782599</v>
      </c>
      <c r="AY843" s="17">
        <v>0.37544962847846802</v>
      </c>
      <c r="AZ843" s="17">
        <v>0.33308151435791999</v>
      </c>
      <c r="BA843" s="17">
        <v>0</v>
      </c>
      <c r="BB843" s="17"/>
      <c r="BC843" s="17">
        <v>0.281290460650646</v>
      </c>
      <c r="BD843" s="17">
        <v>0.30742221963396499</v>
      </c>
      <c r="BE843" s="17">
        <v>0.27349432145339297</v>
      </c>
      <c r="BF843" s="17">
        <v>0.33736400552773999</v>
      </c>
      <c r="BG843" s="17">
        <v>0.28693346712937901</v>
      </c>
      <c r="BH843" s="17">
        <v>0.24402238513399599</v>
      </c>
      <c r="BI843" s="17"/>
      <c r="BJ843" s="17">
        <v>0.29279438783406903</v>
      </c>
      <c r="BK843" s="17">
        <v>0.26003594412939202</v>
      </c>
      <c r="BL843" s="17">
        <v>0.30048860470712102</v>
      </c>
      <c r="BM843" s="17">
        <v>0.27607257214960401</v>
      </c>
      <c r="BN843" s="17">
        <v>0.36206948642655201</v>
      </c>
      <c r="BO843" s="17">
        <v>0.309108255337599</v>
      </c>
      <c r="BP843" s="17"/>
      <c r="BQ843" s="17">
        <v>0.29796047463731801</v>
      </c>
      <c r="BR843" s="17">
        <v>0.28069816163535499</v>
      </c>
      <c r="BS843" s="17"/>
      <c r="BT843" s="17">
        <v>0.29456522707646099</v>
      </c>
      <c r="BU843" s="17">
        <v>0.28971640426231199</v>
      </c>
      <c r="BV843" s="17"/>
      <c r="BW843" s="17">
        <v>0.30990001358559799</v>
      </c>
      <c r="BX843" s="17">
        <v>0.27512933121786798</v>
      </c>
    </row>
    <row r="844" spans="2:76" x14ac:dyDescent="0.35">
      <c r="B844" t="s">
        <v>339</v>
      </c>
      <c r="C844" s="17">
        <v>0.13324747763120501</v>
      </c>
      <c r="D844" s="17">
        <v>0.148732925999913</v>
      </c>
      <c r="E844" s="17">
        <v>0.117997662863652</v>
      </c>
      <c r="F844" s="17"/>
      <c r="G844" s="17">
        <v>0.12244114263097899</v>
      </c>
      <c r="H844" s="17">
        <v>0.104477994288485</v>
      </c>
      <c r="I844" s="17">
        <v>0.156955378005709</v>
      </c>
      <c r="J844" s="17"/>
      <c r="K844" s="17">
        <v>0.134783174312259</v>
      </c>
      <c r="L844" s="17">
        <v>0.14214691689898101</v>
      </c>
      <c r="M844" s="17">
        <v>8.0522658148409504E-2</v>
      </c>
      <c r="N844" s="17">
        <v>6.1740451060023897E-2</v>
      </c>
      <c r="O844" s="17">
        <v>0.300623131028457</v>
      </c>
      <c r="P844" s="17">
        <v>8.5612694427897901E-2</v>
      </c>
      <c r="Q844" s="17">
        <v>0.12047010140323799</v>
      </c>
      <c r="R844" s="17">
        <v>0.134474585246315</v>
      </c>
      <c r="S844" s="17">
        <v>0.14832399152212999</v>
      </c>
      <c r="T844" s="17">
        <v>0.12998362182659201</v>
      </c>
      <c r="U844" s="17">
        <v>0.23334990777517201</v>
      </c>
      <c r="V844" s="17">
        <v>0.140317784253849</v>
      </c>
      <c r="W844" s="17">
        <v>0.17459376546234101</v>
      </c>
      <c r="X844" s="17">
        <v>8.3687654198048897E-2</v>
      </c>
      <c r="Y844" s="17">
        <v>8.9206644280585196E-2</v>
      </c>
      <c r="Z844" s="17">
        <v>7.8125242129496605E-2</v>
      </c>
      <c r="AA844" s="17"/>
      <c r="AB844" s="17">
        <v>0.11452373138157</v>
      </c>
      <c r="AC844" s="17">
        <v>0.13091175784431899</v>
      </c>
      <c r="AD844" s="17">
        <v>0.15020360331146199</v>
      </c>
      <c r="AE844" s="17">
        <v>0.17117987866013201</v>
      </c>
      <c r="AF844" s="17"/>
      <c r="AG844" s="17">
        <v>0.12228379912680699</v>
      </c>
      <c r="AH844" s="17">
        <v>0.159672808193358</v>
      </c>
      <c r="AI844" s="17">
        <v>0.14512927015181701</v>
      </c>
      <c r="AJ844" s="17">
        <v>0.34982467020909502</v>
      </c>
      <c r="AK844" s="17"/>
      <c r="AL844" s="17">
        <v>0.123250098461451</v>
      </c>
      <c r="AM844" s="17">
        <v>0.15517825138218699</v>
      </c>
      <c r="AN844" s="17">
        <v>0.16379230279260401</v>
      </c>
      <c r="AO844" s="17">
        <v>0.17942767199677001</v>
      </c>
      <c r="AP844" s="17">
        <v>0.317375062866257</v>
      </c>
      <c r="AQ844" s="17">
        <v>0.119462874476556</v>
      </c>
      <c r="AR844" s="17"/>
      <c r="AS844" s="17">
        <v>0.108141840482465</v>
      </c>
      <c r="AT844" s="17">
        <v>0.21008422903302201</v>
      </c>
      <c r="AU844" s="17">
        <v>0.21008422903302201</v>
      </c>
      <c r="AV844" s="17">
        <v>0.16640067458226901</v>
      </c>
      <c r="AW844" s="17">
        <v>0.163355301937714</v>
      </c>
      <c r="AX844" s="17">
        <v>0</v>
      </c>
      <c r="AY844" s="17">
        <v>5.5653494748367699E-2</v>
      </c>
      <c r="AZ844" s="17">
        <v>4.6893258970831998E-2</v>
      </c>
      <c r="BA844" s="17">
        <v>0</v>
      </c>
      <c r="BB844" s="17"/>
      <c r="BC844" s="17">
        <v>0.14396322183798699</v>
      </c>
      <c r="BD844" s="17">
        <v>0.17095226836330699</v>
      </c>
      <c r="BE844" s="17">
        <v>0.117880600965758</v>
      </c>
      <c r="BF844" s="17">
        <v>8.9173237249867796E-2</v>
      </c>
      <c r="BG844" s="17">
        <v>0.13725510985740599</v>
      </c>
      <c r="BH844" s="17">
        <v>0</v>
      </c>
      <c r="BI844" s="17"/>
      <c r="BJ844" s="17">
        <v>0.19171671093697301</v>
      </c>
      <c r="BK844" s="17">
        <v>0.15503717117190299</v>
      </c>
      <c r="BL844" s="17">
        <v>0.111478606596372</v>
      </c>
      <c r="BM844" s="17">
        <v>0.11089772569371301</v>
      </c>
      <c r="BN844" s="17">
        <v>0.11059046784935</v>
      </c>
      <c r="BO844" s="17">
        <v>0.103404652811009</v>
      </c>
      <c r="BP844" s="17"/>
      <c r="BQ844" s="17">
        <v>0.14070791810319999</v>
      </c>
      <c r="BR844" s="17">
        <v>0.11879117676369599</v>
      </c>
      <c r="BS844" s="17"/>
      <c r="BT844" s="17">
        <v>0.14365524987361999</v>
      </c>
      <c r="BU844" s="17">
        <v>0.12601028424626101</v>
      </c>
      <c r="BV844" s="17"/>
      <c r="BW844" s="17">
        <v>0.125950528011953</v>
      </c>
      <c r="BX844" s="17">
        <v>0.14793179150401001</v>
      </c>
    </row>
    <row r="845" spans="2:76" x14ac:dyDescent="0.35">
      <c r="B845" t="s">
        <v>340</v>
      </c>
      <c r="C845" s="17">
        <v>0.1139209795185</v>
      </c>
      <c r="D845" s="17">
        <v>0.12894092087169001</v>
      </c>
      <c r="E845" s="17">
        <v>9.9099057852577305E-2</v>
      </c>
      <c r="F845" s="17"/>
      <c r="G845" s="17">
        <v>7.5139948414725502E-2</v>
      </c>
      <c r="H845" s="17">
        <v>0.10813690754758599</v>
      </c>
      <c r="I845" s="17">
        <v>0.131386107058798</v>
      </c>
      <c r="J845" s="17"/>
      <c r="K845" s="17">
        <v>0.113902364324351</v>
      </c>
      <c r="L845" s="17">
        <v>0.16736920555639601</v>
      </c>
      <c r="M845" s="17">
        <v>8.0762913565262107E-2</v>
      </c>
      <c r="N845" s="17">
        <v>0.21594334703120199</v>
      </c>
      <c r="O845" s="17">
        <v>0</v>
      </c>
      <c r="P845" s="17">
        <v>9.253339415537E-2</v>
      </c>
      <c r="Q845" s="17">
        <v>8.3697368845023601E-2</v>
      </c>
      <c r="R845" s="17">
        <v>7.3468066490509104E-2</v>
      </c>
      <c r="S845" s="17">
        <v>0.101709662622663</v>
      </c>
      <c r="T845" s="17">
        <v>0.112543017287909</v>
      </c>
      <c r="U845" s="17">
        <v>0.10046065674695701</v>
      </c>
      <c r="V845" s="17">
        <v>0</v>
      </c>
      <c r="W845" s="17">
        <v>9.8887928071548004E-2</v>
      </c>
      <c r="X845" s="17">
        <v>0.13177072116692301</v>
      </c>
      <c r="Y845" s="17">
        <v>0.14849980242365601</v>
      </c>
      <c r="Z845" s="17">
        <v>7.9196727915371398E-2</v>
      </c>
      <c r="AA845" s="17"/>
      <c r="AB845" s="17">
        <v>0.10742135918218799</v>
      </c>
      <c r="AC845" s="17">
        <v>0.108977506826653</v>
      </c>
      <c r="AD845" s="17">
        <v>0.115033207109053</v>
      </c>
      <c r="AE845" s="17">
        <v>0.14138154364078001</v>
      </c>
      <c r="AF845" s="17"/>
      <c r="AG845" s="17">
        <v>0.113066962251733</v>
      </c>
      <c r="AH845" s="17">
        <v>9.4470553314844496E-2</v>
      </c>
      <c r="AI845" s="17">
        <v>0.136850708479544</v>
      </c>
      <c r="AJ845" s="17">
        <v>0.15266200798957899</v>
      </c>
      <c r="AK845" s="17"/>
      <c r="AL845" s="17">
        <v>0.11153220789738499</v>
      </c>
      <c r="AM845" s="17">
        <v>0.117547219694792</v>
      </c>
      <c r="AN845" s="17">
        <v>0.11365066532220799</v>
      </c>
      <c r="AO845" s="17">
        <v>0.10373406680944799</v>
      </c>
      <c r="AP845" s="17">
        <v>0.15465031293281201</v>
      </c>
      <c r="AQ845" s="17">
        <v>9.8628993280820906E-2</v>
      </c>
      <c r="AR845" s="17"/>
      <c r="AS845" s="17">
        <v>0.1267737766999</v>
      </c>
      <c r="AT845" s="17">
        <v>0.13131304338090799</v>
      </c>
      <c r="AU845" s="17">
        <v>0.13131304338090799</v>
      </c>
      <c r="AV845" s="17">
        <v>0.10322965246886601</v>
      </c>
      <c r="AW845" s="17">
        <v>9.2193046364579007E-2</v>
      </c>
      <c r="AX845" s="17">
        <v>3.19654897291579E-2</v>
      </c>
      <c r="AY845" s="17">
        <v>0.117021856038273</v>
      </c>
      <c r="AZ845" s="17">
        <v>9.0847138866339605E-2</v>
      </c>
      <c r="BA845" s="17">
        <v>0</v>
      </c>
      <c r="BB845" s="17"/>
      <c r="BC845" s="17">
        <v>0.114780677718702</v>
      </c>
      <c r="BD845" s="17">
        <v>8.9377407147908802E-2</v>
      </c>
      <c r="BE845" s="17">
        <v>2.8895606598720199E-2</v>
      </c>
      <c r="BF845" s="17">
        <v>0.125044375454405</v>
      </c>
      <c r="BG845" s="17">
        <v>0.123025091023422</v>
      </c>
      <c r="BH845" s="17">
        <v>0.13376060741945101</v>
      </c>
      <c r="BI845" s="17"/>
      <c r="BJ845" s="17">
        <v>9.2374508770375202E-2</v>
      </c>
      <c r="BK845" s="17">
        <v>0.117874934893236</v>
      </c>
      <c r="BL845" s="17">
        <v>0.11466303949918399</v>
      </c>
      <c r="BM845" s="17">
        <v>0.134568666473566</v>
      </c>
      <c r="BN845" s="17">
        <v>0.102502940212729</v>
      </c>
      <c r="BO845" s="17">
        <v>0.100669691788142</v>
      </c>
      <c r="BP845" s="17"/>
      <c r="BQ845" s="17">
        <v>0.10596450032975099</v>
      </c>
      <c r="BR845" s="17">
        <v>0.13182499102658299</v>
      </c>
      <c r="BS845" s="17"/>
      <c r="BT845" s="17">
        <v>0.107807560663242</v>
      </c>
      <c r="BU845" s="17">
        <v>0.119970413671027</v>
      </c>
      <c r="BV845" s="17"/>
      <c r="BW845" s="17">
        <v>0.105348323464236</v>
      </c>
      <c r="BX845" s="17">
        <v>0.12462616961048301</v>
      </c>
    </row>
    <row r="846" spans="2:76" x14ac:dyDescent="0.35">
      <c r="B846" t="s">
        <v>178</v>
      </c>
      <c r="C846" s="17">
        <v>0.20690416691310601</v>
      </c>
      <c r="D846" s="17">
        <v>0.17515960155348401</v>
      </c>
      <c r="E846" s="17">
        <v>0.23912231586167099</v>
      </c>
      <c r="F846" s="17"/>
      <c r="G846" s="17">
        <v>0.21170394321403599</v>
      </c>
      <c r="H846" s="17">
        <v>0.23250003201420999</v>
      </c>
      <c r="I846" s="17">
        <v>0.18748157542348701</v>
      </c>
      <c r="J846" s="17"/>
      <c r="K846" s="17">
        <v>0.16021589651155799</v>
      </c>
      <c r="L846" s="17">
        <v>0.14505397185698199</v>
      </c>
      <c r="M846" s="17">
        <v>0.21936833052040799</v>
      </c>
      <c r="N846" s="17">
        <v>0.123077088632755</v>
      </c>
      <c r="O846" s="17">
        <v>0.29775317885749703</v>
      </c>
      <c r="P846" s="17">
        <v>0.38577778119268402</v>
      </c>
      <c r="Q846" s="17">
        <v>0.17882044974911701</v>
      </c>
      <c r="R846" s="17">
        <v>0.23914179582660899</v>
      </c>
      <c r="S846" s="17">
        <v>0.241192882972148</v>
      </c>
      <c r="T846" s="17">
        <v>0.23117827086773601</v>
      </c>
      <c r="U846" s="17">
        <v>0.21756132741154299</v>
      </c>
      <c r="V846" s="17">
        <v>0.21201196496915001</v>
      </c>
      <c r="W846" s="17">
        <v>0.295326410888196</v>
      </c>
      <c r="X846" s="17">
        <v>0.28676247008831501</v>
      </c>
      <c r="Y846" s="17">
        <v>0.124268372471508</v>
      </c>
      <c r="Z846" s="17">
        <v>0.28824553690882199</v>
      </c>
      <c r="AA846" s="17"/>
      <c r="AB846" s="17">
        <v>0.23718178440955001</v>
      </c>
      <c r="AC846" s="17">
        <v>0.22270284541277899</v>
      </c>
      <c r="AD846" s="17">
        <v>0.192588360092282</v>
      </c>
      <c r="AE846" s="17">
        <v>0.11857709372792399</v>
      </c>
      <c r="AF846" s="17"/>
      <c r="AG846" s="17">
        <v>0.218368025676099</v>
      </c>
      <c r="AH846" s="17">
        <v>0.17587725778656499</v>
      </c>
      <c r="AI846" s="17">
        <v>0.14003605023896801</v>
      </c>
      <c r="AJ846" s="17">
        <v>0.127627538468569</v>
      </c>
      <c r="AK846" s="17"/>
      <c r="AL846" s="17">
        <v>0.190152670433057</v>
      </c>
      <c r="AM846" s="17">
        <v>0.196676110851569</v>
      </c>
      <c r="AN846" s="17">
        <v>0.14466237577257601</v>
      </c>
      <c r="AO846" s="17">
        <v>0.235305243221759</v>
      </c>
      <c r="AP846" s="17">
        <v>0.101277103287941</v>
      </c>
      <c r="AQ846" s="17">
        <v>0.137053908331841</v>
      </c>
      <c r="AR846" s="17"/>
      <c r="AS846" s="17">
        <v>0.22633105969706299</v>
      </c>
      <c r="AT846" s="17">
        <v>0.16839083875654101</v>
      </c>
      <c r="AU846" s="17">
        <v>0.16839083875654101</v>
      </c>
      <c r="AV846" s="17">
        <v>0.147060315607838</v>
      </c>
      <c r="AW846" s="17">
        <v>0.177065831354528</v>
      </c>
      <c r="AX846" s="17">
        <v>0.25912691450300102</v>
      </c>
      <c r="AY846" s="17">
        <v>0.333259412757758</v>
      </c>
      <c r="AZ846" s="17">
        <v>0.22089007147723999</v>
      </c>
      <c r="BA846" s="17">
        <v>1</v>
      </c>
      <c r="BB846" s="17"/>
      <c r="BC846" s="17">
        <v>0.18491152041711301</v>
      </c>
      <c r="BD846" s="17">
        <v>0.114636914195673</v>
      </c>
      <c r="BE846" s="17">
        <v>0.261802191403817</v>
      </c>
      <c r="BF846" s="17">
        <v>0.22179372288359001</v>
      </c>
      <c r="BG846" s="17">
        <v>0.237815615757276</v>
      </c>
      <c r="BH846" s="17">
        <v>0.21078678077607599</v>
      </c>
      <c r="BI846" s="17"/>
      <c r="BJ846" s="17">
        <v>0.20239923577895699</v>
      </c>
      <c r="BK846" s="17">
        <v>0.19253269433738801</v>
      </c>
      <c r="BL846" s="17">
        <v>0.24414832537179201</v>
      </c>
      <c r="BM846" s="17">
        <v>0.214138339534094</v>
      </c>
      <c r="BN846" s="17">
        <v>0.19444882031301799</v>
      </c>
      <c r="BO846" s="17">
        <v>0.21505254078307001</v>
      </c>
      <c r="BP846" s="17"/>
      <c r="BQ846" s="17">
        <v>0.207064093568224</v>
      </c>
      <c r="BR846" s="17">
        <v>0.208575968094174</v>
      </c>
      <c r="BS846" s="17"/>
      <c r="BT846" s="17">
        <v>0.217667580025002</v>
      </c>
      <c r="BU846" s="17">
        <v>0.19806379888825301</v>
      </c>
      <c r="BV846" s="17"/>
      <c r="BW846" s="17">
        <v>0.19482351308401299</v>
      </c>
      <c r="BX846" s="17">
        <v>0.220775205794223</v>
      </c>
    </row>
    <row r="847" spans="2:76" x14ac:dyDescent="0.35">
      <c r="B847" t="s">
        <v>341</v>
      </c>
      <c r="C847" s="17">
        <v>0.25247230106396501</v>
      </c>
      <c r="D847" s="17">
        <v>0.24669362598355099</v>
      </c>
      <c r="E847" s="17">
        <v>0.258765240689389</v>
      </c>
      <c r="F847" s="17"/>
      <c r="G847" s="17">
        <v>0.300710372295725</v>
      </c>
      <c r="H847" s="17">
        <v>0.28282426243102499</v>
      </c>
      <c r="I847" s="17">
        <v>0.21468225589244899</v>
      </c>
      <c r="J847" s="17"/>
      <c r="K847" s="17">
        <v>0.24109139323538201</v>
      </c>
      <c r="L847" s="17">
        <v>0.26564355960793401</v>
      </c>
      <c r="M847" s="17">
        <v>0.300730333746691</v>
      </c>
      <c r="N847" s="17">
        <v>0.29129979722746402</v>
      </c>
      <c r="O847" s="17">
        <v>0.303057298419871</v>
      </c>
      <c r="P847" s="17">
        <v>0.128037701076051</v>
      </c>
      <c r="Q847" s="17">
        <v>0.33958278081663301</v>
      </c>
      <c r="R847" s="17">
        <v>0.20583416566818799</v>
      </c>
      <c r="S847" s="17">
        <v>0.32139052729992101</v>
      </c>
      <c r="T847" s="17">
        <v>0.24720727911742399</v>
      </c>
      <c r="U847" s="17">
        <v>0.22999843507593001</v>
      </c>
      <c r="V847" s="17">
        <v>0.427479349937394</v>
      </c>
      <c r="W847" s="17">
        <v>0.15695247784437</v>
      </c>
      <c r="X847" s="17">
        <v>0.204879883664735</v>
      </c>
      <c r="Y847" s="17">
        <v>0.27622192762123798</v>
      </c>
      <c r="Z847" s="17">
        <v>0.28086851374112998</v>
      </c>
      <c r="AA847" s="17"/>
      <c r="AB847" s="17">
        <v>0.244460259670786</v>
      </c>
      <c r="AC847" s="17">
        <v>0.241655730477456</v>
      </c>
      <c r="AD847" s="17">
        <v>0.26348302671759499</v>
      </c>
      <c r="AE847" s="17">
        <v>0.271610208528137</v>
      </c>
      <c r="AF847" s="17"/>
      <c r="AG847" s="17">
        <v>0.247891383016134</v>
      </c>
      <c r="AH847" s="17">
        <v>0.241361730758436</v>
      </c>
      <c r="AI847" s="17">
        <v>0.30035213429497698</v>
      </c>
      <c r="AJ847" s="17">
        <v>0.17549677070111699</v>
      </c>
      <c r="AK847" s="17"/>
      <c r="AL847" s="17">
        <v>0.27487485281254997</v>
      </c>
      <c r="AM847" s="17">
        <v>0.22144137444854201</v>
      </c>
      <c r="AN847" s="17">
        <v>0.33572752787744697</v>
      </c>
      <c r="AO847" s="17">
        <v>0.176646127130726</v>
      </c>
      <c r="AP847" s="17">
        <v>0.248007481014278</v>
      </c>
      <c r="AQ847" s="17">
        <v>0.39282861949689102</v>
      </c>
      <c r="AR847" s="17"/>
      <c r="AS847" s="17">
        <v>0.25400458373010598</v>
      </c>
      <c r="AT847" s="17">
        <v>0.16687794164352701</v>
      </c>
      <c r="AU847" s="17">
        <v>0.16687794164352701</v>
      </c>
      <c r="AV847" s="17">
        <v>0.287384126465769</v>
      </c>
      <c r="AW847" s="17">
        <v>0.25201615557687801</v>
      </c>
      <c r="AX847" s="17">
        <v>0.42164208405001402</v>
      </c>
      <c r="AY847" s="17">
        <v>0.118615607977134</v>
      </c>
      <c r="AZ847" s="17">
        <v>0.308288016327669</v>
      </c>
      <c r="BA847" s="17">
        <v>0</v>
      </c>
      <c r="BB847" s="17"/>
      <c r="BC847" s="17">
        <v>0.27505411937555102</v>
      </c>
      <c r="BD847" s="17">
        <v>0.317611190659146</v>
      </c>
      <c r="BE847" s="17">
        <v>0.31792727957831102</v>
      </c>
      <c r="BF847" s="17">
        <v>0.22662465888439701</v>
      </c>
      <c r="BG847" s="17">
        <v>0.21497071623251701</v>
      </c>
      <c r="BH847" s="17">
        <v>0.41143022667047802</v>
      </c>
      <c r="BI847" s="17"/>
      <c r="BJ847" s="17">
        <v>0.22071515667962599</v>
      </c>
      <c r="BK847" s="17">
        <v>0.27451925546808098</v>
      </c>
      <c r="BL847" s="17">
        <v>0.22922142382553201</v>
      </c>
      <c r="BM847" s="17">
        <v>0.26432269614902298</v>
      </c>
      <c r="BN847" s="17">
        <v>0.23038828519835</v>
      </c>
      <c r="BO847" s="17">
        <v>0.27176485928017902</v>
      </c>
      <c r="BP847" s="17"/>
      <c r="BQ847" s="17">
        <v>0.24830301336150601</v>
      </c>
      <c r="BR847" s="17">
        <v>0.260109702480192</v>
      </c>
      <c r="BS847" s="17"/>
      <c r="BT847" s="17">
        <v>0.236304382361676</v>
      </c>
      <c r="BU847" s="17">
        <v>0.26623909893214698</v>
      </c>
      <c r="BV847" s="17"/>
      <c r="BW847" s="17">
        <v>0.26397762185419998</v>
      </c>
      <c r="BX847" s="17">
        <v>0.23153750187341601</v>
      </c>
    </row>
    <row r="848" spans="2:76" x14ac:dyDescent="0.35">
      <c r="B848" t="s">
        <v>342</v>
      </c>
      <c r="C848" s="17">
        <v>0.24716845714970501</v>
      </c>
      <c r="D848" s="17">
        <v>0.27767384687160301</v>
      </c>
      <c r="E848" s="17">
        <v>0.21709672071623001</v>
      </c>
      <c r="F848" s="17"/>
      <c r="G848" s="17">
        <v>0.19758109104570501</v>
      </c>
      <c r="H848" s="17">
        <v>0.21261490183607201</v>
      </c>
      <c r="I848" s="17">
        <v>0.28834148506450802</v>
      </c>
      <c r="J848" s="17"/>
      <c r="K848" s="17">
        <v>0.24868553863661</v>
      </c>
      <c r="L848" s="17">
        <v>0.30951612245537702</v>
      </c>
      <c r="M848" s="17">
        <v>0.161285571713672</v>
      </c>
      <c r="N848" s="17">
        <v>0.27768379809122501</v>
      </c>
      <c r="O848" s="17">
        <v>0.300623131028457</v>
      </c>
      <c r="P848" s="17">
        <v>0.178146088583268</v>
      </c>
      <c r="Q848" s="17">
        <v>0.20416747024826101</v>
      </c>
      <c r="R848" s="17">
        <v>0.207942651736824</v>
      </c>
      <c r="S848" s="17">
        <v>0.250033654144793</v>
      </c>
      <c r="T848" s="17">
        <v>0.24252663911450001</v>
      </c>
      <c r="U848" s="17">
        <v>0.33381056452212898</v>
      </c>
      <c r="V848" s="17">
        <v>0.140317784253849</v>
      </c>
      <c r="W848" s="17">
        <v>0.27348169353388901</v>
      </c>
      <c r="X848" s="17">
        <v>0.215458375364972</v>
      </c>
      <c r="Y848" s="17">
        <v>0.23770644670424201</v>
      </c>
      <c r="Z848" s="17">
        <v>0.157321970044868</v>
      </c>
      <c r="AA848" s="17"/>
      <c r="AB848" s="17">
        <v>0.221945090563758</v>
      </c>
      <c r="AC848" s="17">
        <v>0.23988926467097199</v>
      </c>
      <c r="AD848" s="17">
        <v>0.265236810420515</v>
      </c>
      <c r="AE848" s="17">
        <v>0.312561422300912</v>
      </c>
      <c r="AF848" s="17"/>
      <c r="AG848" s="17">
        <v>0.23535076137854</v>
      </c>
      <c r="AH848" s="17">
        <v>0.25414336150820199</v>
      </c>
      <c r="AI848" s="17">
        <v>0.28197997863136098</v>
      </c>
      <c r="AJ848" s="17">
        <v>0.50248667819867299</v>
      </c>
      <c r="AK848" s="17"/>
      <c r="AL848" s="17">
        <v>0.23478230635883601</v>
      </c>
      <c r="AM848" s="17">
        <v>0.27272547107697998</v>
      </c>
      <c r="AN848" s="17">
        <v>0.27744296811481201</v>
      </c>
      <c r="AO848" s="17">
        <v>0.28316173880621698</v>
      </c>
      <c r="AP848" s="17">
        <v>0.472025375799069</v>
      </c>
      <c r="AQ848" s="17">
        <v>0.21809186775737699</v>
      </c>
      <c r="AR848" s="17"/>
      <c r="AS848" s="17">
        <v>0.23491561718236501</v>
      </c>
      <c r="AT848" s="17">
        <v>0.34139727241392998</v>
      </c>
      <c r="AU848" s="17">
        <v>0.34139727241392998</v>
      </c>
      <c r="AV848" s="17">
        <v>0.26963032705113499</v>
      </c>
      <c r="AW848" s="17">
        <v>0.255548348302293</v>
      </c>
      <c r="AX848" s="17">
        <v>3.19654897291579E-2</v>
      </c>
      <c r="AY848" s="17">
        <v>0.17267535078664001</v>
      </c>
      <c r="AZ848" s="17">
        <v>0.13774039783717201</v>
      </c>
      <c r="BA848" s="17">
        <v>0</v>
      </c>
      <c r="BB848" s="17"/>
      <c r="BC848" s="17">
        <v>0.25874389955669003</v>
      </c>
      <c r="BD848" s="17">
        <v>0.260329675511216</v>
      </c>
      <c r="BE848" s="17">
        <v>0.14677620756447901</v>
      </c>
      <c r="BF848" s="17">
        <v>0.214217612704273</v>
      </c>
      <c r="BG848" s="17">
        <v>0.26028020088082798</v>
      </c>
      <c r="BH848" s="17">
        <v>0.13376060741945101</v>
      </c>
      <c r="BI848" s="17"/>
      <c r="BJ848" s="17">
        <v>0.28409121970734802</v>
      </c>
      <c r="BK848" s="17">
        <v>0.27291210606513899</v>
      </c>
      <c r="BL848" s="17">
        <v>0.22614164609555501</v>
      </c>
      <c r="BM848" s="17">
        <v>0.245466392167279</v>
      </c>
      <c r="BN848" s="17">
        <v>0.21309340806207899</v>
      </c>
      <c r="BO848" s="17">
        <v>0.204074344599151</v>
      </c>
      <c r="BP848" s="17"/>
      <c r="BQ848" s="17">
        <v>0.24667241843295201</v>
      </c>
      <c r="BR848" s="17">
        <v>0.25061616779027901</v>
      </c>
      <c r="BS848" s="17"/>
      <c r="BT848" s="17">
        <v>0.25146281053686198</v>
      </c>
      <c r="BU848" s="17">
        <v>0.24598069791728799</v>
      </c>
      <c r="BV848" s="17"/>
      <c r="BW848" s="17">
        <v>0.231298851476189</v>
      </c>
      <c r="BX848" s="17">
        <v>0.27255796111449299</v>
      </c>
    </row>
    <row r="849" spans="2:76" x14ac:dyDescent="0.35">
      <c r="B849" t="s">
        <v>109</v>
      </c>
      <c r="C849" s="17">
        <v>5.3038439142603401E-3</v>
      </c>
      <c r="D849" s="17">
        <v>-3.0980220888051899E-2</v>
      </c>
      <c r="E849" s="17">
        <v>4.1668519973159499E-2</v>
      </c>
      <c r="F849" s="17"/>
      <c r="G849" s="17">
        <v>0.10312928125001999</v>
      </c>
      <c r="H849" s="17">
        <v>7.0209360594953599E-2</v>
      </c>
      <c r="I849" s="17">
        <v>-7.3659229172058596E-2</v>
      </c>
      <c r="J849" s="17"/>
      <c r="K849" s="17">
        <v>-7.59414540122788E-3</v>
      </c>
      <c r="L849" s="17">
        <v>-4.3872562847442599E-2</v>
      </c>
      <c r="M849" s="17">
        <v>0.139444762033019</v>
      </c>
      <c r="N849" s="17">
        <v>1.36159991362382E-2</v>
      </c>
      <c r="O849" s="17">
        <v>2.4341673914137201E-3</v>
      </c>
      <c r="P849" s="17">
        <v>-5.01083875072173E-2</v>
      </c>
      <c r="Q849" s="17">
        <v>0.135415310568372</v>
      </c>
      <c r="R849" s="17">
        <v>-2.1084860686360301E-3</v>
      </c>
      <c r="S849" s="17">
        <v>7.1356873155127898E-2</v>
      </c>
      <c r="T849" s="17">
        <v>4.6806400029233402E-3</v>
      </c>
      <c r="U849" s="17">
        <v>-0.103812129446199</v>
      </c>
      <c r="V849" s="17">
        <v>0.28716156568354501</v>
      </c>
      <c r="W849" s="17">
        <v>-0.116529215689519</v>
      </c>
      <c r="X849" s="17">
        <v>-1.0578491700237599E-2</v>
      </c>
      <c r="Y849" s="17">
        <v>3.8515480916996497E-2</v>
      </c>
      <c r="Z849" s="17">
        <v>0.123546543696262</v>
      </c>
      <c r="AA849" s="17"/>
      <c r="AB849" s="17">
        <v>2.2515169107027999E-2</v>
      </c>
      <c r="AC849" s="17">
        <v>1.76646580648412E-3</v>
      </c>
      <c r="AD849" s="17">
        <v>-1.7537837029196199E-3</v>
      </c>
      <c r="AE849" s="17">
        <v>-4.0951213772774699E-2</v>
      </c>
      <c r="AF849" s="17"/>
      <c r="AG849" s="17">
        <v>1.2540621637594101E-2</v>
      </c>
      <c r="AH849" s="17">
        <v>-1.27816307497664E-2</v>
      </c>
      <c r="AI849" s="17">
        <v>1.8372155663616101E-2</v>
      </c>
      <c r="AJ849" s="17">
        <v>-0.32698990749755602</v>
      </c>
      <c r="AK849" s="17"/>
      <c r="AL849" s="17">
        <v>4.0092546453714198E-2</v>
      </c>
      <c r="AM849" s="17">
        <v>-5.1284096628437997E-2</v>
      </c>
      <c r="AN849" s="17">
        <v>5.8284559762634899E-2</v>
      </c>
      <c r="AO849" s="17">
        <v>-0.10651561167549101</v>
      </c>
      <c r="AP849" s="17">
        <v>-0.22401789478479001</v>
      </c>
      <c r="AQ849" s="17">
        <v>0.174736751739513</v>
      </c>
      <c r="AR849" s="17"/>
      <c r="AS849" s="17">
        <v>1.9088966547741101E-2</v>
      </c>
      <c r="AT849" s="17">
        <v>-0.17451933077040299</v>
      </c>
      <c r="AU849" s="17">
        <v>-0.17451933077040299</v>
      </c>
      <c r="AV849" s="17">
        <v>1.77537994146332E-2</v>
      </c>
      <c r="AW849" s="17">
        <v>-3.5321927254142699E-3</v>
      </c>
      <c r="AX849" s="17">
        <v>0.38967659432085699</v>
      </c>
      <c r="AY849" s="17">
        <v>-5.4059742809506602E-2</v>
      </c>
      <c r="AZ849" s="17">
        <v>0.17054761849049699</v>
      </c>
      <c r="BA849" s="17">
        <v>0</v>
      </c>
      <c r="BB849" s="17"/>
      <c r="BC849" s="17">
        <v>1.6310219818861899E-2</v>
      </c>
      <c r="BD849" s="17">
        <v>5.7281515147930402E-2</v>
      </c>
      <c r="BE849" s="17">
        <v>0.17115107201383301</v>
      </c>
      <c r="BF849" s="17">
        <v>1.2407046180124399E-2</v>
      </c>
      <c r="BG849" s="17">
        <v>-4.53094846483112E-2</v>
      </c>
      <c r="BH849" s="17">
        <v>0.27766961925102701</v>
      </c>
      <c r="BI849" s="17"/>
      <c r="BJ849" s="17">
        <v>-6.3376063027721405E-2</v>
      </c>
      <c r="BK849" s="17">
        <v>1.6071494029415399E-3</v>
      </c>
      <c r="BL849" s="17">
        <v>3.07977772997717E-3</v>
      </c>
      <c r="BM849" s="17">
        <v>1.8856303981743799E-2</v>
      </c>
      <c r="BN849" s="17">
        <v>1.7294877136270499E-2</v>
      </c>
      <c r="BO849" s="17">
        <v>6.7690514681028005E-2</v>
      </c>
      <c r="BP849" s="17"/>
      <c r="BQ849" s="17">
        <v>1.6305949285538E-3</v>
      </c>
      <c r="BR849" s="17">
        <v>9.4935346899128695E-3</v>
      </c>
      <c r="BS849" s="17"/>
      <c r="BT849" s="17">
        <v>-1.51584281751856E-2</v>
      </c>
      <c r="BU849" s="17">
        <v>2.0258401014858499E-2</v>
      </c>
      <c r="BV849" s="17"/>
      <c r="BW849" s="17">
        <v>3.2678770378011097E-2</v>
      </c>
      <c r="BX849" s="17">
        <v>-4.1020459241077299E-2</v>
      </c>
    </row>
    <row r="850" spans="2:76" x14ac:dyDescent="0.35">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row>
    <row r="851" spans="2:76" x14ac:dyDescent="0.35">
      <c r="B851" s="6" t="s">
        <v>475</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row>
    <row r="852" spans="2:76" x14ac:dyDescent="0.35">
      <c r="B852" s="24" t="s">
        <v>99</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row>
    <row r="853" spans="2:76" x14ac:dyDescent="0.35">
      <c r="B853" t="s">
        <v>336</v>
      </c>
      <c r="C853" s="17">
        <v>6.1394170731193402E-2</v>
      </c>
      <c r="D853" s="17">
        <v>4.7614140578482803E-2</v>
      </c>
      <c r="E853" s="17">
        <v>7.5323143705887302E-2</v>
      </c>
      <c r="F853" s="17"/>
      <c r="G853" s="17">
        <v>6.6848292811654206E-2</v>
      </c>
      <c r="H853" s="17">
        <v>6.1447058117967898E-2</v>
      </c>
      <c r="I853" s="17">
        <v>5.9465560765475503E-2</v>
      </c>
      <c r="J853" s="17"/>
      <c r="K853" s="17">
        <v>5.7898880045269302E-2</v>
      </c>
      <c r="L853" s="17">
        <v>5.6692444982236703E-2</v>
      </c>
      <c r="M853" s="17">
        <v>6.4674532448868699E-2</v>
      </c>
      <c r="N853" s="17">
        <v>3.1340860618773399E-2</v>
      </c>
      <c r="O853" s="17">
        <v>0</v>
      </c>
      <c r="P853" s="17">
        <v>0</v>
      </c>
      <c r="Q853" s="17">
        <v>8.0620074165113603E-2</v>
      </c>
      <c r="R853" s="17">
        <v>6.5024094652601505E-2</v>
      </c>
      <c r="S853" s="17">
        <v>4.6570194946634398E-2</v>
      </c>
      <c r="T853" s="17">
        <v>9.4300231890527095E-2</v>
      </c>
      <c r="U853" s="17">
        <v>1.8950646212046701E-2</v>
      </c>
      <c r="V853" s="17">
        <v>7.0529128088471602E-2</v>
      </c>
      <c r="W853" s="17">
        <v>1.6838322631274001E-2</v>
      </c>
      <c r="X853" s="17">
        <v>0</v>
      </c>
      <c r="Y853" s="17">
        <v>5.7850289542043402E-2</v>
      </c>
      <c r="Z853" s="17">
        <v>0.116425570063562</v>
      </c>
      <c r="AA853" s="17"/>
      <c r="AB853" s="17">
        <v>9.4236973664608897E-2</v>
      </c>
      <c r="AC853" s="17">
        <v>5.0138414804375003E-2</v>
      </c>
      <c r="AD853" s="17">
        <v>3.92552370003795E-2</v>
      </c>
      <c r="AE853" s="17">
        <v>6.3050703583378706E-2</v>
      </c>
      <c r="AF853" s="17"/>
      <c r="AG853" s="17">
        <v>6.9521392962912307E-2</v>
      </c>
      <c r="AH853" s="17">
        <v>6.8161292364430498E-2</v>
      </c>
      <c r="AI853" s="17">
        <v>4.2668102396849802E-2</v>
      </c>
      <c r="AJ853" s="17">
        <v>4.4947886654091197E-2</v>
      </c>
      <c r="AK853" s="17"/>
      <c r="AL853" s="17">
        <v>5.8060815806902699E-2</v>
      </c>
      <c r="AM853" s="17">
        <v>3.8307526777869701E-2</v>
      </c>
      <c r="AN853" s="17">
        <v>9.1407436514194307E-2</v>
      </c>
      <c r="AO853" s="17">
        <v>3.0193413691170502E-2</v>
      </c>
      <c r="AP853" s="17">
        <v>0.11099116663603401</v>
      </c>
      <c r="AQ853" s="17">
        <v>5.1931091442255203E-2</v>
      </c>
      <c r="AR853" s="17"/>
      <c r="AS853" s="17">
        <v>5.0504485826954902E-2</v>
      </c>
      <c r="AT853" s="17">
        <v>2.1334841790927001E-2</v>
      </c>
      <c r="AU853" s="17">
        <v>2.1334841790927001E-2</v>
      </c>
      <c r="AV853" s="17">
        <v>7.73781914544521E-2</v>
      </c>
      <c r="AW853" s="17">
        <v>9.1789861722600202E-2</v>
      </c>
      <c r="AX853" s="17">
        <v>0.15421357241839001</v>
      </c>
      <c r="AY853" s="17">
        <v>0.118615607977134</v>
      </c>
      <c r="AZ853" s="17">
        <v>2.9757114755162399E-2</v>
      </c>
      <c r="BA853" s="17">
        <v>0.31078057299475398</v>
      </c>
      <c r="BB853" s="17"/>
      <c r="BC853" s="17">
        <v>4.7023974080393202E-2</v>
      </c>
      <c r="BD853" s="17">
        <v>4.2822831546432398E-2</v>
      </c>
      <c r="BE853" s="17">
        <v>0.13125128577318601</v>
      </c>
      <c r="BF853" s="17">
        <v>3.7580348179326602E-2</v>
      </c>
      <c r="BG853" s="17">
        <v>8.3579651526281107E-2</v>
      </c>
      <c r="BH853" s="17">
        <v>8.1635417315407605E-2</v>
      </c>
      <c r="BI853" s="17"/>
      <c r="BJ853" s="17">
        <v>5.5570826189373E-2</v>
      </c>
      <c r="BK853" s="17">
        <v>6.5970156437427402E-2</v>
      </c>
      <c r="BL853" s="17">
        <v>5.5226827043206903E-2</v>
      </c>
      <c r="BM853" s="17">
        <v>7.2218570086112502E-2</v>
      </c>
      <c r="BN853" s="17">
        <v>4.0017929510363703E-2</v>
      </c>
      <c r="BO853" s="17">
        <v>6.8797582944334801E-2</v>
      </c>
      <c r="BP853" s="17"/>
      <c r="BQ853" s="17">
        <v>5.2123669606268901E-2</v>
      </c>
      <c r="BR853" s="17">
        <v>8.1562192995301805E-2</v>
      </c>
      <c r="BS853" s="17"/>
      <c r="BT853" s="17">
        <v>4.9025610546225E-2</v>
      </c>
      <c r="BU853" s="17">
        <v>7.2051056336118205E-2</v>
      </c>
      <c r="BV853" s="17"/>
      <c r="BW853" s="17">
        <v>6.1114631867178998E-2</v>
      </c>
      <c r="BX853" s="17">
        <v>5.9748517144974797E-2</v>
      </c>
    </row>
    <row r="854" spans="2:76" x14ac:dyDescent="0.35">
      <c r="B854" t="s">
        <v>337</v>
      </c>
      <c r="C854" s="17">
        <v>0.14953501037150699</v>
      </c>
      <c r="D854" s="17">
        <v>0.162972788640244</v>
      </c>
      <c r="E854" s="17">
        <v>0.13636927516883399</v>
      </c>
      <c r="F854" s="17"/>
      <c r="G854" s="17">
        <v>0.18360641549124401</v>
      </c>
      <c r="H854" s="17">
        <v>0.13196196582512701</v>
      </c>
      <c r="I854" s="17">
        <v>0.14990802576095</v>
      </c>
      <c r="J854" s="17"/>
      <c r="K854" s="17">
        <v>0.22149582335249501</v>
      </c>
      <c r="L854" s="17">
        <v>0.154994472626406</v>
      </c>
      <c r="M854" s="17">
        <v>0.111359927977708</v>
      </c>
      <c r="N854" s="17">
        <v>0.16027659947998599</v>
      </c>
      <c r="O854" s="17">
        <v>0</v>
      </c>
      <c r="P854" s="17">
        <v>0.21467535059786999</v>
      </c>
      <c r="Q854" s="17">
        <v>0.14343523918054299</v>
      </c>
      <c r="R854" s="17">
        <v>8.4682391833236795E-2</v>
      </c>
      <c r="S854" s="17">
        <v>0.232134678609177</v>
      </c>
      <c r="T854" s="17">
        <v>0.128118438776748</v>
      </c>
      <c r="U854" s="17">
        <v>0.17522858858245799</v>
      </c>
      <c r="V854" s="17">
        <v>0.28357310733156998</v>
      </c>
      <c r="W854" s="17">
        <v>8.4757604184293997E-2</v>
      </c>
      <c r="X854" s="17">
        <v>0.16790615190852601</v>
      </c>
      <c r="Y854" s="17">
        <v>0.18366296303090801</v>
      </c>
      <c r="Z854" s="17">
        <v>0.16337145789169399</v>
      </c>
      <c r="AA854" s="17"/>
      <c r="AB854" s="17">
        <v>0.18809728203846801</v>
      </c>
      <c r="AC854" s="17">
        <v>0.15182936021302201</v>
      </c>
      <c r="AD854" s="17">
        <v>0.135022997050528</v>
      </c>
      <c r="AE854" s="17">
        <v>0.125934465590406</v>
      </c>
      <c r="AF854" s="17"/>
      <c r="AG854" s="17">
        <v>0.15306846655065201</v>
      </c>
      <c r="AH854" s="17">
        <v>0.12864201305426601</v>
      </c>
      <c r="AI854" s="17">
        <v>0.150052079890375</v>
      </c>
      <c r="AJ854" s="17">
        <v>0.199140586965522</v>
      </c>
      <c r="AK854" s="17"/>
      <c r="AL854" s="17">
        <v>0.16125749912340101</v>
      </c>
      <c r="AM854" s="17">
        <v>0.157798459056019</v>
      </c>
      <c r="AN854" s="17">
        <v>0.11496219420763</v>
      </c>
      <c r="AO854" s="17">
        <v>0.19579393724810301</v>
      </c>
      <c r="AP854" s="17">
        <v>4.6765811763136399E-2</v>
      </c>
      <c r="AQ854" s="17">
        <v>0.138789188038483</v>
      </c>
      <c r="AR854" s="17"/>
      <c r="AS854" s="17">
        <v>0.13640031494532401</v>
      </c>
      <c r="AT854" s="17">
        <v>0.144086243399425</v>
      </c>
      <c r="AU854" s="17">
        <v>0.144086243399425</v>
      </c>
      <c r="AV854" s="17">
        <v>0.15157219810723399</v>
      </c>
      <c r="AW854" s="17">
        <v>0.20087944666756499</v>
      </c>
      <c r="AX854" s="17">
        <v>0.18278640727577999</v>
      </c>
      <c r="AY854" s="17">
        <v>0.279803636786294</v>
      </c>
      <c r="AZ854" s="17">
        <v>0.15031957061734399</v>
      </c>
      <c r="BA854" s="17">
        <v>0</v>
      </c>
      <c r="BB854" s="17"/>
      <c r="BC854" s="17">
        <v>0.115524086278765</v>
      </c>
      <c r="BD854" s="17">
        <v>0.20410107948714401</v>
      </c>
      <c r="BE854" s="17">
        <v>0.24538459124557199</v>
      </c>
      <c r="BF854" s="17">
        <v>0.14730544760336001</v>
      </c>
      <c r="BG854" s="17">
        <v>0.164340337547316</v>
      </c>
      <c r="BH854" s="17">
        <v>6.3296146722188695E-2</v>
      </c>
      <c r="BI854" s="17"/>
      <c r="BJ854" s="17">
        <v>0.13741752566016199</v>
      </c>
      <c r="BK854" s="17">
        <v>0.16226743329114099</v>
      </c>
      <c r="BL854" s="17">
        <v>0.14202363792709399</v>
      </c>
      <c r="BM854" s="17">
        <v>0.16117638120560601</v>
      </c>
      <c r="BN854" s="17">
        <v>0.16265915845639101</v>
      </c>
      <c r="BO854" s="17">
        <v>9.5301124329008197E-2</v>
      </c>
      <c r="BP854" s="17"/>
      <c r="BQ854" s="17">
        <v>0.15466836893892799</v>
      </c>
      <c r="BR854" s="17">
        <v>0.136574166126224</v>
      </c>
      <c r="BS854" s="17"/>
      <c r="BT854" s="17">
        <v>0.14891583321636701</v>
      </c>
      <c r="BU854" s="17">
        <v>0.149663821418801</v>
      </c>
      <c r="BV854" s="17"/>
      <c r="BW854" s="17">
        <v>0.17827659698173701</v>
      </c>
      <c r="BX854" s="17">
        <v>0.108311560851513</v>
      </c>
    </row>
    <row r="855" spans="2:76" x14ac:dyDescent="0.35">
      <c r="B855" t="s">
        <v>338</v>
      </c>
      <c r="C855" s="17">
        <v>0.16010482709751001</v>
      </c>
      <c r="D855" s="17">
        <v>0.18486047431805</v>
      </c>
      <c r="E855" s="17">
        <v>0.135620437934132</v>
      </c>
      <c r="F855" s="17"/>
      <c r="G855" s="17">
        <v>0.22079283452023299</v>
      </c>
      <c r="H855" s="17">
        <v>0.183025670733755</v>
      </c>
      <c r="I855" s="17">
        <v>0.123151654411115</v>
      </c>
      <c r="J855" s="17"/>
      <c r="K855" s="17">
        <v>0.119302552996744</v>
      </c>
      <c r="L855" s="17">
        <v>0.103297743436341</v>
      </c>
      <c r="M855" s="17">
        <v>0.16518486782580899</v>
      </c>
      <c r="N855" s="17">
        <v>0.217079998331453</v>
      </c>
      <c r="O855" s="17">
        <v>0.49832054302585199</v>
      </c>
      <c r="P855" s="17">
        <v>0.25686543955540198</v>
      </c>
      <c r="Q855" s="17">
        <v>0.18756733180971899</v>
      </c>
      <c r="R855" s="17">
        <v>0.23276051229897099</v>
      </c>
      <c r="S855" s="17">
        <v>0.101534956616504</v>
      </c>
      <c r="T855" s="17">
        <v>0.16311153445111501</v>
      </c>
      <c r="U855" s="17">
        <v>0.153135530716109</v>
      </c>
      <c r="V855" s="17">
        <v>0.21174737809549901</v>
      </c>
      <c r="W855" s="17">
        <v>0.16860808723576401</v>
      </c>
      <c r="X855" s="17">
        <v>4.1539535146226603E-2</v>
      </c>
      <c r="Y855" s="17">
        <v>0.148270539064284</v>
      </c>
      <c r="Z855" s="17">
        <v>0.23615157635373901</v>
      </c>
      <c r="AA855" s="17"/>
      <c r="AB855" s="17">
        <v>0.111671456092356</v>
      </c>
      <c r="AC855" s="17">
        <v>0.163803845041536</v>
      </c>
      <c r="AD855" s="17">
        <v>0.16173489489065901</v>
      </c>
      <c r="AE855" s="17">
        <v>0.19013825347049701</v>
      </c>
      <c r="AF855" s="17"/>
      <c r="AG855" s="17">
        <v>0.164735907165726</v>
      </c>
      <c r="AH855" s="17">
        <v>0.151614555207739</v>
      </c>
      <c r="AI855" s="17">
        <v>0.141604253975817</v>
      </c>
      <c r="AJ855" s="17">
        <v>9.4455145347958597E-2</v>
      </c>
      <c r="AK855" s="17"/>
      <c r="AL855" s="17">
        <v>0.13528070351607599</v>
      </c>
      <c r="AM855" s="17">
        <v>0.204351691663755</v>
      </c>
      <c r="AN855" s="17">
        <v>0.16328965267901799</v>
      </c>
      <c r="AO855" s="17">
        <v>0.13976742557163399</v>
      </c>
      <c r="AP855" s="17">
        <v>0.15147539462138701</v>
      </c>
      <c r="AQ855" s="17">
        <v>0.13300322673045001</v>
      </c>
      <c r="AR855" s="17"/>
      <c r="AS855" s="17">
        <v>0.120189378335524</v>
      </c>
      <c r="AT855" s="17">
        <v>9.6022669459734603E-2</v>
      </c>
      <c r="AU855" s="17">
        <v>9.6022669459734603E-2</v>
      </c>
      <c r="AV855" s="17">
        <v>0.25756697865330902</v>
      </c>
      <c r="AW855" s="17">
        <v>0.197022389408058</v>
      </c>
      <c r="AX855" s="17">
        <v>0.18794760024021601</v>
      </c>
      <c r="AY855" s="17">
        <v>5.91039164260879E-2</v>
      </c>
      <c r="AZ855" s="17">
        <v>0.132043820544371</v>
      </c>
      <c r="BA855" s="17">
        <v>0</v>
      </c>
      <c r="BB855" s="17"/>
      <c r="BC855" s="17">
        <v>0.158397673258731</v>
      </c>
      <c r="BD855" s="17">
        <v>0.185230100872568</v>
      </c>
      <c r="BE855" s="17">
        <v>0.23013443594593999</v>
      </c>
      <c r="BF855" s="17">
        <v>0.184551395915898</v>
      </c>
      <c r="BG855" s="17">
        <v>0.14096220554539099</v>
      </c>
      <c r="BH855" s="17">
        <v>0.13629103136660101</v>
      </c>
      <c r="BI855" s="17"/>
      <c r="BJ855" s="17">
        <v>0.19687884828427199</v>
      </c>
      <c r="BK855" s="17">
        <v>0.15280308650900801</v>
      </c>
      <c r="BL855" s="17">
        <v>0.225280473749533</v>
      </c>
      <c r="BM855" s="17">
        <v>0.134596242442724</v>
      </c>
      <c r="BN855" s="17">
        <v>0.15178518917133901</v>
      </c>
      <c r="BO855" s="17">
        <v>0.14302420380695599</v>
      </c>
      <c r="BP855" s="17"/>
      <c r="BQ855" s="17">
        <v>0.17000114218031501</v>
      </c>
      <c r="BR855" s="17">
        <v>0.14076677431868601</v>
      </c>
      <c r="BS855" s="17"/>
      <c r="BT855" s="17">
        <v>0.15459475499176301</v>
      </c>
      <c r="BU855" s="17">
        <v>0.16259869792723999</v>
      </c>
      <c r="BV855" s="17"/>
      <c r="BW855" s="17">
        <v>0.15357282876721401</v>
      </c>
      <c r="BX855" s="17">
        <v>0.16294786524920199</v>
      </c>
    </row>
    <row r="856" spans="2:76" x14ac:dyDescent="0.35">
      <c r="B856" t="s">
        <v>339</v>
      </c>
      <c r="C856" s="17">
        <v>0.21815909100507599</v>
      </c>
      <c r="D856" s="17">
        <v>0.212409769405799</v>
      </c>
      <c r="E856" s="17">
        <v>0.22236151203225901</v>
      </c>
      <c r="F856" s="17"/>
      <c r="G856" s="17">
        <v>0.18661803489212</v>
      </c>
      <c r="H856" s="17">
        <v>0.24148621528029901</v>
      </c>
      <c r="I856" s="17">
        <v>0.21291634188681499</v>
      </c>
      <c r="J856" s="17"/>
      <c r="K856" s="17">
        <v>0.19827501733064001</v>
      </c>
      <c r="L856" s="17">
        <v>0.24186988355723099</v>
      </c>
      <c r="M856" s="17">
        <v>0.24344925984125401</v>
      </c>
      <c r="N856" s="17">
        <v>0.22219746051240899</v>
      </c>
      <c r="O856" s="17">
        <v>0.201150394149469</v>
      </c>
      <c r="P856" s="17">
        <v>0.12715366907578801</v>
      </c>
      <c r="Q856" s="17">
        <v>0.24487853739189899</v>
      </c>
      <c r="R856" s="17">
        <v>0.247979784536661</v>
      </c>
      <c r="S856" s="17">
        <v>0.24115015578798199</v>
      </c>
      <c r="T856" s="17">
        <v>0.20597281915658</v>
      </c>
      <c r="U856" s="17">
        <v>0.19604933314296599</v>
      </c>
      <c r="V856" s="17">
        <v>0.13751962947728499</v>
      </c>
      <c r="W856" s="17">
        <v>0.25658361214143899</v>
      </c>
      <c r="X856" s="17">
        <v>0.20484101346815101</v>
      </c>
      <c r="Y856" s="17">
        <v>0.189113978406484</v>
      </c>
      <c r="Z856" s="17">
        <v>0.116961312956499</v>
      </c>
      <c r="AA856" s="17"/>
      <c r="AB856" s="17">
        <v>0.25372328691165602</v>
      </c>
      <c r="AC856" s="17">
        <v>0.19826475637366001</v>
      </c>
      <c r="AD856" s="17">
        <v>0.21291120579974701</v>
      </c>
      <c r="AE856" s="17">
        <v>0.25952368977941098</v>
      </c>
      <c r="AF856" s="17"/>
      <c r="AG856" s="17">
        <v>0.21425639270827601</v>
      </c>
      <c r="AH856" s="17">
        <v>0.22961235971566199</v>
      </c>
      <c r="AI856" s="17">
        <v>0.21308031782176601</v>
      </c>
      <c r="AJ856" s="17">
        <v>0.18830331724805099</v>
      </c>
      <c r="AK856" s="17"/>
      <c r="AL856" s="17">
        <v>0.27777092806403297</v>
      </c>
      <c r="AM856" s="17">
        <v>0.204892275692929</v>
      </c>
      <c r="AN856" s="17">
        <v>0.15911646971604201</v>
      </c>
      <c r="AO856" s="17">
        <v>0.28697035999543202</v>
      </c>
      <c r="AP856" s="17">
        <v>0.20861443568915999</v>
      </c>
      <c r="AQ856" s="17">
        <v>0.24764504782188099</v>
      </c>
      <c r="AR856" s="17"/>
      <c r="AS856" s="17">
        <v>0.22156814354943</v>
      </c>
      <c r="AT856" s="17">
        <v>0.17942172708453999</v>
      </c>
      <c r="AU856" s="17">
        <v>0.17942172708453999</v>
      </c>
      <c r="AV856" s="17">
        <v>0.18257574592827999</v>
      </c>
      <c r="AW856" s="17">
        <v>0.30713851292569599</v>
      </c>
      <c r="AX856" s="17">
        <v>0.106411018531643</v>
      </c>
      <c r="AY856" s="17">
        <v>5.7591516059154697E-2</v>
      </c>
      <c r="AZ856" s="17">
        <v>0.25906468676491801</v>
      </c>
      <c r="BA856" s="17">
        <v>0.68921942700524597</v>
      </c>
      <c r="BB856" s="17"/>
      <c r="BC856" s="17">
        <v>0.24431691127849101</v>
      </c>
      <c r="BD856" s="17">
        <v>0.21624684094818999</v>
      </c>
      <c r="BE856" s="17">
        <v>0.20205747128542501</v>
      </c>
      <c r="BF856" s="17">
        <v>0.20685101469208</v>
      </c>
      <c r="BG856" s="17">
        <v>0.20606823082852099</v>
      </c>
      <c r="BH856" s="17">
        <v>6.5291561881303306E-2</v>
      </c>
      <c r="BI856" s="17"/>
      <c r="BJ856" s="17">
        <v>0.236422468544291</v>
      </c>
      <c r="BK856" s="17">
        <v>0.208004204723854</v>
      </c>
      <c r="BL856" s="17">
        <v>0.18247575954140199</v>
      </c>
      <c r="BM856" s="17">
        <v>0.198075709223033</v>
      </c>
      <c r="BN856" s="17">
        <v>0.245995964586015</v>
      </c>
      <c r="BO856" s="17">
        <v>0.25511978425023102</v>
      </c>
      <c r="BP856" s="17"/>
      <c r="BQ856" s="17">
        <v>0.23100805341623801</v>
      </c>
      <c r="BR856" s="17">
        <v>0.193151264039915</v>
      </c>
      <c r="BS856" s="17"/>
      <c r="BT856" s="17">
        <v>0.22034486852642701</v>
      </c>
      <c r="BU856" s="17">
        <v>0.214332434211426</v>
      </c>
      <c r="BV856" s="17"/>
      <c r="BW856" s="17">
        <v>0.233674717320698</v>
      </c>
      <c r="BX856" s="17">
        <v>0.20008919066896999</v>
      </c>
    </row>
    <row r="857" spans="2:76" x14ac:dyDescent="0.35">
      <c r="B857" t="s">
        <v>340</v>
      </c>
      <c r="C857" s="17">
        <v>0.37791779672498499</v>
      </c>
      <c r="D857" s="17">
        <v>0.34266293120806302</v>
      </c>
      <c r="E857" s="17">
        <v>0.41399380628947902</v>
      </c>
      <c r="F857" s="17"/>
      <c r="G857" s="17">
        <v>0.25256936990222401</v>
      </c>
      <c r="H857" s="17">
        <v>0.34442772116129999</v>
      </c>
      <c r="I857" s="17">
        <v>0.44463290509794301</v>
      </c>
      <c r="J857" s="17"/>
      <c r="K857" s="17">
        <v>0.384784226455686</v>
      </c>
      <c r="L857" s="17">
        <v>0.41271341613554002</v>
      </c>
      <c r="M857" s="17">
        <v>0.37596383872699402</v>
      </c>
      <c r="N857" s="17">
        <v>0.339079977212567</v>
      </c>
      <c r="O857" s="17">
        <v>0.199094554667021</v>
      </c>
      <c r="P857" s="17">
        <v>0.35768766500397298</v>
      </c>
      <c r="Q857" s="17">
        <v>0.33174018141790701</v>
      </c>
      <c r="R857" s="17">
        <v>0.320601308873806</v>
      </c>
      <c r="S857" s="17">
        <v>0.37861001403970201</v>
      </c>
      <c r="T857" s="17">
        <v>0.38225212272050701</v>
      </c>
      <c r="U857" s="17">
        <v>0.43713382315578297</v>
      </c>
      <c r="V857" s="17">
        <v>0.29663075700717501</v>
      </c>
      <c r="W857" s="17">
        <v>0.40685112655984901</v>
      </c>
      <c r="X857" s="17">
        <v>0.46097808344866498</v>
      </c>
      <c r="Y857" s="17">
        <v>0.39126225378155999</v>
      </c>
      <c r="Z857" s="17">
        <v>0.32799090922027802</v>
      </c>
      <c r="AA857" s="17"/>
      <c r="AB857" s="17">
        <v>0.33074296290282901</v>
      </c>
      <c r="AC857" s="17">
        <v>0.41561040472845101</v>
      </c>
      <c r="AD857" s="17">
        <v>0.40951701733891499</v>
      </c>
      <c r="AE857" s="17">
        <v>0.31147566237233298</v>
      </c>
      <c r="AF857" s="17"/>
      <c r="AG857" s="17">
        <v>0.38138365235080002</v>
      </c>
      <c r="AH857" s="17">
        <v>0.305968233020046</v>
      </c>
      <c r="AI857" s="17">
        <v>0.42033726175615399</v>
      </c>
      <c r="AJ857" s="17">
        <v>0.38741460757597002</v>
      </c>
      <c r="AK857" s="17"/>
      <c r="AL857" s="17">
        <v>0.35376690477935802</v>
      </c>
      <c r="AM857" s="17">
        <v>0.36178702941004498</v>
      </c>
      <c r="AN857" s="17">
        <v>0.43187666280713999</v>
      </c>
      <c r="AO857" s="17">
        <v>0.33120863010152402</v>
      </c>
      <c r="AP857" s="17">
        <v>0.40986484759158698</v>
      </c>
      <c r="AQ857" s="17">
        <v>0.42863144596693098</v>
      </c>
      <c r="AR857" s="17"/>
      <c r="AS857" s="17">
        <v>0.46942423430708702</v>
      </c>
      <c r="AT857" s="17">
        <v>0.55913451826537297</v>
      </c>
      <c r="AU857" s="17">
        <v>0.55913451826537297</v>
      </c>
      <c r="AV857" s="17">
        <v>0.24890017315734</v>
      </c>
      <c r="AW857" s="17">
        <v>0.14713190104593199</v>
      </c>
      <c r="AX857" s="17">
        <v>0.31911281139591202</v>
      </c>
      <c r="AY857" s="17">
        <v>0.32787142217769999</v>
      </c>
      <c r="AZ857" s="17">
        <v>0.36031722482105</v>
      </c>
      <c r="BA857" s="17">
        <v>0</v>
      </c>
      <c r="BB857" s="17"/>
      <c r="BC857" s="17">
        <v>0.40782787560898098</v>
      </c>
      <c r="BD857" s="17">
        <v>0.34262753918300798</v>
      </c>
      <c r="BE857" s="17">
        <v>0.191172215749877</v>
      </c>
      <c r="BF857" s="17">
        <v>0.37624402535309798</v>
      </c>
      <c r="BG857" s="17">
        <v>0.36389153556862402</v>
      </c>
      <c r="BH857" s="17">
        <v>0.65348584271450005</v>
      </c>
      <c r="BI857" s="17"/>
      <c r="BJ857" s="17">
        <v>0.32868783839186</v>
      </c>
      <c r="BK857" s="17">
        <v>0.37331757748167899</v>
      </c>
      <c r="BL857" s="17">
        <v>0.36629372346246902</v>
      </c>
      <c r="BM857" s="17">
        <v>0.410807485223733</v>
      </c>
      <c r="BN857" s="17">
        <v>0.35684933215540099</v>
      </c>
      <c r="BO857" s="17">
        <v>0.42022655859365599</v>
      </c>
      <c r="BP857" s="17"/>
      <c r="BQ857" s="17">
        <v>0.361146090522935</v>
      </c>
      <c r="BR857" s="17">
        <v>0.41086003657273601</v>
      </c>
      <c r="BS857" s="17"/>
      <c r="BT857" s="17">
        <v>0.39983471042311097</v>
      </c>
      <c r="BU857" s="17">
        <v>0.36358823612774799</v>
      </c>
      <c r="BV857" s="17"/>
      <c r="BW857" s="17">
        <v>0.350960901389957</v>
      </c>
      <c r="BX857" s="17">
        <v>0.41902531435939699</v>
      </c>
    </row>
    <row r="858" spans="2:76" x14ac:dyDescent="0.35">
      <c r="B858" t="s">
        <v>178</v>
      </c>
      <c r="C858" s="17">
        <v>3.28891040697286E-2</v>
      </c>
      <c r="D858" s="17">
        <v>4.9479895849360897E-2</v>
      </c>
      <c r="E858" s="17">
        <v>1.6331824869409099E-2</v>
      </c>
      <c r="F858" s="17"/>
      <c r="G858" s="17">
        <v>8.9565052382525503E-2</v>
      </c>
      <c r="H858" s="17">
        <v>3.7651368881549699E-2</v>
      </c>
      <c r="I858" s="17">
        <v>9.9255120777014191E-3</v>
      </c>
      <c r="J858" s="17"/>
      <c r="K858" s="17">
        <v>1.8243499819164399E-2</v>
      </c>
      <c r="L858" s="17">
        <v>3.04320392622454E-2</v>
      </c>
      <c r="M858" s="17">
        <v>3.9367573179366601E-2</v>
      </c>
      <c r="N858" s="17">
        <v>3.0025103844811898E-2</v>
      </c>
      <c r="O858" s="17">
        <v>0.101434508157658</v>
      </c>
      <c r="P858" s="17">
        <v>4.36178757669669E-2</v>
      </c>
      <c r="Q858" s="17">
        <v>1.1758636034818E-2</v>
      </c>
      <c r="R858" s="17">
        <v>4.8951907804723797E-2</v>
      </c>
      <c r="S858" s="17">
        <v>0</v>
      </c>
      <c r="T858" s="17">
        <v>2.6244853004521899E-2</v>
      </c>
      <c r="U858" s="17">
        <v>1.9502078190636901E-2</v>
      </c>
      <c r="V858" s="17">
        <v>0</v>
      </c>
      <c r="W858" s="17">
        <v>6.6361247247379199E-2</v>
      </c>
      <c r="X858" s="17">
        <v>0.124735216028432</v>
      </c>
      <c r="Y858" s="17">
        <v>2.9839976174719899E-2</v>
      </c>
      <c r="Z858" s="17">
        <v>3.9099173514228799E-2</v>
      </c>
      <c r="AA858" s="17"/>
      <c r="AB858" s="17">
        <v>2.1528038390082702E-2</v>
      </c>
      <c r="AC858" s="17">
        <v>2.0353218838955401E-2</v>
      </c>
      <c r="AD858" s="17">
        <v>4.1558647919771298E-2</v>
      </c>
      <c r="AE858" s="17">
        <v>4.9877225203974397E-2</v>
      </c>
      <c r="AF858" s="17"/>
      <c r="AG858" s="17">
        <v>1.70341882616338E-2</v>
      </c>
      <c r="AH858" s="17">
        <v>0.116001546637857</v>
      </c>
      <c r="AI858" s="17">
        <v>3.2257984159038702E-2</v>
      </c>
      <c r="AJ858" s="17">
        <v>8.5738456208407296E-2</v>
      </c>
      <c r="AK858" s="17"/>
      <c r="AL858" s="17">
        <v>1.38631487102289E-2</v>
      </c>
      <c r="AM858" s="17">
        <v>3.2863017399382903E-2</v>
      </c>
      <c r="AN858" s="17">
        <v>3.9347584075974898E-2</v>
      </c>
      <c r="AO858" s="17">
        <v>1.6066233392135899E-2</v>
      </c>
      <c r="AP858" s="17">
        <v>7.2288343698695898E-2</v>
      </c>
      <c r="AQ858" s="17">
        <v>0</v>
      </c>
      <c r="AR858" s="17"/>
      <c r="AS858" s="17">
        <v>1.91344303568014E-3</v>
      </c>
      <c r="AT858" s="17">
        <v>0</v>
      </c>
      <c r="AU858" s="17">
        <v>0</v>
      </c>
      <c r="AV858" s="17">
        <v>8.2006712699384504E-2</v>
      </c>
      <c r="AW858" s="17">
        <v>5.6037888230148603E-2</v>
      </c>
      <c r="AX858" s="17">
        <v>4.95285901380597E-2</v>
      </c>
      <c r="AY858" s="17">
        <v>0.15701390057362999</v>
      </c>
      <c r="AZ858" s="17">
        <v>6.8497582497154597E-2</v>
      </c>
      <c r="BA858" s="17">
        <v>0</v>
      </c>
      <c r="BB858" s="17"/>
      <c r="BC858" s="17">
        <v>2.6909479494638799E-2</v>
      </c>
      <c r="BD858" s="17">
        <v>8.9716079626579008E-3</v>
      </c>
      <c r="BE858" s="17">
        <v>0</v>
      </c>
      <c r="BF858" s="17">
        <v>4.7467768256237101E-2</v>
      </c>
      <c r="BG858" s="17">
        <v>4.11580389838683E-2</v>
      </c>
      <c r="BH858" s="17">
        <v>0</v>
      </c>
      <c r="BI858" s="17"/>
      <c r="BJ858" s="17">
        <v>4.50224929300422E-2</v>
      </c>
      <c r="BK858" s="17">
        <v>3.7637541556890197E-2</v>
      </c>
      <c r="BL858" s="17">
        <v>2.8699578276296499E-2</v>
      </c>
      <c r="BM858" s="17">
        <v>2.31256118187919E-2</v>
      </c>
      <c r="BN858" s="17">
        <v>4.2692426120490803E-2</v>
      </c>
      <c r="BO858" s="17">
        <v>1.7530746075813401E-2</v>
      </c>
      <c r="BP858" s="17"/>
      <c r="BQ858" s="17">
        <v>3.1052675335315801E-2</v>
      </c>
      <c r="BR858" s="17">
        <v>3.70855659471368E-2</v>
      </c>
      <c r="BS858" s="17"/>
      <c r="BT858" s="17">
        <v>2.7284222296107299E-2</v>
      </c>
      <c r="BU858" s="17">
        <v>3.7765753978666501E-2</v>
      </c>
      <c r="BV858" s="17"/>
      <c r="BW858" s="17">
        <v>2.24003236732138E-2</v>
      </c>
      <c r="BX858" s="17">
        <v>4.9877551725942597E-2</v>
      </c>
    </row>
    <row r="859" spans="2:76" x14ac:dyDescent="0.35">
      <c r="B859" t="s">
        <v>341</v>
      </c>
      <c r="C859" s="17">
        <v>0.21092918110270001</v>
      </c>
      <c r="D859" s="17">
        <v>0.21058692921872699</v>
      </c>
      <c r="E859" s="17">
        <v>0.21169241887472101</v>
      </c>
      <c r="F859" s="17"/>
      <c r="G859" s="17">
        <v>0.25045470830289801</v>
      </c>
      <c r="H859" s="17">
        <v>0.193409023943095</v>
      </c>
      <c r="I859" s="17">
        <v>0.20937358652642499</v>
      </c>
      <c r="J859" s="17"/>
      <c r="K859" s="17">
        <v>0.27939470339776501</v>
      </c>
      <c r="L859" s="17">
        <v>0.211686917608642</v>
      </c>
      <c r="M859" s="17">
        <v>0.176034460426576</v>
      </c>
      <c r="N859" s="17">
        <v>0.19161746009875999</v>
      </c>
      <c r="O859" s="17">
        <v>0</v>
      </c>
      <c r="P859" s="17">
        <v>0.21467535059786999</v>
      </c>
      <c r="Q859" s="17">
        <v>0.22405531334565601</v>
      </c>
      <c r="R859" s="17">
        <v>0.14970648648583801</v>
      </c>
      <c r="S859" s="17">
        <v>0.27870487355581203</v>
      </c>
      <c r="T859" s="17">
        <v>0.222418670667276</v>
      </c>
      <c r="U859" s="17">
        <v>0.194179234794504</v>
      </c>
      <c r="V859" s="17">
        <v>0.35410223542004099</v>
      </c>
      <c r="W859" s="17">
        <v>0.10159592681556801</v>
      </c>
      <c r="X859" s="17">
        <v>0.16790615190852601</v>
      </c>
      <c r="Y859" s="17">
        <v>0.241513252572952</v>
      </c>
      <c r="Z859" s="17">
        <v>0.27979702795525502</v>
      </c>
      <c r="AA859" s="17"/>
      <c r="AB859" s="17">
        <v>0.28233425570307702</v>
      </c>
      <c r="AC859" s="17">
        <v>0.20196777501739699</v>
      </c>
      <c r="AD859" s="17">
        <v>0.174278234050907</v>
      </c>
      <c r="AE859" s="17">
        <v>0.18898516917378499</v>
      </c>
      <c r="AF859" s="17"/>
      <c r="AG859" s="17">
        <v>0.222589859513565</v>
      </c>
      <c r="AH859" s="17">
        <v>0.19680330541869601</v>
      </c>
      <c r="AI859" s="17">
        <v>0.19272018228722501</v>
      </c>
      <c r="AJ859" s="17">
        <v>0.244088473619614</v>
      </c>
      <c r="AK859" s="17"/>
      <c r="AL859" s="17">
        <v>0.21931831493030399</v>
      </c>
      <c r="AM859" s="17">
        <v>0.196105985833888</v>
      </c>
      <c r="AN859" s="17">
        <v>0.20636963072182499</v>
      </c>
      <c r="AO859" s="17">
        <v>0.225987350939274</v>
      </c>
      <c r="AP859" s="17">
        <v>0.15775697839916999</v>
      </c>
      <c r="AQ859" s="17">
        <v>0.190720279480738</v>
      </c>
      <c r="AR859" s="17"/>
      <c r="AS859" s="17">
        <v>0.186904800772279</v>
      </c>
      <c r="AT859" s="17">
        <v>0.16542108519035201</v>
      </c>
      <c r="AU859" s="17">
        <v>0.16542108519035201</v>
      </c>
      <c r="AV859" s="17">
        <v>0.22895038956168701</v>
      </c>
      <c r="AW859" s="17">
        <v>0.29266930839016497</v>
      </c>
      <c r="AX859" s="17">
        <v>0.33699997969417</v>
      </c>
      <c r="AY859" s="17">
        <v>0.39841924476342799</v>
      </c>
      <c r="AZ859" s="17">
        <v>0.18007668537250601</v>
      </c>
      <c r="BA859" s="17">
        <v>0.31078057299475398</v>
      </c>
      <c r="BB859" s="17"/>
      <c r="BC859" s="17">
        <v>0.162548060359158</v>
      </c>
      <c r="BD859" s="17">
        <v>0.246923911033577</v>
      </c>
      <c r="BE859" s="17">
        <v>0.376635877018758</v>
      </c>
      <c r="BF859" s="17">
        <v>0.18488579578268699</v>
      </c>
      <c r="BG859" s="17">
        <v>0.247919989073597</v>
      </c>
      <c r="BH859" s="17">
        <v>0.14493156403759599</v>
      </c>
      <c r="BI859" s="17"/>
      <c r="BJ859" s="17">
        <v>0.192988351849535</v>
      </c>
      <c r="BK859" s="17">
        <v>0.228237589728569</v>
      </c>
      <c r="BL859" s="17">
        <v>0.19725046497030099</v>
      </c>
      <c r="BM859" s="17">
        <v>0.233394951291719</v>
      </c>
      <c r="BN859" s="17">
        <v>0.20267708796675399</v>
      </c>
      <c r="BO859" s="17">
        <v>0.164098707273343</v>
      </c>
      <c r="BP859" s="17"/>
      <c r="BQ859" s="17">
        <v>0.20679203854519701</v>
      </c>
      <c r="BR859" s="17">
        <v>0.21813635912152601</v>
      </c>
      <c r="BS859" s="17"/>
      <c r="BT859" s="17">
        <v>0.19794144376259201</v>
      </c>
      <c r="BU859" s="17">
        <v>0.22171487775491999</v>
      </c>
      <c r="BV859" s="17"/>
      <c r="BW859" s="17">
        <v>0.239391228848917</v>
      </c>
      <c r="BX859" s="17">
        <v>0.16806007799648801</v>
      </c>
    </row>
    <row r="860" spans="2:76" x14ac:dyDescent="0.35">
      <c r="B860" t="s">
        <v>342</v>
      </c>
      <c r="C860" s="17">
        <v>0.59607688773006096</v>
      </c>
      <c r="D860" s="17">
        <v>0.55507270061386205</v>
      </c>
      <c r="E860" s="17">
        <v>0.63635531832173797</v>
      </c>
      <c r="F860" s="17"/>
      <c r="G860" s="17">
        <v>0.43918740479434298</v>
      </c>
      <c r="H860" s="17">
        <v>0.58591393644159995</v>
      </c>
      <c r="I860" s="17">
        <v>0.65754924698475803</v>
      </c>
      <c r="J860" s="17"/>
      <c r="K860" s="17">
        <v>0.58305924378632701</v>
      </c>
      <c r="L860" s="17">
        <v>0.65458329969277096</v>
      </c>
      <c r="M860" s="17">
        <v>0.619413098568248</v>
      </c>
      <c r="N860" s="17">
        <v>0.56127743772497596</v>
      </c>
      <c r="O860" s="17">
        <v>0.40024494881648998</v>
      </c>
      <c r="P860" s="17">
        <v>0.48484133407976099</v>
      </c>
      <c r="Q860" s="17">
        <v>0.57661871880980697</v>
      </c>
      <c r="R860" s="17">
        <v>0.56858109341046703</v>
      </c>
      <c r="S860" s="17">
        <v>0.619760169827685</v>
      </c>
      <c r="T860" s="17">
        <v>0.58822494187708696</v>
      </c>
      <c r="U860" s="17">
        <v>0.63318315629874899</v>
      </c>
      <c r="V860" s="17">
        <v>0.43415038648446003</v>
      </c>
      <c r="W860" s="17">
        <v>0.663434738701289</v>
      </c>
      <c r="X860" s="17">
        <v>0.66581909691681596</v>
      </c>
      <c r="Y860" s="17">
        <v>0.58037623218804402</v>
      </c>
      <c r="Z860" s="17">
        <v>0.44495222217677699</v>
      </c>
      <c r="AA860" s="17"/>
      <c r="AB860" s="17">
        <v>0.58446624981448503</v>
      </c>
      <c r="AC860" s="17">
        <v>0.61387516110211104</v>
      </c>
      <c r="AD860" s="17">
        <v>0.62242822313866197</v>
      </c>
      <c r="AE860" s="17">
        <v>0.57099935215174402</v>
      </c>
      <c r="AF860" s="17"/>
      <c r="AG860" s="17">
        <v>0.59564004505907597</v>
      </c>
      <c r="AH860" s="17">
        <v>0.53558059273570802</v>
      </c>
      <c r="AI860" s="17">
        <v>0.63341757957792</v>
      </c>
      <c r="AJ860" s="17">
        <v>0.57571792482402095</v>
      </c>
      <c r="AK860" s="17"/>
      <c r="AL860" s="17">
        <v>0.63153783284339104</v>
      </c>
      <c r="AM860" s="17">
        <v>0.56667930510297404</v>
      </c>
      <c r="AN860" s="17">
        <v>0.59099313252318197</v>
      </c>
      <c r="AO860" s="17">
        <v>0.61817899009695598</v>
      </c>
      <c r="AP860" s="17">
        <v>0.61847928328074697</v>
      </c>
      <c r="AQ860" s="17">
        <v>0.67627649378881205</v>
      </c>
      <c r="AR860" s="17"/>
      <c r="AS860" s="17">
        <v>0.69099237785651701</v>
      </c>
      <c r="AT860" s="17">
        <v>0.73855624534991304</v>
      </c>
      <c r="AU860" s="17">
        <v>0.73855624534991304</v>
      </c>
      <c r="AV860" s="17">
        <v>0.43147591908562</v>
      </c>
      <c r="AW860" s="17">
        <v>0.45427041397162798</v>
      </c>
      <c r="AX860" s="17">
        <v>0.425523829927554</v>
      </c>
      <c r="AY860" s="17">
        <v>0.38546293823685401</v>
      </c>
      <c r="AZ860" s="17">
        <v>0.619381911585969</v>
      </c>
      <c r="BA860" s="17">
        <v>0.68921942700524597</v>
      </c>
      <c r="BB860" s="17"/>
      <c r="BC860" s="17">
        <v>0.65214478688747202</v>
      </c>
      <c r="BD860" s="17">
        <v>0.55887438013119695</v>
      </c>
      <c r="BE860" s="17">
        <v>0.39322968703530198</v>
      </c>
      <c r="BF860" s="17">
        <v>0.58309504004517798</v>
      </c>
      <c r="BG860" s="17">
        <v>0.56995976639714496</v>
      </c>
      <c r="BH860" s="17">
        <v>0.71877740459580297</v>
      </c>
      <c r="BI860" s="17"/>
      <c r="BJ860" s="17">
        <v>0.56511030693615105</v>
      </c>
      <c r="BK860" s="17">
        <v>0.58132178220553299</v>
      </c>
      <c r="BL860" s="17">
        <v>0.54876948300386996</v>
      </c>
      <c r="BM860" s="17">
        <v>0.60888319444676497</v>
      </c>
      <c r="BN860" s="17">
        <v>0.60284529674141596</v>
      </c>
      <c r="BO860" s="17">
        <v>0.67534634284388695</v>
      </c>
      <c r="BP860" s="17"/>
      <c r="BQ860" s="17">
        <v>0.59215414393917198</v>
      </c>
      <c r="BR860" s="17">
        <v>0.60401130061265096</v>
      </c>
      <c r="BS860" s="17"/>
      <c r="BT860" s="17">
        <v>0.62017957894953801</v>
      </c>
      <c r="BU860" s="17">
        <v>0.57792067033917405</v>
      </c>
      <c r="BV860" s="17"/>
      <c r="BW860" s="17">
        <v>0.58463561871065595</v>
      </c>
      <c r="BX860" s="17">
        <v>0.61911450502836696</v>
      </c>
    </row>
    <row r="861" spans="2:76" x14ac:dyDescent="0.35">
      <c r="B861" t="s">
        <v>109</v>
      </c>
      <c r="C861" s="17">
        <v>-0.38514770662736098</v>
      </c>
      <c r="D861" s="17">
        <v>-0.34448577139513498</v>
      </c>
      <c r="E861" s="17">
        <v>-0.42466289944701602</v>
      </c>
      <c r="F861" s="17"/>
      <c r="G861" s="17">
        <v>-0.188732696491445</v>
      </c>
      <c r="H861" s="17">
        <v>-0.392504912498504</v>
      </c>
      <c r="I861" s="17">
        <v>-0.44817566045833301</v>
      </c>
      <c r="J861" s="17"/>
      <c r="K861" s="17">
        <v>-0.303664540388562</v>
      </c>
      <c r="L861" s="17">
        <v>-0.44289638208412901</v>
      </c>
      <c r="M861" s="17">
        <v>-0.443378638141671</v>
      </c>
      <c r="N861" s="17">
        <v>-0.369659977626216</v>
      </c>
      <c r="O861" s="17">
        <v>-0.40024494881648998</v>
      </c>
      <c r="P861" s="17">
        <v>-0.27016598348189103</v>
      </c>
      <c r="Q861" s="17">
        <v>-0.35256340546414999</v>
      </c>
      <c r="R861" s="17">
        <v>-0.41887460692462802</v>
      </c>
      <c r="S861" s="17">
        <v>-0.34105529627187298</v>
      </c>
      <c r="T861" s="17">
        <v>-0.36580627120981202</v>
      </c>
      <c r="U861" s="17">
        <v>-0.439003921504245</v>
      </c>
      <c r="V861" s="17">
        <v>-8.0048151064418094E-2</v>
      </c>
      <c r="W861" s="17">
        <v>-0.56183881188572005</v>
      </c>
      <c r="X861" s="17">
        <v>-0.49791294500828998</v>
      </c>
      <c r="Y861" s="17">
        <v>-0.33886297961509199</v>
      </c>
      <c r="Z861" s="17">
        <v>-0.165155194221521</v>
      </c>
      <c r="AA861" s="17"/>
      <c r="AB861" s="17">
        <v>-0.30213199411140801</v>
      </c>
      <c r="AC861" s="17">
        <v>-0.411907386084714</v>
      </c>
      <c r="AD861" s="17">
        <v>-0.448149989087755</v>
      </c>
      <c r="AE861" s="17">
        <v>-0.38201418297795903</v>
      </c>
      <c r="AF861" s="17"/>
      <c r="AG861" s="17">
        <v>-0.373050185545511</v>
      </c>
      <c r="AH861" s="17">
        <v>-0.33877728731701201</v>
      </c>
      <c r="AI861" s="17">
        <v>-0.44069739729069501</v>
      </c>
      <c r="AJ861" s="17">
        <v>-0.33162945120440701</v>
      </c>
      <c r="AK861" s="17"/>
      <c r="AL861" s="17">
        <v>-0.41221951791308697</v>
      </c>
      <c r="AM861" s="17">
        <v>-0.37057331926908599</v>
      </c>
      <c r="AN861" s="17">
        <v>-0.38462350180135702</v>
      </c>
      <c r="AO861" s="17">
        <v>-0.39219163915768201</v>
      </c>
      <c r="AP861" s="17">
        <v>-0.46072230488157601</v>
      </c>
      <c r="AQ861" s="17">
        <v>-0.485556214308073</v>
      </c>
      <c r="AR861" s="17"/>
      <c r="AS861" s="17">
        <v>-0.50408757708423801</v>
      </c>
      <c r="AT861" s="17">
        <v>-0.57313516015956101</v>
      </c>
      <c r="AU861" s="17">
        <v>-0.57313516015956101</v>
      </c>
      <c r="AV861" s="17">
        <v>-0.20252552952393299</v>
      </c>
      <c r="AW861" s="17">
        <v>-0.16160110558146301</v>
      </c>
      <c r="AX861" s="17">
        <v>-8.8523850233384299E-2</v>
      </c>
      <c r="AY861" s="17">
        <v>1.29563065265734E-2</v>
      </c>
      <c r="AZ861" s="17">
        <v>-0.43930522621346202</v>
      </c>
      <c r="BA861" s="17">
        <v>-0.37843885401049099</v>
      </c>
      <c r="BB861" s="17"/>
      <c r="BC861" s="17">
        <v>-0.48959672652831399</v>
      </c>
      <c r="BD861" s="17">
        <v>-0.31195046909761998</v>
      </c>
      <c r="BE861" s="17">
        <v>-1.65938100165435E-2</v>
      </c>
      <c r="BF861" s="17">
        <v>-0.39820924426249099</v>
      </c>
      <c r="BG861" s="17">
        <v>-0.32203977732354799</v>
      </c>
      <c r="BH861" s="17">
        <v>-0.57384584055820698</v>
      </c>
      <c r="BI861" s="17"/>
      <c r="BJ861" s="17">
        <v>-0.372121955086616</v>
      </c>
      <c r="BK861" s="17">
        <v>-0.35308419247696499</v>
      </c>
      <c r="BL861" s="17">
        <v>-0.35151901803357</v>
      </c>
      <c r="BM861" s="17">
        <v>-0.37548824315504598</v>
      </c>
      <c r="BN861" s="17">
        <v>-0.40016820877466203</v>
      </c>
      <c r="BO861" s="17">
        <v>-0.51124763557054398</v>
      </c>
      <c r="BP861" s="17"/>
      <c r="BQ861" s="17">
        <v>-0.38536210539397497</v>
      </c>
      <c r="BR861" s="17">
        <v>-0.385874941491125</v>
      </c>
      <c r="BS861" s="17"/>
      <c r="BT861" s="17">
        <v>-0.42223813518694597</v>
      </c>
      <c r="BU861" s="17">
        <v>-0.356205792584254</v>
      </c>
      <c r="BV861" s="17"/>
      <c r="BW861" s="17">
        <v>-0.345244389861739</v>
      </c>
      <c r="BX861" s="17">
        <v>-0.45105442703187898</v>
      </c>
    </row>
    <row r="862" spans="2:76" x14ac:dyDescent="0.35">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row>
    <row r="863" spans="2:76" x14ac:dyDescent="0.35">
      <c r="B863" s="6" t="s">
        <v>476</v>
      </c>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row>
    <row r="864" spans="2:76" x14ac:dyDescent="0.35">
      <c r="B864" s="24" t="s">
        <v>99</v>
      </c>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row>
    <row r="865" spans="2:76" x14ac:dyDescent="0.35">
      <c r="B865" t="s">
        <v>336</v>
      </c>
      <c r="C865" s="17">
        <v>8.4579824833464795E-2</v>
      </c>
      <c r="D865" s="17">
        <v>7.7286670071295305E-2</v>
      </c>
      <c r="E865" s="17">
        <v>9.2055603049451498E-2</v>
      </c>
      <c r="F865" s="17"/>
      <c r="G865" s="17">
        <v>9.4833192260216997E-2</v>
      </c>
      <c r="H865" s="17">
        <v>8.1260966781192503E-2</v>
      </c>
      <c r="I865" s="17">
        <v>8.3325676276303398E-2</v>
      </c>
      <c r="J865" s="17"/>
      <c r="K865" s="17">
        <v>0.101436525188906</v>
      </c>
      <c r="L865" s="17">
        <v>0.106585361051748</v>
      </c>
      <c r="M865" s="17">
        <v>4.4108939090411303E-2</v>
      </c>
      <c r="N865" s="17">
        <v>6.26817212375467E-2</v>
      </c>
      <c r="O865" s="17">
        <v>0</v>
      </c>
      <c r="P865" s="17">
        <v>0</v>
      </c>
      <c r="Q865" s="17">
        <v>0.105386572658158</v>
      </c>
      <c r="R865" s="17">
        <v>8.8007304352739193E-2</v>
      </c>
      <c r="S865" s="17">
        <v>9.3560259019466602E-2</v>
      </c>
      <c r="T865" s="17">
        <v>8.4674221387572801E-2</v>
      </c>
      <c r="U865" s="17">
        <v>5.8027310053348997E-2</v>
      </c>
      <c r="V865" s="17">
        <v>0</v>
      </c>
      <c r="W865" s="17">
        <v>3.6083614438081203E-2</v>
      </c>
      <c r="X865" s="17">
        <v>4.2109248855238299E-2</v>
      </c>
      <c r="Y865" s="17">
        <v>0.122909082828384</v>
      </c>
      <c r="Z865" s="17">
        <v>0.16217728896644401</v>
      </c>
      <c r="AA865" s="17"/>
      <c r="AB865" s="17">
        <v>0.107750233283265</v>
      </c>
      <c r="AC865" s="17">
        <v>8.8095992096273501E-2</v>
      </c>
      <c r="AD865" s="17">
        <v>8.5295307932912096E-2</v>
      </c>
      <c r="AE865" s="17">
        <v>4.7944903900536899E-2</v>
      </c>
      <c r="AF865" s="17"/>
      <c r="AG865" s="17">
        <v>0.10517429725951</v>
      </c>
      <c r="AH865" s="17">
        <v>3.1628666854280799E-2</v>
      </c>
      <c r="AI865" s="17">
        <v>5.3520474862778597E-2</v>
      </c>
      <c r="AJ865" s="17">
        <v>5.7607719295999602E-2</v>
      </c>
      <c r="AK865" s="17"/>
      <c r="AL865" s="17">
        <v>5.6853774769917299E-2</v>
      </c>
      <c r="AM865" s="17">
        <v>7.3227749636788103E-2</v>
      </c>
      <c r="AN865" s="17">
        <v>0.149008391002107</v>
      </c>
      <c r="AO865" s="17">
        <v>8.1240258354992698E-2</v>
      </c>
      <c r="AP865" s="17">
        <v>0.11099116663603401</v>
      </c>
      <c r="AQ865" s="17">
        <v>9.1264431491627093E-2</v>
      </c>
      <c r="AR865" s="17"/>
      <c r="AS865" s="17">
        <v>7.3502082653094006E-2</v>
      </c>
      <c r="AT865" s="17">
        <v>6.4258023414012405E-2</v>
      </c>
      <c r="AU865" s="17">
        <v>6.4258023414012405E-2</v>
      </c>
      <c r="AV865" s="17">
        <v>9.2422151692556201E-2</v>
      </c>
      <c r="AW865" s="17">
        <v>0.108936939342911</v>
      </c>
      <c r="AX865" s="17">
        <v>0.15452718927494</v>
      </c>
      <c r="AY865" s="17">
        <v>0.176533547589319</v>
      </c>
      <c r="AZ865" s="17">
        <v>2.9757114755162399E-2</v>
      </c>
      <c r="BA865" s="17">
        <v>0.62483990963455605</v>
      </c>
      <c r="BB865" s="17"/>
      <c r="BC865" s="17">
        <v>6.6924456304453206E-2</v>
      </c>
      <c r="BD865" s="17">
        <v>4.03709402724894E-2</v>
      </c>
      <c r="BE865" s="17">
        <v>0.15525551161758699</v>
      </c>
      <c r="BF865" s="17">
        <v>0.103258113194052</v>
      </c>
      <c r="BG865" s="17">
        <v>9.4862642061808597E-2</v>
      </c>
      <c r="BH865" s="17">
        <v>0.14692697919671099</v>
      </c>
      <c r="BI865" s="17"/>
      <c r="BJ865" s="17">
        <v>0.100398641063044</v>
      </c>
      <c r="BK865" s="17">
        <v>9.4694908198433E-2</v>
      </c>
      <c r="BL865" s="17">
        <v>6.9219231922602903E-2</v>
      </c>
      <c r="BM865" s="17">
        <v>8.54975861745257E-2</v>
      </c>
      <c r="BN865" s="17">
        <v>4.5281562875790903E-2</v>
      </c>
      <c r="BO865" s="17">
        <v>0.106179854926595</v>
      </c>
      <c r="BP865" s="17"/>
      <c r="BQ865" s="17">
        <v>8.4802012937901697E-2</v>
      </c>
      <c r="BR865" s="17">
        <v>8.4932176404624499E-2</v>
      </c>
      <c r="BS865" s="17"/>
      <c r="BT865" s="17">
        <v>8.1373085828076799E-2</v>
      </c>
      <c r="BU865" s="17">
        <v>8.7985284247045104E-2</v>
      </c>
      <c r="BV865" s="17"/>
      <c r="BW865" s="17">
        <v>8.4328504398160406E-2</v>
      </c>
      <c r="BX865" s="17">
        <v>8.1757588234969994E-2</v>
      </c>
    </row>
    <row r="866" spans="2:76" x14ac:dyDescent="0.35">
      <c r="B866" t="s">
        <v>337</v>
      </c>
      <c r="C866" s="17">
        <v>0.17640682062572499</v>
      </c>
      <c r="D866" s="17">
        <v>0.187719312495994</v>
      </c>
      <c r="E866" s="17">
        <v>0.16542402273815099</v>
      </c>
      <c r="F866" s="17"/>
      <c r="G866" s="17">
        <v>0.22660240048704</v>
      </c>
      <c r="H866" s="17">
        <v>0.17877342981039601</v>
      </c>
      <c r="I866" s="17">
        <v>0.15735316460537899</v>
      </c>
      <c r="J866" s="17"/>
      <c r="K866" s="17">
        <v>0.20568715794454701</v>
      </c>
      <c r="L866" s="17">
        <v>0.12724245407063201</v>
      </c>
      <c r="M866" s="17">
        <v>0.13256707268808701</v>
      </c>
      <c r="N866" s="17">
        <v>0.28327536217341098</v>
      </c>
      <c r="O866" s="17">
        <v>0.101906904270402</v>
      </c>
      <c r="P866" s="17">
        <v>0.17001127440157399</v>
      </c>
      <c r="Q866" s="17">
        <v>0.21523407274932699</v>
      </c>
      <c r="R866" s="17">
        <v>0.13074818583732101</v>
      </c>
      <c r="S866" s="17">
        <v>0.13986036229151699</v>
      </c>
      <c r="T866" s="17">
        <v>0.18728916681725499</v>
      </c>
      <c r="U866" s="17">
        <v>0.21234475717874299</v>
      </c>
      <c r="V866" s="17">
        <v>0.56278687186532494</v>
      </c>
      <c r="W866" s="17">
        <v>9.9222304535745195E-2</v>
      </c>
      <c r="X866" s="17">
        <v>0.16595609526413099</v>
      </c>
      <c r="Y866" s="17">
        <v>0.27116690979060498</v>
      </c>
      <c r="Z866" s="17">
        <v>0.123919772736977</v>
      </c>
      <c r="AA866" s="17"/>
      <c r="AB866" s="17">
        <v>0.202137125956938</v>
      </c>
      <c r="AC866" s="17">
        <v>0.15642563264246001</v>
      </c>
      <c r="AD866" s="17">
        <v>0.159269961422286</v>
      </c>
      <c r="AE866" s="17">
        <v>0.21244223459026201</v>
      </c>
      <c r="AF866" s="17"/>
      <c r="AG866" s="17">
        <v>0.185257476314134</v>
      </c>
      <c r="AH866" s="17">
        <v>0.16820989404674799</v>
      </c>
      <c r="AI866" s="17">
        <v>0.153493020434844</v>
      </c>
      <c r="AJ866" s="17">
        <v>0.186480754323614</v>
      </c>
      <c r="AK866" s="17"/>
      <c r="AL866" s="17">
        <v>0.19513129144809599</v>
      </c>
      <c r="AM866" s="17">
        <v>0.16926777201516599</v>
      </c>
      <c r="AN866" s="17">
        <v>0.13684898620932701</v>
      </c>
      <c r="AO866" s="17">
        <v>0.15556208315851699</v>
      </c>
      <c r="AP866" s="17">
        <v>0.106361577837961</v>
      </c>
      <c r="AQ866" s="17">
        <v>0.232590777028677</v>
      </c>
      <c r="AR866" s="17"/>
      <c r="AS866" s="17">
        <v>0.17214771745288701</v>
      </c>
      <c r="AT866" s="17">
        <v>5.7240077608432902E-2</v>
      </c>
      <c r="AU866" s="17">
        <v>5.7240077608432902E-2</v>
      </c>
      <c r="AV866" s="17">
        <v>0.19907248988028001</v>
      </c>
      <c r="AW866" s="17">
        <v>0.24089090993661799</v>
      </c>
      <c r="AX866" s="17">
        <v>0.21829565263575801</v>
      </c>
      <c r="AY866" s="17">
        <v>0.168847290393419</v>
      </c>
      <c r="AZ866" s="17">
        <v>0.23619606847722699</v>
      </c>
      <c r="BA866" s="17">
        <v>0</v>
      </c>
      <c r="BB866" s="17"/>
      <c r="BC866" s="17">
        <v>0.15043070811150999</v>
      </c>
      <c r="BD866" s="17">
        <v>0.23508525812081699</v>
      </c>
      <c r="BE866" s="17">
        <v>0.227152488228754</v>
      </c>
      <c r="BF866" s="17">
        <v>0.11764749182134999</v>
      </c>
      <c r="BG866" s="17">
        <v>0.20617868093778899</v>
      </c>
      <c r="BH866" s="17">
        <v>0.20385414439319399</v>
      </c>
      <c r="BI866" s="17"/>
      <c r="BJ866" s="17">
        <v>0.14445230701086401</v>
      </c>
      <c r="BK866" s="17">
        <v>0.17045357100465799</v>
      </c>
      <c r="BL866" s="17">
        <v>0.15583989217396199</v>
      </c>
      <c r="BM866" s="17">
        <v>0.189407658433247</v>
      </c>
      <c r="BN866" s="17">
        <v>0.241147683716251</v>
      </c>
      <c r="BO866" s="17">
        <v>0.126985051831602</v>
      </c>
      <c r="BP866" s="17"/>
      <c r="BQ866" s="17">
        <v>0.18569359186864601</v>
      </c>
      <c r="BR866" s="17">
        <v>0.15493831983223999</v>
      </c>
      <c r="BS866" s="17"/>
      <c r="BT866" s="17">
        <v>0.178365743413088</v>
      </c>
      <c r="BU866" s="17">
        <v>0.17477717776913701</v>
      </c>
      <c r="BV866" s="17"/>
      <c r="BW866" s="17">
        <v>0.201494784688138</v>
      </c>
      <c r="BX866" s="17">
        <v>0.14605757623919499</v>
      </c>
    </row>
    <row r="867" spans="2:76" x14ac:dyDescent="0.35">
      <c r="B867" t="s">
        <v>338</v>
      </c>
      <c r="C867" s="17">
        <v>0.20004911289761601</v>
      </c>
      <c r="D867" s="17">
        <v>0.20381548067007699</v>
      </c>
      <c r="E867" s="17">
        <v>0.196674118752139</v>
      </c>
      <c r="F867" s="17"/>
      <c r="G867" s="17">
        <v>0.19041954412745801</v>
      </c>
      <c r="H867" s="17">
        <v>0.20082295098274799</v>
      </c>
      <c r="I867" s="17">
        <v>0.202852538388406</v>
      </c>
      <c r="J867" s="17"/>
      <c r="K867" s="17">
        <v>0.20992134846060201</v>
      </c>
      <c r="L867" s="17">
        <v>0.181784608131141</v>
      </c>
      <c r="M867" s="17">
        <v>0.21301458080261401</v>
      </c>
      <c r="N867" s="17">
        <v>0.18676745376883599</v>
      </c>
      <c r="O867" s="17">
        <v>0.496941801728296</v>
      </c>
      <c r="P867" s="17">
        <v>0.35039199234811502</v>
      </c>
      <c r="Q867" s="17">
        <v>0.18910964987925999</v>
      </c>
      <c r="R867" s="17">
        <v>0.204275768142476</v>
      </c>
      <c r="S867" s="17">
        <v>0.15479390645836899</v>
      </c>
      <c r="T867" s="17">
        <v>0.17738275218098501</v>
      </c>
      <c r="U867" s="17">
        <v>0.19490381926487399</v>
      </c>
      <c r="V867" s="17">
        <v>0.14058237112750099</v>
      </c>
      <c r="W867" s="17">
        <v>0.29573933758291598</v>
      </c>
      <c r="X867" s="17">
        <v>0.12518831914769199</v>
      </c>
      <c r="Y867" s="17">
        <v>0.18444080182855799</v>
      </c>
      <c r="Z867" s="17">
        <v>0.23654064044370801</v>
      </c>
      <c r="AA867" s="17"/>
      <c r="AB867" s="17">
        <v>0.17920302760610901</v>
      </c>
      <c r="AC867" s="17">
        <v>0.19623186965791001</v>
      </c>
      <c r="AD867" s="17">
        <v>0.19558035705289001</v>
      </c>
      <c r="AE867" s="17">
        <v>0.22976458917912301</v>
      </c>
      <c r="AF867" s="17"/>
      <c r="AG867" s="17">
        <v>0.19547345173097799</v>
      </c>
      <c r="AH867" s="17">
        <v>0.24339853991793101</v>
      </c>
      <c r="AI867" s="17">
        <v>0.181955603725444</v>
      </c>
      <c r="AJ867" s="17">
        <v>0.104535720297168</v>
      </c>
      <c r="AK867" s="17"/>
      <c r="AL867" s="17">
        <v>0.214480092202468</v>
      </c>
      <c r="AM867" s="17">
        <v>0.22313397922960401</v>
      </c>
      <c r="AN867" s="17">
        <v>0.176343250306215</v>
      </c>
      <c r="AO867" s="17">
        <v>0.17422189716929601</v>
      </c>
      <c r="AP867" s="17">
        <v>0.34472745050755299</v>
      </c>
      <c r="AQ867" s="17">
        <v>6.3401515000066799E-2</v>
      </c>
      <c r="AR867" s="17"/>
      <c r="AS867" s="17">
        <v>0.17050096866601</v>
      </c>
      <c r="AT867" s="17">
        <v>0.21925745464229501</v>
      </c>
      <c r="AU867" s="17">
        <v>0.21925745464229501</v>
      </c>
      <c r="AV867" s="17">
        <v>0.235811300269333</v>
      </c>
      <c r="AW867" s="17">
        <v>0.25855419553361703</v>
      </c>
      <c r="AX867" s="17">
        <v>0.187353415262586</v>
      </c>
      <c r="AY867" s="17">
        <v>0.112142323206778</v>
      </c>
      <c r="AZ867" s="17">
        <v>0.20552743803677201</v>
      </c>
      <c r="BA867" s="17">
        <v>0</v>
      </c>
      <c r="BB867" s="17"/>
      <c r="BC867" s="17">
        <v>0.21146592871648301</v>
      </c>
      <c r="BD867" s="17">
        <v>0.247094679874243</v>
      </c>
      <c r="BE867" s="17">
        <v>0.25150373883716698</v>
      </c>
      <c r="BF867" s="17">
        <v>0.24324181732830699</v>
      </c>
      <c r="BG867" s="17">
        <v>0.15796880188114701</v>
      </c>
      <c r="BH867" s="17">
        <v>0.14564838510241501</v>
      </c>
      <c r="BI867" s="17"/>
      <c r="BJ867" s="17">
        <v>0.17546114794724901</v>
      </c>
      <c r="BK867" s="17">
        <v>0.19936673219527701</v>
      </c>
      <c r="BL867" s="17">
        <v>0.277081590699083</v>
      </c>
      <c r="BM867" s="17">
        <v>0.18236949265521499</v>
      </c>
      <c r="BN867" s="17">
        <v>0.210298655134531</v>
      </c>
      <c r="BO867" s="17">
        <v>0.20299816240739799</v>
      </c>
      <c r="BP867" s="17"/>
      <c r="BQ867" s="17">
        <v>0.22547311759788699</v>
      </c>
      <c r="BR867" s="17">
        <v>0.14579758211470201</v>
      </c>
      <c r="BS867" s="17"/>
      <c r="BT867" s="17">
        <v>0.23464146776747299</v>
      </c>
      <c r="BU867" s="17">
        <v>0.16604876949125899</v>
      </c>
      <c r="BV867" s="17"/>
      <c r="BW867" s="17">
        <v>0.19632025934701799</v>
      </c>
      <c r="BX867" s="17">
        <v>0.19889528162454501</v>
      </c>
    </row>
    <row r="868" spans="2:76" x14ac:dyDescent="0.35">
      <c r="B868" t="s">
        <v>339</v>
      </c>
      <c r="C868" s="17">
        <v>0.20973679524759001</v>
      </c>
      <c r="D868" s="17">
        <v>0.225732286219576</v>
      </c>
      <c r="E868" s="17">
        <v>0.19213564452649001</v>
      </c>
      <c r="F868" s="17"/>
      <c r="G868" s="17">
        <v>0.20059518156407799</v>
      </c>
      <c r="H868" s="17">
        <v>0.23100618376620799</v>
      </c>
      <c r="I868" s="17">
        <v>0.19815175477189401</v>
      </c>
      <c r="J868" s="17"/>
      <c r="K868" s="17">
        <v>0.198397321636265</v>
      </c>
      <c r="L868" s="17">
        <v>0.20082523470448199</v>
      </c>
      <c r="M868" s="17">
        <v>0.25643476276801502</v>
      </c>
      <c r="N868" s="17">
        <v>0.12816741618844699</v>
      </c>
      <c r="O868" s="17">
        <v>0.201150394149469</v>
      </c>
      <c r="P868" s="17">
        <v>0.21453442750421101</v>
      </c>
      <c r="Q868" s="17">
        <v>0.24280555273795201</v>
      </c>
      <c r="R868" s="17">
        <v>0.27510392401746198</v>
      </c>
      <c r="S868" s="17">
        <v>0.23321959214377699</v>
      </c>
      <c r="T868" s="17">
        <v>0.209131800051788</v>
      </c>
      <c r="U868" s="17">
        <v>0.175148341297821</v>
      </c>
      <c r="V868" s="17">
        <v>0</v>
      </c>
      <c r="W868" s="17">
        <v>0.20656244233064999</v>
      </c>
      <c r="X868" s="17">
        <v>0.28805368177801699</v>
      </c>
      <c r="Y868" s="17">
        <v>9.50107127987979E-2</v>
      </c>
      <c r="Z868" s="17">
        <v>0.15728495091970601</v>
      </c>
      <c r="AA868" s="17"/>
      <c r="AB868" s="17">
        <v>0.20250298283778201</v>
      </c>
      <c r="AC868" s="17">
        <v>0.21324604893920501</v>
      </c>
      <c r="AD868" s="17">
        <v>0.23734072649242599</v>
      </c>
      <c r="AE868" s="17">
        <v>0.21681685331966699</v>
      </c>
      <c r="AF868" s="17"/>
      <c r="AG868" s="17">
        <v>0.194588550500496</v>
      </c>
      <c r="AH868" s="17">
        <v>0.19586002712088599</v>
      </c>
      <c r="AI868" s="17">
        <v>0.29430047499136702</v>
      </c>
      <c r="AJ868" s="17">
        <v>0.22973031205539399</v>
      </c>
      <c r="AK868" s="17"/>
      <c r="AL868" s="17">
        <v>0.23456321160478</v>
      </c>
      <c r="AM868" s="17">
        <v>0.233867193490508</v>
      </c>
      <c r="AN868" s="17">
        <v>0.22729024681430501</v>
      </c>
      <c r="AO868" s="17">
        <v>0.25901643157843302</v>
      </c>
      <c r="AP868" s="17">
        <v>0.157115781785823</v>
      </c>
      <c r="AQ868" s="17">
        <v>0.26050954137879401</v>
      </c>
      <c r="AR868" s="17"/>
      <c r="AS868" s="17">
        <v>0.21943672239790901</v>
      </c>
      <c r="AT868" s="17">
        <v>0.20175517814111499</v>
      </c>
      <c r="AU868" s="17">
        <v>0.20175517814111499</v>
      </c>
      <c r="AV868" s="17">
        <v>0.22778594998163801</v>
      </c>
      <c r="AW868" s="17">
        <v>0.18756851294722801</v>
      </c>
      <c r="AX868" s="17">
        <v>0.14241785881348601</v>
      </c>
      <c r="AY868" s="17">
        <v>5.7591516059154697E-2</v>
      </c>
      <c r="AZ868" s="17">
        <v>0.16609708400991199</v>
      </c>
      <c r="BA868" s="17">
        <v>0</v>
      </c>
      <c r="BB868" s="17"/>
      <c r="BC868" s="17">
        <v>0.25363662679308302</v>
      </c>
      <c r="BD868" s="17">
        <v>0.18515586972381001</v>
      </c>
      <c r="BE868" s="17">
        <v>0.110606922842565</v>
      </c>
      <c r="BF868" s="17">
        <v>0.19990775465601701</v>
      </c>
      <c r="BG868" s="17">
        <v>0.19588594170985099</v>
      </c>
      <c r="BH868" s="17">
        <v>0</v>
      </c>
      <c r="BI868" s="17"/>
      <c r="BJ868" s="17">
        <v>0.28629962591012997</v>
      </c>
      <c r="BK868" s="17">
        <v>0.19575673028254301</v>
      </c>
      <c r="BL868" s="17">
        <v>0.16975695290203399</v>
      </c>
      <c r="BM868" s="17">
        <v>0.18428429444887701</v>
      </c>
      <c r="BN868" s="17">
        <v>0.22468659193982601</v>
      </c>
      <c r="BO868" s="17">
        <v>0.20352686818007901</v>
      </c>
      <c r="BP868" s="17"/>
      <c r="BQ868" s="17">
        <v>0.200506376011687</v>
      </c>
      <c r="BR868" s="17">
        <v>0.231260888565815</v>
      </c>
      <c r="BS868" s="17"/>
      <c r="BT868" s="17">
        <v>0.186551626727297</v>
      </c>
      <c r="BU868" s="17">
        <v>0.23059907876737801</v>
      </c>
      <c r="BV868" s="17"/>
      <c r="BW868" s="17">
        <v>0.20167348876129701</v>
      </c>
      <c r="BX868" s="17">
        <v>0.22938366011111799</v>
      </c>
    </row>
    <row r="869" spans="2:76" x14ac:dyDescent="0.35">
      <c r="B869" t="s">
        <v>340</v>
      </c>
      <c r="C869" s="17">
        <v>0.27621854462537099</v>
      </c>
      <c r="D869" s="17">
        <v>0.24850355354958001</v>
      </c>
      <c r="E869" s="17">
        <v>0.304537465610623</v>
      </c>
      <c r="F869" s="17"/>
      <c r="G869" s="17">
        <v>0.18852321979967901</v>
      </c>
      <c r="H869" s="17">
        <v>0.23963204890012599</v>
      </c>
      <c r="I869" s="17">
        <v>0.33202080189116501</v>
      </c>
      <c r="J869" s="17"/>
      <c r="K869" s="17">
        <v>0.24678382169720001</v>
      </c>
      <c r="L869" s="17">
        <v>0.338649313647228</v>
      </c>
      <c r="M869" s="17">
        <v>0.29399848366609899</v>
      </c>
      <c r="N869" s="17">
        <v>0.30908294278694698</v>
      </c>
      <c r="O869" s="17">
        <v>9.8566391694175207E-2</v>
      </c>
      <c r="P869" s="17">
        <v>0.136313438351403</v>
      </c>
      <c r="Q869" s="17">
        <v>0.22263436188274499</v>
      </c>
      <c r="R869" s="17">
        <v>0.21407605755161599</v>
      </c>
      <c r="S869" s="17">
        <v>0.37856588008686998</v>
      </c>
      <c r="T869" s="17">
        <v>0.28527477983098998</v>
      </c>
      <c r="U869" s="17">
        <v>0.29846433977571801</v>
      </c>
      <c r="V869" s="17">
        <v>0.29663075700717501</v>
      </c>
      <c r="W869" s="17">
        <v>0.29603105386522799</v>
      </c>
      <c r="X869" s="17">
        <v>0.25395743892648998</v>
      </c>
      <c r="Y869" s="17">
        <v>0.32647249275365398</v>
      </c>
      <c r="Z869" s="17">
        <v>0.28097817341893699</v>
      </c>
      <c r="AA869" s="17"/>
      <c r="AB869" s="17">
        <v>0.26193897639227598</v>
      </c>
      <c r="AC869" s="17">
        <v>0.30821721944417702</v>
      </c>
      <c r="AD869" s="17">
        <v>0.262099678446583</v>
      </c>
      <c r="AE869" s="17">
        <v>0.221022826613372</v>
      </c>
      <c r="AF869" s="17"/>
      <c r="AG869" s="17">
        <v>0.28241108207294702</v>
      </c>
      <c r="AH869" s="17">
        <v>0.231811698652968</v>
      </c>
      <c r="AI869" s="17">
        <v>0.26374378250178299</v>
      </c>
      <c r="AJ869" s="17">
        <v>0.28837989347262699</v>
      </c>
      <c r="AK869" s="17"/>
      <c r="AL869" s="17">
        <v>0.27280701234990301</v>
      </c>
      <c r="AM869" s="17">
        <v>0.25619773323482398</v>
      </c>
      <c r="AN869" s="17">
        <v>0.23829905569218199</v>
      </c>
      <c r="AO869" s="17">
        <v>0.28301880155918602</v>
      </c>
      <c r="AP869" s="17">
        <v>0.23230702771006501</v>
      </c>
      <c r="AQ869" s="17">
        <v>0.31996197394040898</v>
      </c>
      <c r="AR869" s="17"/>
      <c r="AS869" s="17">
        <v>0.349934948389795</v>
      </c>
      <c r="AT869" s="17">
        <v>0.40033747747948001</v>
      </c>
      <c r="AU869" s="17">
        <v>0.40033747747948001</v>
      </c>
      <c r="AV869" s="17">
        <v>0.15030215579408199</v>
      </c>
      <c r="AW869" s="17">
        <v>0.119632312676686</v>
      </c>
      <c r="AX869" s="17">
        <v>0.21117268285256799</v>
      </c>
      <c r="AY869" s="17">
        <v>0.27667093485751898</v>
      </c>
      <c r="AZ869" s="17">
        <v>0.32488964980917101</v>
      </c>
      <c r="BA869" s="17">
        <v>0.37516009036544401</v>
      </c>
      <c r="BB869" s="17"/>
      <c r="BC869" s="17">
        <v>0.27558969708546299</v>
      </c>
      <c r="BD869" s="17">
        <v>0.25414490466363998</v>
      </c>
      <c r="BE869" s="17">
        <v>0.19489598821059101</v>
      </c>
      <c r="BF869" s="17">
        <v>0.28118577595528099</v>
      </c>
      <c r="BG869" s="17">
        <v>0.28120031476962598</v>
      </c>
      <c r="BH869" s="17">
        <v>0.43923514745411202</v>
      </c>
      <c r="BI869" s="17"/>
      <c r="BJ869" s="17">
        <v>0.224714545785416</v>
      </c>
      <c r="BK869" s="17">
        <v>0.279717621367853</v>
      </c>
      <c r="BL869" s="17">
        <v>0.26839691629662998</v>
      </c>
      <c r="BM869" s="17">
        <v>0.31266645495100798</v>
      </c>
      <c r="BN869" s="17">
        <v>0.22678507041485099</v>
      </c>
      <c r="BO869" s="17">
        <v>0.33281794629568501</v>
      </c>
      <c r="BP869" s="17"/>
      <c r="BQ869" s="17">
        <v>0.25874840177930197</v>
      </c>
      <c r="BR869" s="17">
        <v>0.31216716817607398</v>
      </c>
      <c r="BS869" s="17"/>
      <c r="BT869" s="17">
        <v>0.28238806175978298</v>
      </c>
      <c r="BU869" s="17">
        <v>0.27377405205797201</v>
      </c>
      <c r="BV869" s="17"/>
      <c r="BW869" s="17">
        <v>0.26235319305150301</v>
      </c>
      <c r="BX869" s="17">
        <v>0.29305676253881202</v>
      </c>
    </row>
    <row r="870" spans="2:76" x14ac:dyDescent="0.35">
      <c r="B870" t="s">
        <v>178</v>
      </c>
      <c r="C870" s="17">
        <v>5.3008901770233097E-2</v>
      </c>
      <c r="D870" s="17">
        <v>5.6942696993476899E-2</v>
      </c>
      <c r="E870" s="17">
        <v>4.9173145323146303E-2</v>
      </c>
      <c r="F870" s="17"/>
      <c r="G870" s="17">
        <v>9.9026461761527698E-2</v>
      </c>
      <c r="H870" s="17">
        <v>6.8504419759329305E-2</v>
      </c>
      <c r="I870" s="17">
        <v>2.62960640668531E-2</v>
      </c>
      <c r="J870" s="17"/>
      <c r="K870" s="17">
        <v>3.7773825072480102E-2</v>
      </c>
      <c r="L870" s="17">
        <v>4.4913028394769801E-2</v>
      </c>
      <c r="M870" s="17">
        <v>5.9876160984773698E-2</v>
      </c>
      <c r="N870" s="17">
        <v>3.0025103844811898E-2</v>
      </c>
      <c r="O870" s="17">
        <v>0.101434508157658</v>
      </c>
      <c r="P870" s="17">
        <v>0.12874886739469699</v>
      </c>
      <c r="Q870" s="17">
        <v>2.4829790092559E-2</v>
      </c>
      <c r="R870" s="17">
        <v>8.7788760098385599E-2</v>
      </c>
      <c r="S870" s="17">
        <v>0</v>
      </c>
      <c r="T870" s="17">
        <v>5.6247279731409597E-2</v>
      </c>
      <c r="U870" s="17">
        <v>6.1111432429494898E-2</v>
      </c>
      <c r="V870" s="17">
        <v>0</v>
      </c>
      <c r="W870" s="17">
        <v>6.6361247247379199E-2</v>
      </c>
      <c r="X870" s="17">
        <v>0.124735216028432</v>
      </c>
      <c r="Y870" s="17">
        <v>0</v>
      </c>
      <c r="Z870" s="17">
        <v>3.9099173514228799E-2</v>
      </c>
      <c r="AA870" s="17"/>
      <c r="AB870" s="17">
        <v>4.6467653923629497E-2</v>
      </c>
      <c r="AC870" s="17">
        <v>3.77832372199748E-2</v>
      </c>
      <c r="AD870" s="17">
        <v>6.0413968652902397E-2</v>
      </c>
      <c r="AE870" s="17">
        <v>7.2008592397040105E-2</v>
      </c>
      <c r="AF870" s="17"/>
      <c r="AG870" s="17">
        <v>3.70951421219348E-2</v>
      </c>
      <c r="AH870" s="17">
        <v>0.12909117340718601</v>
      </c>
      <c r="AI870" s="17">
        <v>5.2986643483783603E-2</v>
      </c>
      <c r="AJ870" s="17">
        <v>0.13326560055519701</v>
      </c>
      <c r="AK870" s="17"/>
      <c r="AL870" s="17">
        <v>2.61646176248355E-2</v>
      </c>
      <c r="AM870" s="17">
        <v>4.4305572393109997E-2</v>
      </c>
      <c r="AN870" s="17">
        <v>7.2210069975862795E-2</v>
      </c>
      <c r="AO870" s="17">
        <v>4.6940528179576398E-2</v>
      </c>
      <c r="AP870" s="17">
        <v>4.84969955225645E-2</v>
      </c>
      <c r="AQ870" s="17">
        <v>3.2271761160426599E-2</v>
      </c>
      <c r="AR870" s="17"/>
      <c r="AS870" s="17">
        <v>1.4477560440304901E-2</v>
      </c>
      <c r="AT870" s="17">
        <v>5.7151788714665301E-2</v>
      </c>
      <c r="AU870" s="17">
        <v>5.7151788714665301E-2</v>
      </c>
      <c r="AV870" s="17">
        <v>9.4605952382111794E-2</v>
      </c>
      <c r="AW870" s="17">
        <v>8.4417129562938897E-2</v>
      </c>
      <c r="AX870" s="17">
        <v>8.6233201160662007E-2</v>
      </c>
      <c r="AY870" s="17">
        <v>0.20821438789381</v>
      </c>
      <c r="AZ870" s="17">
        <v>3.7532644911755599E-2</v>
      </c>
      <c r="BA870" s="17">
        <v>0</v>
      </c>
      <c r="BB870" s="17"/>
      <c r="BC870" s="17">
        <v>4.1952582989007801E-2</v>
      </c>
      <c r="BD870" s="17">
        <v>3.8148347345001103E-2</v>
      </c>
      <c r="BE870" s="17">
        <v>6.0585350263335898E-2</v>
      </c>
      <c r="BF870" s="17">
        <v>5.4759047044992099E-2</v>
      </c>
      <c r="BG870" s="17">
        <v>6.3903618639778503E-2</v>
      </c>
      <c r="BH870" s="17">
        <v>6.4335343853568996E-2</v>
      </c>
      <c r="BI870" s="17"/>
      <c r="BJ870" s="17">
        <v>6.8673732283297304E-2</v>
      </c>
      <c r="BK870" s="17">
        <v>6.0010436951236201E-2</v>
      </c>
      <c r="BL870" s="17">
        <v>5.9705416005688301E-2</v>
      </c>
      <c r="BM870" s="17">
        <v>4.5774513337127301E-2</v>
      </c>
      <c r="BN870" s="17">
        <v>5.1800435918750901E-2</v>
      </c>
      <c r="BO870" s="17">
        <v>2.7492116358641901E-2</v>
      </c>
      <c r="BP870" s="17"/>
      <c r="BQ870" s="17">
        <v>4.47764998045765E-2</v>
      </c>
      <c r="BR870" s="17">
        <v>7.0903864906544906E-2</v>
      </c>
      <c r="BS870" s="17"/>
      <c r="BT870" s="17">
        <v>3.6680014504283001E-2</v>
      </c>
      <c r="BU870" s="17">
        <v>6.6815637667208896E-2</v>
      </c>
      <c r="BV870" s="17"/>
      <c r="BW870" s="17">
        <v>5.3829769753884003E-2</v>
      </c>
      <c r="BX870" s="17">
        <v>5.0849131251360202E-2</v>
      </c>
    </row>
    <row r="871" spans="2:76" x14ac:dyDescent="0.35">
      <c r="B871" t="s">
        <v>341</v>
      </c>
      <c r="C871" s="17">
        <v>0.26098664545918998</v>
      </c>
      <c r="D871" s="17">
        <v>0.26500598256728902</v>
      </c>
      <c r="E871" s="17">
        <v>0.25747962578760197</v>
      </c>
      <c r="F871" s="17"/>
      <c r="G871" s="17">
        <v>0.32143559274725703</v>
      </c>
      <c r="H871" s="17">
        <v>0.260034396591588</v>
      </c>
      <c r="I871" s="17">
        <v>0.24067884088168201</v>
      </c>
      <c r="J871" s="17"/>
      <c r="K871" s="17">
        <v>0.30712368313345301</v>
      </c>
      <c r="L871" s="17">
        <v>0.23382781512237999</v>
      </c>
      <c r="M871" s="17">
        <v>0.17667601177849801</v>
      </c>
      <c r="N871" s="17">
        <v>0.34595708341095799</v>
      </c>
      <c r="O871" s="17">
        <v>0.101906904270402</v>
      </c>
      <c r="P871" s="17">
        <v>0.17001127440157399</v>
      </c>
      <c r="Q871" s="17">
        <v>0.32062064540748503</v>
      </c>
      <c r="R871" s="17">
        <v>0.21875549019005999</v>
      </c>
      <c r="S871" s="17">
        <v>0.23342062131098301</v>
      </c>
      <c r="T871" s="17">
        <v>0.27196338820482802</v>
      </c>
      <c r="U871" s="17">
        <v>0.27037206723209201</v>
      </c>
      <c r="V871" s="17">
        <v>0.56278687186532494</v>
      </c>
      <c r="W871" s="17">
        <v>0.13530591897382599</v>
      </c>
      <c r="X871" s="17">
        <v>0.208065344119369</v>
      </c>
      <c r="Y871" s="17">
        <v>0.39407599261899001</v>
      </c>
      <c r="Z871" s="17">
        <v>0.28609706170342097</v>
      </c>
      <c r="AA871" s="17"/>
      <c r="AB871" s="17">
        <v>0.309887359240203</v>
      </c>
      <c r="AC871" s="17">
        <v>0.24452162473873301</v>
      </c>
      <c r="AD871" s="17">
        <v>0.24456526935519901</v>
      </c>
      <c r="AE871" s="17">
        <v>0.26038713849079897</v>
      </c>
      <c r="AF871" s="17"/>
      <c r="AG871" s="17">
        <v>0.29043177357364403</v>
      </c>
      <c r="AH871" s="17">
        <v>0.199838560901029</v>
      </c>
      <c r="AI871" s="17">
        <v>0.207013495297623</v>
      </c>
      <c r="AJ871" s="17">
        <v>0.244088473619614</v>
      </c>
      <c r="AK871" s="17"/>
      <c r="AL871" s="17">
        <v>0.25198506621801398</v>
      </c>
      <c r="AM871" s="17">
        <v>0.24249552165195401</v>
      </c>
      <c r="AN871" s="17">
        <v>0.28585737721143401</v>
      </c>
      <c r="AO871" s="17">
        <v>0.23680234151351001</v>
      </c>
      <c r="AP871" s="17">
        <v>0.217352744473995</v>
      </c>
      <c r="AQ871" s="17">
        <v>0.32385520852030403</v>
      </c>
      <c r="AR871" s="17"/>
      <c r="AS871" s="17">
        <v>0.24564980010598</v>
      </c>
      <c r="AT871" s="17">
        <v>0.121498101022445</v>
      </c>
      <c r="AU871" s="17">
        <v>0.121498101022445</v>
      </c>
      <c r="AV871" s="17">
        <v>0.291494641572836</v>
      </c>
      <c r="AW871" s="17">
        <v>0.34982784927952998</v>
      </c>
      <c r="AX871" s="17">
        <v>0.37282284191069798</v>
      </c>
      <c r="AY871" s="17">
        <v>0.345380837982737</v>
      </c>
      <c r="AZ871" s="17">
        <v>0.26595318323238998</v>
      </c>
      <c r="BA871" s="17">
        <v>0.62483990963455605</v>
      </c>
      <c r="BB871" s="17"/>
      <c r="BC871" s="17">
        <v>0.217355164415963</v>
      </c>
      <c r="BD871" s="17">
        <v>0.27545619839330598</v>
      </c>
      <c r="BE871" s="17">
        <v>0.382407999846341</v>
      </c>
      <c r="BF871" s="17">
        <v>0.22090560501540199</v>
      </c>
      <c r="BG871" s="17">
        <v>0.30104132299959702</v>
      </c>
      <c r="BH871" s="17">
        <v>0.35078112358990499</v>
      </c>
      <c r="BI871" s="17"/>
      <c r="BJ871" s="17">
        <v>0.244850948073907</v>
      </c>
      <c r="BK871" s="17">
        <v>0.26514847920309098</v>
      </c>
      <c r="BL871" s="17">
        <v>0.22505912409656501</v>
      </c>
      <c r="BM871" s="17">
        <v>0.27490524460777299</v>
      </c>
      <c r="BN871" s="17">
        <v>0.286429246592042</v>
      </c>
      <c r="BO871" s="17">
        <v>0.23316490675819601</v>
      </c>
      <c r="BP871" s="17"/>
      <c r="BQ871" s="17">
        <v>0.270495604806548</v>
      </c>
      <c r="BR871" s="17">
        <v>0.23987049623686399</v>
      </c>
      <c r="BS871" s="17"/>
      <c r="BT871" s="17">
        <v>0.25973882924116398</v>
      </c>
      <c r="BU871" s="17">
        <v>0.26276246201618197</v>
      </c>
      <c r="BV871" s="17"/>
      <c r="BW871" s="17">
        <v>0.285823289086298</v>
      </c>
      <c r="BX871" s="17">
        <v>0.227815164474165</v>
      </c>
    </row>
    <row r="872" spans="2:76" x14ac:dyDescent="0.35">
      <c r="B872" t="s">
        <v>342</v>
      </c>
      <c r="C872" s="17">
        <v>0.48595533987296102</v>
      </c>
      <c r="D872" s="17">
        <v>0.47423583976915701</v>
      </c>
      <c r="E872" s="17">
        <v>0.49667311013711202</v>
      </c>
      <c r="F872" s="17"/>
      <c r="G872" s="17">
        <v>0.38911840136375703</v>
      </c>
      <c r="H872" s="17">
        <v>0.47063823266633398</v>
      </c>
      <c r="I872" s="17">
        <v>0.53017255666305896</v>
      </c>
      <c r="J872" s="17"/>
      <c r="K872" s="17">
        <v>0.44518114333346498</v>
      </c>
      <c r="L872" s="17">
        <v>0.53947454835171005</v>
      </c>
      <c r="M872" s="17">
        <v>0.55043324643411395</v>
      </c>
      <c r="N872" s="17">
        <v>0.43725035897539399</v>
      </c>
      <c r="O872" s="17">
        <v>0.29971678584364397</v>
      </c>
      <c r="P872" s="17">
        <v>0.35084786585561401</v>
      </c>
      <c r="Q872" s="17">
        <v>0.465439914620697</v>
      </c>
      <c r="R872" s="17">
        <v>0.48917998156907799</v>
      </c>
      <c r="S872" s="17">
        <v>0.61178547223064705</v>
      </c>
      <c r="T872" s="17">
        <v>0.49440657988277797</v>
      </c>
      <c r="U872" s="17">
        <v>0.47361268107353899</v>
      </c>
      <c r="V872" s="17">
        <v>0.29663075700717501</v>
      </c>
      <c r="W872" s="17">
        <v>0.50259349619587801</v>
      </c>
      <c r="X872" s="17">
        <v>0.54201112070450697</v>
      </c>
      <c r="Y872" s="17">
        <v>0.421483205552452</v>
      </c>
      <c r="Z872" s="17">
        <v>0.43826312433864201</v>
      </c>
      <c r="AA872" s="17"/>
      <c r="AB872" s="17">
        <v>0.46444195923005799</v>
      </c>
      <c r="AC872" s="17">
        <v>0.52146326838338197</v>
      </c>
      <c r="AD872" s="17">
        <v>0.49944040493900899</v>
      </c>
      <c r="AE872" s="17">
        <v>0.43783967993303902</v>
      </c>
      <c r="AF872" s="17"/>
      <c r="AG872" s="17">
        <v>0.47699963257344302</v>
      </c>
      <c r="AH872" s="17">
        <v>0.42767172577385398</v>
      </c>
      <c r="AI872" s="17">
        <v>0.55804425749315001</v>
      </c>
      <c r="AJ872" s="17">
        <v>0.51811020552802101</v>
      </c>
      <c r="AK872" s="17"/>
      <c r="AL872" s="17">
        <v>0.50737022395468301</v>
      </c>
      <c r="AM872" s="17">
        <v>0.49006492672533197</v>
      </c>
      <c r="AN872" s="17">
        <v>0.465589302506487</v>
      </c>
      <c r="AO872" s="17">
        <v>0.54203523313761803</v>
      </c>
      <c r="AP872" s="17">
        <v>0.38942280949588798</v>
      </c>
      <c r="AQ872" s="17">
        <v>0.58047151531920205</v>
      </c>
      <c r="AR872" s="17"/>
      <c r="AS872" s="17">
        <v>0.56937167078770501</v>
      </c>
      <c r="AT872" s="17">
        <v>0.602092655620595</v>
      </c>
      <c r="AU872" s="17">
        <v>0.602092655620595</v>
      </c>
      <c r="AV872" s="17">
        <v>0.378088105775719</v>
      </c>
      <c r="AW872" s="17">
        <v>0.30720082562391399</v>
      </c>
      <c r="AX872" s="17">
        <v>0.35359054166605403</v>
      </c>
      <c r="AY872" s="17">
        <v>0.334262450916674</v>
      </c>
      <c r="AZ872" s="17">
        <v>0.49098673381908298</v>
      </c>
      <c r="BA872" s="17">
        <v>0.37516009036544401</v>
      </c>
      <c r="BB872" s="17"/>
      <c r="BC872" s="17">
        <v>0.52922632387854596</v>
      </c>
      <c r="BD872" s="17">
        <v>0.43930077438745002</v>
      </c>
      <c r="BE872" s="17">
        <v>0.30550291105315602</v>
      </c>
      <c r="BF872" s="17">
        <v>0.481093530611298</v>
      </c>
      <c r="BG872" s="17">
        <v>0.477086256479477</v>
      </c>
      <c r="BH872" s="17">
        <v>0.43923514745411202</v>
      </c>
      <c r="BI872" s="17"/>
      <c r="BJ872" s="17">
        <v>0.51101417169554597</v>
      </c>
      <c r="BK872" s="17">
        <v>0.47547435165039598</v>
      </c>
      <c r="BL872" s="17">
        <v>0.438153869198664</v>
      </c>
      <c r="BM872" s="17">
        <v>0.49695074939988498</v>
      </c>
      <c r="BN872" s="17">
        <v>0.45147166235467601</v>
      </c>
      <c r="BO872" s="17">
        <v>0.53634481447576399</v>
      </c>
      <c r="BP872" s="17"/>
      <c r="BQ872" s="17">
        <v>0.459254777790989</v>
      </c>
      <c r="BR872" s="17">
        <v>0.54342805674188799</v>
      </c>
      <c r="BS872" s="17"/>
      <c r="BT872" s="17">
        <v>0.46893968848708001</v>
      </c>
      <c r="BU872" s="17">
        <v>0.50437313082534996</v>
      </c>
      <c r="BV872" s="17"/>
      <c r="BW872" s="17">
        <v>0.46402668181279999</v>
      </c>
      <c r="BX872" s="17">
        <v>0.52244042264992996</v>
      </c>
    </row>
    <row r="873" spans="2:76" x14ac:dyDescent="0.35">
      <c r="B873" t="s">
        <v>109</v>
      </c>
      <c r="C873" s="17">
        <v>-0.22496869441377201</v>
      </c>
      <c r="D873" s="17">
        <v>-0.20922985720186699</v>
      </c>
      <c r="E873" s="17">
        <v>-0.23919348434950999</v>
      </c>
      <c r="F873" s="17"/>
      <c r="G873" s="17">
        <v>-6.7682808616500306E-2</v>
      </c>
      <c r="H873" s="17">
        <v>-0.210603836074746</v>
      </c>
      <c r="I873" s="17">
        <v>-0.289493715781377</v>
      </c>
      <c r="J873" s="17"/>
      <c r="K873" s="17">
        <v>-0.138057460200012</v>
      </c>
      <c r="L873" s="17">
        <v>-0.30564673322933</v>
      </c>
      <c r="M873" s="17">
        <v>-0.373757234655616</v>
      </c>
      <c r="N873" s="17">
        <v>-9.1293275564436394E-2</v>
      </c>
      <c r="O873" s="17">
        <v>-0.197809881573243</v>
      </c>
      <c r="P873" s="17">
        <v>-0.18083659145403999</v>
      </c>
      <c r="Q873" s="17">
        <v>-0.144819269213212</v>
      </c>
      <c r="R873" s="17">
        <v>-0.27042449137901797</v>
      </c>
      <c r="S873" s="17">
        <v>-0.37836485091966399</v>
      </c>
      <c r="T873" s="17">
        <v>-0.22244319167794999</v>
      </c>
      <c r="U873" s="17">
        <v>-0.20324061384144701</v>
      </c>
      <c r="V873" s="17">
        <v>0.26615611485814999</v>
      </c>
      <c r="W873" s="17">
        <v>-0.36728757722205202</v>
      </c>
      <c r="X873" s="17">
        <v>-0.33394577658513802</v>
      </c>
      <c r="Y873" s="17">
        <v>-2.7407212933461898E-2</v>
      </c>
      <c r="Z873" s="17">
        <v>-0.15216606263522101</v>
      </c>
      <c r="AA873" s="17"/>
      <c r="AB873" s="17">
        <v>-0.15455459998985499</v>
      </c>
      <c r="AC873" s="17">
        <v>-0.27694164364464902</v>
      </c>
      <c r="AD873" s="17">
        <v>-0.25487513558381097</v>
      </c>
      <c r="AE873" s="17">
        <v>-0.17745254144224001</v>
      </c>
      <c r="AF873" s="17"/>
      <c r="AG873" s="17">
        <v>-0.186567858999798</v>
      </c>
      <c r="AH873" s="17">
        <v>-0.22783316487282501</v>
      </c>
      <c r="AI873" s="17">
        <v>-0.35103076219552698</v>
      </c>
      <c r="AJ873" s="17">
        <v>-0.27402173190840801</v>
      </c>
      <c r="AK873" s="17"/>
      <c r="AL873" s="17">
        <v>-0.25538515773666898</v>
      </c>
      <c r="AM873" s="17">
        <v>-0.24756940507337799</v>
      </c>
      <c r="AN873" s="17">
        <v>-0.179731925295053</v>
      </c>
      <c r="AO873" s="17">
        <v>-0.30523289162410899</v>
      </c>
      <c r="AP873" s="17">
        <v>-0.17207006502189301</v>
      </c>
      <c r="AQ873" s="17">
        <v>-0.25661630679889802</v>
      </c>
      <c r="AR873" s="17"/>
      <c r="AS873" s="17">
        <v>-0.32372187068172398</v>
      </c>
      <c r="AT873" s="17">
        <v>-0.48059455459814898</v>
      </c>
      <c r="AU873" s="17">
        <v>-0.48059455459814898</v>
      </c>
      <c r="AV873" s="17">
        <v>-8.65934642028834E-2</v>
      </c>
      <c r="AW873" s="17">
        <v>4.2627023655615902E-2</v>
      </c>
      <c r="AX873" s="17">
        <v>1.92323002446445E-2</v>
      </c>
      <c r="AY873" s="17">
        <v>1.11183870660634E-2</v>
      </c>
      <c r="AZ873" s="17">
        <v>-0.225033550586693</v>
      </c>
      <c r="BA873" s="17">
        <v>0.24967981926911201</v>
      </c>
      <c r="BB873" s="17"/>
      <c r="BC873" s="17">
        <v>-0.31187115946258298</v>
      </c>
      <c r="BD873" s="17">
        <v>-0.16384457599414401</v>
      </c>
      <c r="BE873" s="17">
        <v>7.6905088793184501E-2</v>
      </c>
      <c r="BF873" s="17">
        <v>-0.26018792559589599</v>
      </c>
      <c r="BG873" s="17">
        <v>-0.17604493347988001</v>
      </c>
      <c r="BH873" s="17">
        <v>-8.8454023864206796E-2</v>
      </c>
      <c r="BI873" s="17"/>
      <c r="BJ873" s="17">
        <v>-0.26616322362163902</v>
      </c>
      <c r="BK873" s="17">
        <v>-0.210325872447305</v>
      </c>
      <c r="BL873" s="17">
        <v>-0.213094745102099</v>
      </c>
      <c r="BM873" s="17">
        <v>-0.22204550479211299</v>
      </c>
      <c r="BN873" s="17">
        <v>-0.16504241576263401</v>
      </c>
      <c r="BO873" s="17">
        <v>-0.30317990771756798</v>
      </c>
      <c r="BP873" s="17"/>
      <c r="BQ873" s="17">
        <v>-0.188759172984441</v>
      </c>
      <c r="BR873" s="17">
        <v>-0.30355756050502403</v>
      </c>
      <c r="BS873" s="17"/>
      <c r="BT873" s="17">
        <v>-0.209200859245915</v>
      </c>
      <c r="BU873" s="17">
        <v>-0.24161066880916801</v>
      </c>
      <c r="BV873" s="17"/>
      <c r="BW873" s="17">
        <v>-0.17820339272650201</v>
      </c>
      <c r="BX873" s="17">
        <v>-0.29462525817576501</v>
      </c>
    </row>
    <row r="874" spans="2:76" x14ac:dyDescent="0.35">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row>
    <row r="875" spans="2:76" x14ac:dyDescent="0.35">
      <c r="B875" s="6" t="s">
        <v>477</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row>
    <row r="876" spans="2:76" x14ac:dyDescent="0.35">
      <c r="B876" s="24" t="s">
        <v>99</v>
      </c>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row>
    <row r="877" spans="2:76" x14ac:dyDescent="0.35">
      <c r="B877" t="s">
        <v>336</v>
      </c>
      <c r="C877" s="17">
        <v>0.20835466953922399</v>
      </c>
      <c r="D877" s="17">
        <v>0.170661368180415</v>
      </c>
      <c r="E877" s="17">
        <v>0.24653592828443499</v>
      </c>
      <c r="F877" s="17"/>
      <c r="G877" s="17">
        <v>0.16490489972849301</v>
      </c>
      <c r="H877" s="17">
        <v>0.202639638193469</v>
      </c>
      <c r="I877" s="17">
        <v>0.22739138431815201</v>
      </c>
      <c r="J877" s="17"/>
      <c r="K877" s="17">
        <v>0.24739728896254901</v>
      </c>
      <c r="L877" s="17">
        <v>0.220172411660842</v>
      </c>
      <c r="M877" s="17">
        <v>0.18866762041247101</v>
      </c>
      <c r="N877" s="17">
        <v>0.12463153945606301</v>
      </c>
      <c r="O877" s="17">
        <v>0.199186787163322</v>
      </c>
      <c r="P877" s="17">
        <v>0.179511823383698</v>
      </c>
      <c r="Q877" s="17">
        <v>0.22016934147342099</v>
      </c>
      <c r="R877" s="17">
        <v>0.19235022919501801</v>
      </c>
      <c r="S877" s="17">
        <v>0.18660526324431101</v>
      </c>
      <c r="T877" s="17">
        <v>0.218297265726314</v>
      </c>
      <c r="U877" s="17">
        <v>0.136749966774037</v>
      </c>
      <c r="V877" s="17">
        <v>0.56584961351553997</v>
      </c>
      <c r="W877" s="17">
        <v>0.13859094335349501</v>
      </c>
      <c r="X877" s="17">
        <v>8.1457811839711097E-2</v>
      </c>
      <c r="Y877" s="17">
        <v>0.234027024774799</v>
      </c>
      <c r="Z877" s="17">
        <v>0.32669287319665702</v>
      </c>
      <c r="AA877" s="17"/>
      <c r="AB877" s="17">
        <v>0.22534162503388699</v>
      </c>
      <c r="AC877" s="17">
        <v>0.229681738894461</v>
      </c>
      <c r="AD877" s="17">
        <v>0.17825752970427899</v>
      </c>
      <c r="AE877" s="17">
        <v>0.15248177122908099</v>
      </c>
      <c r="AF877" s="17"/>
      <c r="AG877" s="17">
        <v>0.22440644570351001</v>
      </c>
      <c r="AH877" s="17">
        <v>0.149645027695847</v>
      </c>
      <c r="AI877" s="17">
        <v>0.14160286876355199</v>
      </c>
      <c r="AJ877" s="17">
        <v>0.14072758237977301</v>
      </c>
      <c r="AK877" s="17"/>
      <c r="AL877" s="17">
        <v>0.18668887046671201</v>
      </c>
      <c r="AM877" s="17">
        <v>0.17318048388318699</v>
      </c>
      <c r="AN877" s="17">
        <v>0.26527931028433599</v>
      </c>
      <c r="AO877" s="17">
        <v>0.18984167393255699</v>
      </c>
      <c r="AP877" s="17">
        <v>0.21389673556362301</v>
      </c>
      <c r="AQ877" s="17">
        <v>0.36020422899628801</v>
      </c>
      <c r="AR877" s="17"/>
      <c r="AS877" s="17">
        <v>0.22274120027208399</v>
      </c>
      <c r="AT877" s="17">
        <v>0.16938296184218299</v>
      </c>
      <c r="AU877" s="17">
        <v>0.16938296184218299</v>
      </c>
      <c r="AV877" s="17">
        <v>0.17552903710794501</v>
      </c>
      <c r="AW877" s="17">
        <v>0.189262920814456</v>
      </c>
      <c r="AX877" s="17">
        <v>0.18430542690343901</v>
      </c>
      <c r="AY877" s="17">
        <v>0.102759296106492</v>
      </c>
      <c r="AZ877" s="17">
        <v>0.22399155021134801</v>
      </c>
      <c r="BA877" s="17">
        <v>0.68921942700524597</v>
      </c>
      <c r="BB877" s="17"/>
      <c r="BC877" s="17">
        <v>0.225013955099369</v>
      </c>
      <c r="BD877" s="17">
        <v>0.17018539742310801</v>
      </c>
      <c r="BE877" s="17">
        <v>0.39476340057929599</v>
      </c>
      <c r="BF877" s="17">
        <v>0.17780260309704901</v>
      </c>
      <c r="BG877" s="17">
        <v>0.186310637966003</v>
      </c>
      <c r="BH877" s="17">
        <v>0.50442376967408598</v>
      </c>
      <c r="BI877" s="17"/>
      <c r="BJ877" s="17">
        <v>0.19305456731986401</v>
      </c>
      <c r="BK877" s="17">
        <v>0.191059385864568</v>
      </c>
      <c r="BL877" s="17">
        <v>0.232343151105596</v>
      </c>
      <c r="BM877" s="17">
        <v>0.20224685084885599</v>
      </c>
      <c r="BN877" s="17">
        <v>0.25979749495026799</v>
      </c>
      <c r="BO877" s="17">
        <v>0.19058697372598399</v>
      </c>
      <c r="BP877" s="17"/>
      <c r="BQ877" s="17">
        <v>0.20587891109075099</v>
      </c>
      <c r="BR877" s="17">
        <v>0.21308543587627299</v>
      </c>
      <c r="BS877" s="17"/>
      <c r="BT877" s="17">
        <v>0.211302574376797</v>
      </c>
      <c r="BU877" s="17">
        <v>0.207901291971446</v>
      </c>
      <c r="BV877" s="17"/>
      <c r="BW877" s="17">
        <v>0.218058734235244</v>
      </c>
      <c r="BX877" s="17">
        <v>0.18502678768334399</v>
      </c>
    </row>
    <row r="878" spans="2:76" x14ac:dyDescent="0.35">
      <c r="B878" t="s">
        <v>337</v>
      </c>
      <c r="C878" s="17">
        <v>0.358000656892837</v>
      </c>
      <c r="D878" s="17">
        <v>0.336706878306194</v>
      </c>
      <c r="E878" s="17">
        <v>0.37805620833867898</v>
      </c>
      <c r="F878" s="17"/>
      <c r="G878" s="17">
        <v>0.32807157930266001</v>
      </c>
      <c r="H878" s="17">
        <v>0.33817581293108101</v>
      </c>
      <c r="I878" s="17">
        <v>0.38213630215155298</v>
      </c>
      <c r="J878" s="17"/>
      <c r="K878" s="17">
        <v>0.32516539648055698</v>
      </c>
      <c r="L878" s="17">
        <v>0.38815246775235202</v>
      </c>
      <c r="M878" s="17">
        <v>0.25991973882279101</v>
      </c>
      <c r="N878" s="17">
        <v>0.52943951684988699</v>
      </c>
      <c r="O878" s="17">
        <v>0.399661918835376</v>
      </c>
      <c r="P878" s="17">
        <v>0.43336670925669402</v>
      </c>
      <c r="Q878" s="17">
        <v>0.466880820852486</v>
      </c>
      <c r="R878" s="17">
        <v>0.34842550612817302</v>
      </c>
      <c r="S878" s="17">
        <v>0.424095851819356</v>
      </c>
      <c r="T878" s="17">
        <v>0.310629196664514</v>
      </c>
      <c r="U878" s="17">
        <v>0.47000804086313802</v>
      </c>
      <c r="V878" s="17">
        <v>0.29356801535695898</v>
      </c>
      <c r="W878" s="17">
        <v>0.33423297778306998</v>
      </c>
      <c r="X878" s="17">
        <v>0.24859829132694999</v>
      </c>
      <c r="Y878" s="17">
        <v>0.39755592612216001</v>
      </c>
      <c r="Z878" s="17">
        <v>0.15663954834896099</v>
      </c>
      <c r="AA878" s="17"/>
      <c r="AB878" s="17">
        <v>0.384627164764202</v>
      </c>
      <c r="AC878" s="17">
        <v>0.37129214905956498</v>
      </c>
      <c r="AD878" s="17">
        <v>0.35743817701304798</v>
      </c>
      <c r="AE878" s="17">
        <v>0.31778709647628101</v>
      </c>
      <c r="AF878" s="17"/>
      <c r="AG878" s="17">
        <v>0.36065231168221801</v>
      </c>
      <c r="AH878" s="17">
        <v>0.39125653308556602</v>
      </c>
      <c r="AI878" s="17">
        <v>0.38652412996221802</v>
      </c>
      <c r="AJ878" s="17">
        <v>0.37636659062844302</v>
      </c>
      <c r="AK878" s="17"/>
      <c r="AL878" s="17">
        <v>0.37594628021374399</v>
      </c>
      <c r="AM878" s="17">
        <v>0.42196481878195602</v>
      </c>
      <c r="AN878" s="17">
        <v>0.33100925473408799</v>
      </c>
      <c r="AO878" s="17">
        <v>0.28836739375021198</v>
      </c>
      <c r="AP878" s="17">
        <v>0.466568302164096</v>
      </c>
      <c r="AQ878" s="17">
        <v>0.29069245921165099</v>
      </c>
      <c r="AR878" s="17"/>
      <c r="AS878" s="17">
        <v>0.38363282223705802</v>
      </c>
      <c r="AT878" s="17">
        <v>0.42063371906298902</v>
      </c>
      <c r="AU878" s="17">
        <v>0.42063371906298902</v>
      </c>
      <c r="AV878" s="17">
        <v>0.30222808602032902</v>
      </c>
      <c r="AW878" s="17">
        <v>0.32029947370635198</v>
      </c>
      <c r="AX878" s="17">
        <v>0.32955357553986098</v>
      </c>
      <c r="AY878" s="17">
        <v>0.379384319201308</v>
      </c>
      <c r="AZ878" s="17">
        <v>0.420935228427673</v>
      </c>
      <c r="BA878" s="17">
        <v>0</v>
      </c>
      <c r="BB878" s="17"/>
      <c r="BC878" s="17">
        <v>0.34543277320050197</v>
      </c>
      <c r="BD878" s="17">
        <v>0.40374105144083999</v>
      </c>
      <c r="BE878" s="17">
        <v>0.175718046585259</v>
      </c>
      <c r="BF878" s="17">
        <v>0.32017957088628302</v>
      </c>
      <c r="BG878" s="17">
        <v>0.39898486961406998</v>
      </c>
      <c r="BH878" s="17">
        <v>0.21922175168235999</v>
      </c>
      <c r="BI878" s="17"/>
      <c r="BJ878" s="17">
        <v>0.37381202118621398</v>
      </c>
      <c r="BK878" s="17">
        <v>0.30844638369627198</v>
      </c>
      <c r="BL878" s="17">
        <v>0.36550409666928901</v>
      </c>
      <c r="BM878" s="17">
        <v>0.37619396648868603</v>
      </c>
      <c r="BN878" s="17">
        <v>0.34741310397590403</v>
      </c>
      <c r="BO878" s="17">
        <v>0.41185831355103902</v>
      </c>
      <c r="BP878" s="17"/>
      <c r="BQ878" s="17">
        <v>0.35103108953836798</v>
      </c>
      <c r="BR878" s="17">
        <v>0.36899922372987398</v>
      </c>
      <c r="BS878" s="17"/>
      <c r="BT878" s="17">
        <v>0.363078679763433</v>
      </c>
      <c r="BU878" s="17">
        <v>0.35375250340665898</v>
      </c>
      <c r="BV878" s="17"/>
      <c r="BW878" s="17">
        <v>0.39572797513505098</v>
      </c>
      <c r="BX878" s="17">
        <v>0.30999450630060199</v>
      </c>
    </row>
    <row r="879" spans="2:76" x14ac:dyDescent="0.35">
      <c r="B879" t="s">
        <v>338</v>
      </c>
      <c r="C879" s="17">
        <v>0.226696571809818</v>
      </c>
      <c r="D879" s="17">
        <v>0.262287620654721</v>
      </c>
      <c r="E879" s="17">
        <v>0.19148856401690201</v>
      </c>
      <c r="F879" s="17"/>
      <c r="G879" s="17">
        <v>0.29040683595759997</v>
      </c>
      <c r="H879" s="17">
        <v>0.22396018727160899</v>
      </c>
      <c r="I879" s="17">
        <v>0.20649526657807299</v>
      </c>
      <c r="J879" s="17"/>
      <c r="K879" s="17">
        <v>0.22306832767044499</v>
      </c>
      <c r="L879" s="17">
        <v>0.24489565495749499</v>
      </c>
      <c r="M879" s="17">
        <v>0.33522081872798798</v>
      </c>
      <c r="N879" s="17">
        <v>0.160485966638479</v>
      </c>
      <c r="O879" s="17">
        <v>0.100528162972845</v>
      </c>
      <c r="P879" s="17">
        <v>0.173400352088563</v>
      </c>
      <c r="Q879" s="17">
        <v>0.18934018596254401</v>
      </c>
      <c r="R879" s="17">
        <v>0.26550479913067099</v>
      </c>
      <c r="S879" s="17">
        <v>0.28020909984899001</v>
      </c>
      <c r="T879" s="17">
        <v>0.23493892676441699</v>
      </c>
      <c r="U879" s="17">
        <v>0.19303257637209401</v>
      </c>
      <c r="V879" s="17">
        <v>0</v>
      </c>
      <c r="W879" s="17">
        <v>0.167262531780452</v>
      </c>
      <c r="X879" s="17">
        <v>0.166805594687086</v>
      </c>
      <c r="Y879" s="17">
        <v>0.21971626226757801</v>
      </c>
      <c r="Z879" s="17">
        <v>0.35930905596003299</v>
      </c>
      <c r="AA879" s="17"/>
      <c r="AB879" s="17">
        <v>0.20738755747351501</v>
      </c>
      <c r="AC879" s="17">
        <v>0.20250975983290401</v>
      </c>
      <c r="AD879" s="17">
        <v>0.23671063417711199</v>
      </c>
      <c r="AE879" s="17">
        <v>0.27633278023922703</v>
      </c>
      <c r="AF879" s="17"/>
      <c r="AG879" s="17">
        <v>0.229950828300648</v>
      </c>
      <c r="AH879" s="17">
        <v>0.218751279650966</v>
      </c>
      <c r="AI879" s="17">
        <v>0.21616175438858401</v>
      </c>
      <c r="AJ879" s="17">
        <v>0.15080815732898301</v>
      </c>
      <c r="AK879" s="17"/>
      <c r="AL879" s="17">
        <v>0.25808293874725802</v>
      </c>
      <c r="AM879" s="17">
        <v>0.221496456595804</v>
      </c>
      <c r="AN879" s="17">
        <v>0.20678274218904499</v>
      </c>
      <c r="AO879" s="17">
        <v>0.30143370090536198</v>
      </c>
      <c r="AP879" s="17">
        <v>0.18566862010723201</v>
      </c>
      <c r="AQ879" s="17">
        <v>0.21348982941375599</v>
      </c>
      <c r="AR879" s="17"/>
      <c r="AS879" s="17">
        <v>0.19398705048993201</v>
      </c>
      <c r="AT879" s="17">
        <v>0.23907152051264099</v>
      </c>
      <c r="AU879" s="17">
        <v>0.23907152051264099</v>
      </c>
      <c r="AV879" s="17">
        <v>0.298455363986741</v>
      </c>
      <c r="AW879" s="17">
        <v>0.274880263938862</v>
      </c>
      <c r="AX879" s="17">
        <v>0.12215703286295</v>
      </c>
      <c r="AY879" s="17">
        <v>0.26903695389744903</v>
      </c>
      <c r="AZ879" s="17">
        <v>0.21859733404368301</v>
      </c>
      <c r="BA879" s="17">
        <v>0</v>
      </c>
      <c r="BB879" s="17"/>
      <c r="BC879" s="17">
        <v>0.222736673687911</v>
      </c>
      <c r="BD879" s="17">
        <v>0.25097358838407102</v>
      </c>
      <c r="BE879" s="17">
        <v>0.30074603129391603</v>
      </c>
      <c r="BF879" s="17">
        <v>0.238394433805591</v>
      </c>
      <c r="BG879" s="17">
        <v>0.215494399181728</v>
      </c>
      <c r="BH879" s="17">
        <v>0.14872298806779599</v>
      </c>
      <c r="BI879" s="17"/>
      <c r="BJ879" s="17">
        <v>0.19635980109420101</v>
      </c>
      <c r="BK879" s="17">
        <v>0.21135561174472001</v>
      </c>
      <c r="BL879" s="17">
        <v>0.21252141415273099</v>
      </c>
      <c r="BM879" s="17">
        <v>0.27431871984033801</v>
      </c>
      <c r="BN879" s="17">
        <v>0.23174456287277201</v>
      </c>
      <c r="BO879" s="17">
        <v>0.190735131247905</v>
      </c>
      <c r="BP879" s="17"/>
      <c r="BQ879" s="17">
        <v>0.222901770489109</v>
      </c>
      <c r="BR879" s="17">
        <v>0.23690976790569801</v>
      </c>
      <c r="BS879" s="17"/>
      <c r="BT879" s="17">
        <v>0.20685385453865601</v>
      </c>
      <c r="BU879" s="17">
        <v>0.241096733830443</v>
      </c>
      <c r="BV879" s="17"/>
      <c r="BW879" s="17">
        <v>0.194693002093908</v>
      </c>
      <c r="BX879" s="17">
        <v>0.27421983635446001</v>
      </c>
    </row>
    <row r="880" spans="2:76" x14ac:dyDescent="0.35">
      <c r="B880" t="s">
        <v>339</v>
      </c>
      <c r="C880" s="17">
        <v>7.9869308681754805E-2</v>
      </c>
      <c r="D880" s="17">
        <v>0.104150064816789</v>
      </c>
      <c r="E880" s="17">
        <v>5.5700839485033397E-2</v>
      </c>
      <c r="F880" s="17"/>
      <c r="G880" s="17">
        <v>7.5507027479369798E-2</v>
      </c>
      <c r="H880" s="17">
        <v>8.4985643297187302E-2</v>
      </c>
      <c r="I880" s="17">
        <v>7.7832929551477706E-2</v>
      </c>
      <c r="J880" s="17"/>
      <c r="K880" s="17">
        <v>9.0915324876031295E-2</v>
      </c>
      <c r="L880" s="17">
        <v>7.1520322208130802E-2</v>
      </c>
      <c r="M880" s="17">
        <v>4.1150430761266697E-2</v>
      </c>
      <c r="N880" s="17">
        <v>3.1370187509627501E-2</v>
      </c>
      <c r="O880" s="17">
        <v>0.100622231176624</v>
      </c>
      <c r="P880" s="17">
        <v>4.2384556358595997E-2</v>
      </c>
      <c r="Q880" s="17">
        <v>5.0688991139705299E-2</v>
      </c>
      <c r="R880" s="17">
        <v>7.9461282571341704E-2</v>
      </c>
      <c r="S880" s="17">
        <v>0</v>
      </c>
      <c r="T880" s="17">
        <v>9.6354063404904294E-2</v>
      </c>
      <c r="U880" s="17">
        <v>7.74276392800127E-2</v>
      </c>
      <c r="V880" s="17">
        <v>6.91527772858513E-2</v>
      </c>
      <c r="W880" s="17">
        <v>0.11924518490906801</v>
      </c>
      <c r="X880" s="17">
        <v>0.16521342330777</v>
      </c>
      <c r="Y880" s="17">
        <v>8.9575773431229105E-2</v>
      </c>
      <c r="Z880" s="17">
        <v>3.9598363957685699E-2</v>
      </c>
      <c r="AA880" s="17"/>
      <c r="AB880" s="17">
        <v>5.1326112667718901E-2</v>
      </c>
      <c r="AC880" s="17">
        <v>8.4701112448402796E-2</v>
      </c>
      <c r="AD880" s="17">
        <v>9.3445451822098097E-2</v>
      </c>
      <c r="AE880" s="17">
        <v>0.110639246362781</v>
      </c>
      <c r="AF880" s="17"/>
      <c r="AG880" s="17">
        <v>6.5371569699675905E-2</v>
      </c>
      <c r="AH880" s="17">
        <v>9.6610207377930593E-2</v>
      </c>
      <c r="AI880" s="17">
        <v>0.12666249114821801</v>
      </c>
      <c r="AJ880" s="17">
        <v>0.15694298684744201</v>
      </c>
      <c r="AK880" s="17"/>
      <c r="AL880" s="17">
        <v>9.1793747333940995E-2</v>
      </c>
      <c r="AM880" s="17">
        <v>7.45530942307841E-2</v>
      </c>
      <c r="AN880" s="17">
        <v>6.7769783259506805E-2</v>
      </c>
      <c r="AO880" s="17">
        <v>9.4126757973292605E-2</v>
      </c>
      <c r="AP880" s="17">
        <v>4.6654294754379801E-2</v>
      </c>
      <c r="AQ880" s="17">
        <v>9.3146394970788401E-2</v>
      </c>
      <c r="AR880" s="17"/>
      <c r="AS880" s="17">
        <v>5.9442440828583097E-2</v>
      </c>
      <c r="AT880" s="17">
        <v>7.2974145568647494E-2</v>
      </c>
      <c r="AU880" s="17">
        <v>7.2974145568647494E-2</v>
      </c>
      <c r="AV880" s="17">
        <v>0.129880124097731</v>
      </c>
      <c r="AW880" s="17">
        <v>8.4736598786768397E-2</v>
      </c>
      <c r="AX880" s="17">
        <v>0.13835095830177299</v>
      </c>
      <c r="AY880" s="17">
        <v>5.4741896289585E-2</v>
      </c>
      <c r="AZ880" s="17">
        <v>0</v>
      </c>
      <c r="BA880" s="17">
        <v>0</v>
      </c>
      <c r="BB880" s="17"/>
      <c r="BC880" s="17">
        <v>9.1135502125228196E-2</v>
      </c>
      <c r="BD880" s="17">
        <v>9.4406901585541894E-2</v>
      </c>
      <c r="BE880" s="17">
        <v>0</v>
      </c>
      <c r="BF880" s="17">
        <v>6.6672542001702001E-2</v>
      </c>
      <c r="BG880" s="17">
        <v>7.9481752023063901E-2</v>
      </c>
      <c r="BH880" s="17">
        <v>6.3296146722188695E-2</v>
      </c>
      <c r="BI880" s="17"/>
      <c r="BJ880" s="17">
        <v>0.13435543994451701</v>
      </c>
      <c r="BK880" s="17">
        <v>0.116388283261254</v>
      </c>
      <c r="BL880" s="17">
        <v>6.4353122723724995E-2</v>
      </c>
      <c r="BM880" s="17">
        <v>3.4053489075543703E-2</v>
      </c>
      <c r="BN880" s="17">
        <v>6.1477245221169402E-2</v>
      </c>
      <c r="BO880" s="17">
        <v>7.0455450136248807E-2</v>
      </c>
      <c r="BP880" s="17"/>
      <c r="BQ880" s="17">
        <v>8.8825786753623598E-2</v>
      </c>
      <c r="BR880" s="17">
        <v>6.1736187359009501E-2</v>
      </c>
      <c r="BS880" s="17"/>
      <c r="BT880" s="17">
        <v>8.9934825530183005E-2</v>
      </c>
      <c r="BU880" s="17">
        <v>7.2411631366153403E-2</v>
      </c>
      <c r="BV880" s="17"/>
      <c r="BW880" s="17">
        <v>7.8470318112592599E-2</v>
      </c>
      <c r="BX880" s="17">
        <v>8.8399483419501004E-2</v>
      </c>
    </row>
    <row r="881" spans="2:76" x14ac:dyDescent="0.35">
      <c r="B881" t="s">
        <v>340</v>
      </c>
      <c r="C881" s="17">
        <v>3.4799008242560797E-2</v>
      </c>
      <c r="D881" s="17">
        <v>3.8616707551326797E-2</v>
      </c>
      <c r="E881" s="17">
        <v>3.10432843920894E-2</v>
      </c>
      <c r="F881" s="17"/>
      <c r="G881" s="17">
        <v>2.6499678244427501E-2</v>
      </c>
      <c r="H881" s="17">
        <v>4.5763926687101698E-2</v>
      </c>
      <c r="I881" s="17">
        <v>3.0070733178878199E-2</v>
      </c>
      <c r="J881" s="17"/>
      <c r="K881" s="17">
        <v>1.97258926563928E-2</v>
      </c>
      <c r="L881" s="17">
        <v>3.2635374913391003E-2</v>
      </c>
      <c r="M881" s="17">
        <v>0</v>
      </c>
      <c r="N881" s="17">
        <v>6.26817212375467E-2</v>
      </c>
      <c r="O881" s="17">
        <v>0</v>
      </c>
      <c r="P881" s="17">
        <v>0.128952002553852</v>
      </c>
      <c r="Q881" s="17">
        <v>2.3131823489534301E-2</v>
      </c>
      <c r="R881" s="17">
        <v>2.1221108448609399E-2</v>
      </c>
      <c r="S881" s="17">
        <v>5.4544892543671598E-2</v>
      </c>
      <c r="T881" s="17">
        <v>3.92396170092289E-2</v>
      </c>
      <c r="U881" s="17">
        <v>6.1293168726635303E-2</v>
      </c>
      <c r="V881" s="17">
        <v>0</v>
      </c>
      <c r="W881" s="17">
        <v>3.34330909666683E-2</v>
      </c>
      <c r="X881" s="17">
        <v>8.3156810685621294E-2</v>
      </c>
      <c r="Y881" s="17">
        <v>2.92850372295143E-2</v>
      </c>
      <c r="Z881" s="17">
        <v>3.9062621064748303E-2</v>
      </c>
      <c r="AA881" s="17"/>
      <c r="AB881" s="17">
        <v>4.1039046268124803E-2</v>
      </c>
      <c r="AC881" s="17">
        <v>2.3715221947307501E-2</v>
      </c>
      <c r="AD881" s="17">
        <v>2.7226862434781601E-2</v>
      </c>
      <c r="AE881" s="17">
        <v>5.9162437946822001E-2</v>
      </c>
      <c r="AF881" s="17"/>
      <c r="AG881" s="17">
        <v>3.6531059026748802E-2</v>
      </c>
      <c r="AH881" s="17">
        <v>3.5620362405528301E-2</v>
      </c>
      <c r="AI881" s="17">
        <v>3.3952687128764002E-2</v>
      </c>
      <c r="AJ881" s="17">
        <v>8.9416226606951699E-2</v>
      </c>
      <c r="AK881" s="17"/>
      <c r="AL881" s="17">
        <v>3.1111254915154301E-2</v>
      </c>
      <c r="AM881" s="17">
        <v>4.8861329773038198E-2</v>
      </c>
      <c r="AN881" s="17">
        <v>3.27824426230236E-2</v>
      </c>
      <c r="AO881" s="17">
        <v>2.8862470302285798E-2</v>
      </c>
      <c r="AP881" s="17">
        <v>2.3348896560735501E-2</v>
      </c>
      <c r="AQ881" s="17">
        <v>0</v>
      </c>
      <c r="AR881" s="17"/>
      <c r="AS881" s="17">
        <v>3.6386124732964702E-2</v>
      </c>
      <c r="AT881" s="17">
        <v>2.01791673473838E-2</v>
      </c>
      <c r="AU881" s="17">
        <v>2.01791673473838E-2</v>
      </c>
      <c r="AV881" s="17">
        <v>2.98780523805111E-2</v>
      </c>
      <c r="AW881" s="17">
        <v>2.7109974765066699E-2</v>
      </c>
      <c r="AX881" s="17">
        <v>0.123588704810494</v>
      </c>
      <c r="AY881" s="17">
        <v>8.5158713651591306E-2</v>
      </c>
      <c r="AZ881" s="17">
        <v>0</v>
      </c>
      <c r="BA881" s="17">
        <v>0.31078057299475398</v>
      </c>
      <c r="BB881" s="17"/>
      <c r="BC881" s="17">
        <v>4.1867203367772603E-2</v>
      </c>
      <c r="BD881" s="17">
        <v>2.8847414732912101E-2</v>
      </c>
      <c r="BE881" s="17">
        <v>3.5315141656004898E-2</v>
      </c>
      <c r="BF881" s="17">
        <v>6.9240846672980402E-2</v>
      </c>
      <c r="BG881" s="17">
        <v>1.4345074655039199E-2</v>
      </c>
      <c r="BH881" s="17">
        <v>0</v>
      </c>
      <c r="BI881" s="17"/>
      <c r="BJ881" s="17">
        <v>1.74353059621256E-2</v>
      </c>
      <c r="BK881" s="17">
        <v>4.2068462028925099E-2</v>
      </c>
      <c r="BL881" s="17">
        <v>4.0707620224224597E-2</v>
      </c>
      <c r="BM881" s="17">
        <v>3.5985735429293703E-2</v>
      </c>
      <c r="BN881" s="17">
        <v>2.61156586795913E-2</v>
      </c>
      <c r="BO881" s="17">
        <v>4.9046124831454797E-2</v>
      </c>
      <c r="BP881" s="17"/>
      <c r="BQ881" s="17">
        <v>3.57799913184767E-2</v>
      </c>
      <c r="BR881" s="17">
        <v>3.3065934051833702E-2</v>
      </c>
      <c r="BS881" s="17"/>
      <c r="BT881" s="17">
        <v>3.77638323954851E-2</v>
      </c>
      <c r="BU881" s="17">
        <v>3.27078181418144E-2</v>
      </c>
      <c r="BV881" s="17"/>
      <c r="BW881" s="17">
        <v>3.0093984058175399E-2</v>
      </c>
      <c r="BX881" s="17">
        <v>3.9619286968854202E-2</v>
      </c>
    </row>
    <row r="882" spans="2:76" x14ac:dyDescent="0.35">
      <c r="B882" t="s">
        <v>178</v>
      </c>
      <c r="C882" s="17">
        <v>9.2279784833805695E-2</v>
      </c>
      <c r="D882" s="17">
        <v>8.7577360490554507E-2</v>
      </c>
      <c r="E882" s="17">
        <v>9.7175175482861004E-2</v>
      </c>
      <c r="F882" s="17"/>
      <c r="G882" s="17">
        <v>0.114609979287449</v>
      </c>
      <c r="H882" s="17">
        <v>0.104474791619552</v>
      </c>
      <c r="I882" s="17">
        <v>7.60733842218662E-2</v>
      </c>
      <c r="J882" s="17"/>
      <c r="K882" s="17">
        <v>9.3727769354025103E-2</v>
      </c>
      <c r="L882" s="17">
        <v>4.26237685077894E-2</v>
      </c>
      <c r="M882" s="17">
        <v>0.17504139127548399</v>
      </c>
      <c r="N882" s="17">
        <v>9.1391068308397105E-2</v>
      </c>
      <c r="O882" s="17">
        <v>0.200000899851833</v>
      </c>
      <c r="P882" s="17">
        <v>4.2384556358595997E-2</v>
      </c>
      <c r="Q882" s="17">
        <v>4.9788837082310002E-2</v>
      </c>
      <c r="R882" s="17">
        <v>9.30370745261868E-2</v>
      </c>
      <c r="S882" s="17">
        <v>5.4544892543671598E-2</v>
      </c>
      <c r="T882" s="17">
        <v>0.100540930430622</v>
      </c>
      <c r="U882" s="17">
        <v>6.1488607984083399E-2</v>
      </c>
      <c r="V882" s="17">
        <v>7.1429593841649403E-2</v>
      </c>
      <c r="W882" s="17">
        <v>0.207235271207246</v>
      </c>
      <c r="X882" s="17">
        <v>0.25476806815286102</v>
      </c>
      <c r="Y882" s="17">
        <v>2.9839976174719899E-2</v>
      </c>
      <c r="Z882" s="17">
        <v>7.8697537471914505E-2</v>
      </c>
      <c r="AA882" s="17"/>
      <c r="AB882" s="17">
        <v>9.0278493792553399E-2</v>
      </c>
      <c r="AC882" s="17">
        <v>8.8100017817359405E-2</v>
      </c>
      <c r="AD882" s="17">
        <v>0.10692134484868</v>
      </c>
      <c r="AE882" s="17">
        <v>8.3596667745806999E-2</v>
      </c>
      <c r="AF882" s="17"/>
      <c r="AG882" s="17">
        <v>8.30877855871998E-2</v>
      </c>
      <c r="AH882" s="17">
        <v>0.108116589784162</v>
      </c>
      <c r="AI882" s="17">
        <v>9.5096068608663098E-2</v>
      </c>
      <c r="AJ882" s="17">
        <v>8.5738456208407296E-2</v>
      </c>
      <c r="AK882" s="17"/>
      <c r="AL882" s="17">
        <v>5.6376908323189603E-2</v>
      </c>
      <c r="AM882" s="17">
        <v>5.9943816735230998E-2</v>
      </c>
      <c r="AN882" s="17">
        <v>9.6376466910000597E-2</v>
      </c>
      <c r="AO882" s="17">
        <v>9.7368003136291306E-2</v>
      </c>
      <c r="AP882" s="17">
        <v>6.3863150849933104E-2</v>
      </c>
      <c r="AQ882" s="17">
        <v>4.2467087407516903E-2</v>
      </c>
      <c r="AR882" s="17"/>
      <c r="AS882" s="17">
        <v>0.103810361439378</v>
      </c>
      <c r="AT882" s="17">
        <v>7.7758485666155994E-2</v>
      </c>
      <c r="AU882" s="17">
        <v>7.7758485666155994E-2</v>
      </c>
      <c r="AV882" s="17">
        <v>6.4029336406742396E-2</v>
      </c>
      <c r="AW882" s="17">
        <v>0.103710767988495</v>
      </c>
      <c r="AX882" s="17">
        <v>0.102044301581483</v>
      </c>
      <c r="AY882" s="17">
        <v>0.108918820853574</v>
      </c>
      <c r="AZ882" s="17">
        <v>0.13647588731729701</v>
      </c>
      <c r="BA882" s="17">
        <v>0</v>
      </c>
      <c r="BB882" s="17"/>
      <c r="BC882" s="17">
        <v>7.3813892519216703E-2</v>
      </c>
      <c r="BD882" s="17">
        <v>5.1845646433528098E-2</v>
      </c>
      <c r="BE882" s="17">
        <v>9.3457379885524203E-2</v>
      </c>
      <c r="BF882" s="17">
        <v>0.127710003536395</v>
      </c>
      <c r="BG882" s="17">
        <v>0.105383266560097</v>
      </c>
      <c r="BH882" s="17">
        <v>6.4335343853568996E-2</v>
      </c>
      <c r="BI882" s="17"/>
      <c r="BJ882" s="17">
        <v>8.4982864493079194E-2</v>
      </c>
      <c r="BK882" s="17">
        <v>0.13068187340425999</v>
      </c>
      <c r="BL882" s="17">
        <v>8.4570595124434295E-2</v>
      </c>
      <c r="BM882" s="17">
        <v>7.7201238317282594E-2</v>
      </c>
      <c r="BN882" s="17">
        <v>7.3451934300295105E-2</v>
      </c>
      <c r="BO882" s="17">
        <v>8.7318006507368595E-2</v>
      </c>
      <c r="BP882" s="17"/>
      <c r="BQ882" s="17">
        <v>9.5582450809672398E-2</v>
      </c>
      <c r="BR882" s="17">
        <v>8.6203451077311297E-2</v>
      </c>
      <c r="BS882" s="17"/>
      <c r="BT882" s="17">
        <v>9.1066233395445603E-2</v>
      </c>
      <c r="BU882" s="17">
        <v>9.2130021283484298E-2</v>
      </c>
      <c r="BV882" s="17"/>
      <c r="BW882" s="17">
        <v>8.2955986365028905E-2</v>
      </c>
      <c r="BX882" s="17">
        <v>0.102740099273239</v>
      </c>
    </row>
    <row r="883" spans="2:76" x14ac:dyDescent="0.35">
      <c r="B883" t="s">
        <v>341</v>
      </c>
      <c r="C883" s="17">
        <v>0.56635532643206099</v>
      </c>
      <c r="D883" s="17">
        <v>0.50736824648660905</v>
      </c>
      <c r="E883" s="17">
        <v>0.62459213662311397</v>
      </c>
      <c r="F883" s="17"/>
      <c r="G883" s="17">
        <v>0.49297647903115299</v>
      </c>
      <c r="H883" s="17">
        <v>0.54081545112454998</v>
      </c>
      <c r="I883" s="17">
        <v>0.60952768646970501</v>
      </c>
      <c r="J883" s="17"/>
      <c r="K883" s="17">
        <v>0.57256268544310596</v>
      </c>
      <c r="L883" s="17">
        <v>0.60832487941319402</v>
      </c>
      <c r="M883" s="17">
        <v>0.448587359235262</v>
      </c>
      <c r="N883" s="17">
        <v>0.65407105630594997</v>
      </c>
      <c r="O883" s="17">
        <v>0.598848705998697</v>
      </c>
      <c r="P883" s="17">
        <v>0.61287853264039305</v>
      </c>
      <c r="Q883" s="17">
        <v>0.68705016232590699</v>
      </c>
      <c r="R883" s="17">
        <v>0.54077573532319101</v>
      </c>
      <c r="S883" s="17">
        <v>0.61070111506366698</v>
      </c>
      <c r="T883" s="17">
        <v>0.52892646239082797</v>
      </c>
      <c r="U883" s="17">
        <v>0.60675800763717502</v>
      </c>
      <c r="V883" s="17">
        <v>0.85941762887249895</v>
      </c>
      <c r="W883" s="17">
        <v>0.47282392113656502</v>
      </c>
      <c r="X883" s="17">
        <v>0.33005610316666101</v>
      </c>
      <c r="Y883" s="17">
        <v>0.63158295089695804</v>
      </c>
      <c r="Z883" s="17">
        <v>0.48333242154561801</v>
      </c>
      <c r="AA883" s="17"/>
      <c r="AB883" s="17">
        <v>0.609968789798088</v>
      </c>
      <c r="AC883" s="17">
        <v>0.60097388795402595</v>
      </c>
      <c r="AD883" s="17">
        <v>0.53569570671732802</v>
      </c>
      <c r="AE883" s="17">
        <v>0.47026886770536303</v>
      </c>
      <c r="AF883" s="17"/>
      <c r="AG883" s="17">
        <v>0.58505875738572799</v>
      </c>
      <c r="AH883" s="17">
        <v>0.54090156078141305</v>
      </c>
      <c r="AI883" s="17">
        <v>0.52812699872577096</v>
      </c>
      <c r="AJ883" s="17">
        <v>0.51709417300821603</v>
      </c>
      <c r="AK883" s="17"/>
      <c r="AL883" s="17">
        <v>0.562635150680457</v>
      </c>
      <c r="AM883" s="17">
        <v>0.59514530266514298</v>
      </c>
      <c r="AN883" s="17">
        <v>0.59628856501842398</v>
      </c>
      <c r="AO883" s="17">
        <v>0.478209067682769</v>
      </c>
      <c r="AP883" s="17">
        <v>0.68046503772771905</v>
      </c>
      <c r="AQ883" s="17">
        <v>0.650896688207939</v>
      </c>
      <c r="AR883" s="17"/>
      <c r="AS883" s="17">
        <v>0.60637402250914196</v>
      </c>
      <c r="AT883" s="17">
        <v>0.59001668090517201</v>
      </c>
      <c r="AU883" s="17">
        <v>0.59001668090517201</v>
      </c>
      <c r="AV883" s="17">
        <v>0.47775712312827401</v>
      </c>
      <c r="AW883" s="17">
        <v>0.50956239452080798</v>
      </c>
      <c r="AX883" s="17">
        <v>0.51385900244329996</v>
      </c>
      <c r="AY883" s="17">
        <v>0.48214361530779998</v>
      </c>
      <c r="AZ883" s="17">
        <v>0.64492677863902004</v>
      </c>
      <c r="BA883" s="17">
        <v>0.68921942700524597</v>
      </c>
      <c r="BB883" s="17"/>
      <c r="BC883" s="17">
        <v>0.57044672829987098</v>
      </c>
      <c r="BD883" s="17">
        <v>0.57392644886394695</v>
      </c>
      <c r="BE883" s="17">
        <v>0.57048144716455496</v>
      </c>
      <c r="BF883" s="17">
        <v>0.497982173983332</v>
      </c>
      <c r="BG883" s="17">
        <v>0.58529550758007198</v>
      </c>
      <c r="BH883" s="17">
        <v>0.723645521356446</v>
      </c>
      <c r="BI883" s="17"/>
      <c r="BJ883" s="17">
        <v>0.56686658850607796</v>
      </c>
      <c r="BK883" s="17">
        <v>0.49950576956083997</v>
      </c>
      <c r="BL883" s="17">
        <v>0.59784724777488496</v>
      </c>
      <c r="BM883" s="17">
        <v>0.57844081733754205</v>
      </c>
      <c r="BN883" s="17">
        <v>0.60721059892617202</v>
      </c>
      <c r="BO883" s="17">
        <v>0.60244528727702296</v>
      </c>
      <c r="BP883" s="17"/>
      <c r="BQ883" s="17">
        <v>0.556910000629118</v>
      </c>
      <c r="BR883" s="17">
        <v>0.58208465960614697</v>
      </c>
      <c r="BS883" s="17"/>
      <c r="BT883" s="17">
        <v>0.57438125414023</v>
      </c>
      <c r="BU883" s="17">
        <v>0.561653795378105</v>
      </c>
      <c r="BV883" s="17"/>
      <c r="BW883" s="17">
        <v>0.613786709370295</v>
      </c>
      <c r="BX883" s="17">
        <v>0.49502129398394601</v>
      </c>
    </row>
    <row r="884" spans="2:76" x14ac:dyDescent="0.35">
      <c r="B884" t="s">
        <v>342</v>
      </c>
      <c r="C884" s="17">
        <v>0.114668316924316</v>
      </c>
      <c r="D884" s="17">
        <v>0.142766772368116</v>
      </c>
      <c r="E884" s="17">
        <v>8.6744123877122797E-2</v>
      </c>
      <c r="F884" s="17"/>
      <c r="G884" s="17">
        <v>0.102006705723797</v>
      </c>
      <c r="H884" s="17">
        <v>0.13074956998428899</v>
      </c>
      <c r="I884" s="17">
        <v>0.107903662730356</v>
      </c>
      <c r="J884" s="17"/>
      <c r="K884" s="17">
        <v>0.11064121753242399</v>
      </c>
      <c r="L884" s="17">
        <v>0.10415569712152201</v>
      </c>
      <c r="M884" s="17">
        <v>4.1150430761266697E-2</v>
      </c>
      <c r="N884" s="17">
        <v>9.4051908747174201E-2</v>
      </c>
      <c r="O884" s="17">
        <v>0.100622231176624</v>
      </c>
      <c r="P884" s="17">
        <v>0.17133655891244801</v>
      </c>
      <c r="Q884" s="17">
        <v>7.3820814629239603E-2</v>
      </c>
      <c r="R884" s="17">
        <v>0.100682391019951</v>
      </c>
      <c r="S884" s="17">
        <v>5.4544892543671598E-2</v>
      </c>
      <c r="T884" s="17">
        <v>0.135593680414133</v>
      </c>
      <c r="U884" s="17">
        <v>0.13872080800664799</v>
      </c>
      <c r="V884" s="17">
        <v>6.91527772858513E-2</v>
      </c>
      <c r="W884" s="17">
        <v>0.15267827587573601</v>
      </c>
      <c r="X884" s="17">
        <v>0.248370233993391</v>
      </c>
      <c r="Y884" s="17">
        <v>0.118860810660743</v>
      </c>
      <c r="Z884" s="17">
        <v>7.8660985022434002E-2</v>
      </c>
      <c r="AA884" s="17"/>
      <c r="AB884" s="17">
        <v>9.2365158935843697E-2</v>
      </c>
      <c r="AC884" s="17">
        <v>0.10841633439571</v>
      </c>
      <c r="AD884" s="17">
        <v>0.12067231425688001</v>
      </c>
      <c r="AE884" s="17">
        <v>0.16980168430960299</v>
      </c>
      <c r="AF884" s="17"/>
      <c r="AG884" s="17">
        <v>0.101902628726425</v>
      </c>
      <c r="AH884" s="17">
        <v>0.13223056978345901</v>
      </c>
      <c r="AI884" s="17">
        <v>0.16061517827698199</v>
      </c>
      <c r="AJ884" s="17">
        <v>0.24635921345439399</v>
      </c>
      <c r="AK884" s="17"/>
      <c r="AL884" s="17">
        <v>0.12290500224909499</v>
      </c>
      <c r="AM884" s="17">
        <v>0.12341442400382199</v>
      </c>
      <c r="AN884" s="17">
        <v>0.10055222588253</v>
      </c>
      <c r="AO884" s="17">
        <v>0.122989228275578</v>
      </c>
      <c r="AP884" s="17">
        <v>7.0003191315115204E-2</v>
      </c>
      <c r="AQ884" s="17">
        <v>9.3146394970788401E-2</v>
      </c>
      <c r="AR884" s="17"/>
      <c r="AS884" s="17">
        <v>9.5828565561547799E-2</v>
      </c>
      <c r="AT884" s="17">
        <v>9.3153312916031294E-2</v>
      </c>
      <c r="AU884" s="17">
        <v>9.3153312916031294E-2</v>
      </c>
      <c r="AV884" s="17">
        <v>0.159758176478242</v>
      </c>
      <c r="AW884" s="17">
        <v>0.111846573551835</v>
      </c>
      <c r="AX884" s="17">
        <v>0.26193966311226702</v>
      </c>
      <c r="AY884" s="17">
        <v>0.13990060994117601</v>
      </c>
      <c r="AZ884" s="17">
        <v>0</v>
      </c>
      <c r="BA884" s="17">
        <v>0.31078057299475398</v>
      </c>
      <c r="BB884" s="17"/>
      <c r="BC884" s="17">
        <v>0.133002705493001</v>
      </c>
      <c r="BD884" s="17">
        <v>0.123254316318454</v>
      </c>
      <c r="BE884" s="17">
        <v>3.5315141656004898E-2</v>
      </c>
      <c r="BF884" s="17">
        <v>0.135913388674682</v>
      </c>
      <c r="BG884" s="17">
        <v>9.3826826678103104E-2</v>
      </c>
      <c r="BH884" s="17">
        <v>6.3296146722188695E-2</v>
      </c>
      <c r="BI884" s="17"/>
      <c r="BJ884" s="17">
        <v>0.15179074590664199</v>
      </c>
      <c r="BK884" s="17">
        <v>0.15845674529018</v>
      </c>
      <c r="BL884" s="17">
        <v>0.10506074294794999</v>
      </c>
      <c r="BM884" s="17">
        <v>7.0039224504837405E-2</v>
      </c>
      <c r="BN884" s="17">
        <v>8.7592903900760702E-2</v>
      </c>
      <c r="BO884" s="17">
        <v>0.119501574967704</v>
      </c>
      <c r="BP884" s="17"/>
      <c r="BQ884" s="17">
        <v>0.12460577807210001</v>
      </c>
      <c r="BR884" s="17">
        <v>9.4802121410843196E-2</v>
      </c>
      <c r="BS884" s="17"/>
      <c r="BT884" s="17">
        <v>0.12769865792566801</v>
      </c>
      <c r="BU884" s="17">
        <v>0.105119449507968</v>
      </c>
      <c r="BV884" s="17"/>
      <c r="BW884" s="17">
        <v>0.108564302170768</v>
      </c>
      <c r="BX884" s="17">
        <v>0.12801877038835499</v>
      </c>
    </row>
    <row r="885" spans="2:76" x14ac:dyDescent="0.35">
      <c r="B885" t="s">
        <v>109</v>
      </c>
      <c r="C885" s="17">
        <v>0.45168700950774598</v>
      </c>
      <c r="D885" s="17">
        <v>0.36460147411849297</v>
      </c>
      <c r="E885" s="17">
        <v>0.53784801274599103</v>
      </c>
      <c r="F885" s="17"/>
      <c r="G885" s="17">
        <v>0.39096977330735599</v>
      </c>
      <c r="H885" s="17">
        <v>0.41006588114026099</v>
      </c>
      <c r="I885" s="17">
        <v>0.501624023739349</v>
      </c>
      <c r="J885" s="17"/>
      <c r="K885" s="17">
        <v>0.461921467910682</v>
      </c>
      <c r="L885" s="17">
        <v>0.50416918229167196</v>
      </c>
      <c r="M885" s="17">
        <v>0.40743692847399499</v>
      </c>
      <c r="N885" s="17">
        <v>0.56001914755877502</v>
      </c>
      <c r="O885" s="17">
        <v>0.49822647482207399</v>
      </c>
      <c r="P885" s="17">
        <v>0.44154197372794501</v>
      </c>
      <c r="Q885" s="17">
        <v>0.61322934769666704</v>
      </c>
      <c r="R885" s="17">
        <v>0.44009334430323999</v>
      </c>
      <c r="S885" s="17">
        <v>0.55615622251999497</v>
      </c>
      <c r="T885" s="17">
        <v>0.39333278197669402</v>
      </c>
      <c r="U885" s="17">
        <v>0.46803719963052698</v>
      </c>
      <c r="V885" s="17">
        <v>0.79026485158664805</v>
      </c>
      <c r="W885" s="17">
        <v>0.320145645260829</v>
      </c>
      <c r="X885" s="17">
        <v>8.1685869173270004E-2</v>
      </c>
      <c r="Y885" s="17">
        <v>0.51272214023621498</v>
      </c>
      <c r="Z885" s="17">
        <v>0.40467143652318399</v>
      </c>
      <c r="AA885" s="17"/>
      <c r="AB885" s="17">
        <v>0.51760363086224404</v>
      </c>
      <c r="AC885" s="17">
        <v>0.49255755355831599</v>
      </c>
      <c r="AD885" s="17">
        <v>0.415023392460448</v>
      </c>
      <c r="AE885" s="17">
        <v>0.30046718339575901</v>
      </c>
      <c r="AF885" s="17"/>
      <c r="AG885" s="17">
        <v>0.48315612865930302</v>
      </c>
      <c r="AH885" s="17">
        <v>0.40867099099795401</v>
      </c>
      <c r="AI885" s="17">
        <v>0.367511820448789</v>
      </c>
      <c r="AJ885" s="17">
        <v>0.27073495955382199</v>
      </c>
      <c r="AK885" s="17"/>
      <c r="AL885" s="17">
        <v>0.43973014843136099</v>
      </c>
      <c r="AM885" s="17">
        <v>0.47173087866132002</v>
      </c>
      <c r="AN885" s="17">
        <v>0.49573633913589399</v>
      </c>
      <c r="AO885" s="17">
        <v>0.35521983940718999</v>
      </c>
      <c r="AP885" s="17">
        <v>0.61046184641260404</v>
      </c>
      <c r="AQ885" s="17">
        <v>0.55775029323715097</v>
      </c>
      <c r="AR885" s="17"/>
      <c r="AS885" s="17">
        <v>0.51054545694759401</v>
      </c>
      <c r="AT885" s="17">
        <v>0.49686336798914099</v>
      </c>
      <c r="AU885" s="17">
        <v>0.49686336798914099</v>
      </c>
      <c r="AV885" s="17">
        <v>0.31799894665003198</v>
      </c>
      <c r="AW885" s="17">
        <v>0.39771582096897301</v>
      </c>
      <c r="AX885" s="17">
        <v>0.251919339331033</v>
      </c>
      <c r="AY885" s="17">
        <v>0.342243005366624</v>
      </c>
      <c r="AZ885" s="17">
        <v>0.64492677863902004</v>
      </c>
      <c r="BA885" s="17">
        <v>0.37843885401049099</v>
      </c>
      <c r="BB885" s="17"/>
      <c r="BC885" s="17">
        <v>0.437444022806871</v>
      </c>
      <c r="BD885" s="17">
        <v>0.45067213254549299</v>
      </c>
      <c r="BE885" s="17">
        <v>0.53516630550855004</v>
      </c>
      <c r="BF885" s="17">
        <v>0.36206878530865</v>
      </c>
      <c r="BG885" s="17">
        <v>0.49146868090196899</v>
      </c>
      <c r="BH885" s="17">
        <v>0.66034937463425702</v>
      </c>
      <c r="BI885" s="17"/>
      <c r="BJ885" s="17">
        <v>0.41507584259943597</v>
      </c>
      <c r="BK885" s="17">
        <v>0.34104902427066103</v>
      </c>
      <c r="BL885" s="17">
        <v>0.49278650482693598</v>
      </c>
      <c r="BM885" s="17">
        <v>0.50840159283270503</v>
      </c>
      <c r="BN885" s="17">
        <v>0.519617695025412</v>
      </c>
      <c r="BO885" s="17">
        <v>0.48294371230931998</v>
      </c>
      <c r="BP885" s="17"/>
      <c r="BQ885" s="17">
        <v>0.432304222557018</v>
      </c>
      <c r="BR885" s="17">
        <v>0.48728253819530398</v>
      </c>
      <c r="BS885" s="17"/>
      <c r="BT885" s="17">
        <v>0.44668259621456202</v>
      </c>
      <c r="BU885" s="17">
        <v>0.45653434587013803</v>
      </c>
      <c r="BV885" s="17"/>
      <c r="BW885" s="17">
        <v>0.50522240719952605</v>
      </c>
      <c r="BX885" s="17">
        <v>0.36700252359558999</v>
      </c>
    </row>
    <row r="886" spans="2:76" x14ac:dyDescent="0.35">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row>
    <row r="887" spans="2:76" x14ac:dyDescent="0.35">
      <c r="B887" s="6" t="s">
        <v>478</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row>
    <row r="888" spans="2:76" x14ac:dyDescent="0.35">
      <c r="B888" s="24" t="s">
        <v>99</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row>
    <row r="889" spans="2:76" x14ac:dyDescent="0.35">
      <c r="B889" t="s">
        <v>336</v>
      </c>
      <c r="C889" s="17">
        <v>0.612906155609651</v>
      </c>
      <c r="D889" s="17">
        <v>0.57165968324076399</v>
      </c>
      <c r="E889" s="17">
        <v>0.65545360680956599</v>
      </c>
      <c r="F889" s="17"/>
      <c r="G889" s="17">
        <v>0.54473857672077297</v>
      </c>
      <c r="H889" s="17">
        <v>0.55393524206396705</v>
      </c>
      <c r="I889" s="17">
        <v>0.67746430051669504</v>
      </c>
      <c r="J889" s="17"/>
      <c r="K889" s="17">
        <v>0.633316784929427</v>
      </c>
      <c r="L889" s="17">
        <v>0.53717466946779102</v>
      </c>
      <c r="M889" s="17">
        <v>0.72745763406748398</v>
      </c>
      <c r="N889" s="17">
        <v>0.52616200632447097</v>
      </c>
      <c r="O889" s="17">
        <v>0.49832054302585199</v>
      </c>
      <c r="P889" s="17">
        <v>0.52989514797372195</v>
      </c>
      <c r="Q889" s="17">
        <v>0.61230378170198196</v>
      </c>
      <c r="R889" s="17">
        <v>0.58080935566654002</v>
      </c>
      <c r="S889" s="17">
        <v>0.62117570085065399</v>
      </c>
      <c r="T889" s="17">
        <v>0.64984813676216302</v>
      </c>
      <c r="U889" s="17">
        <v>0.66679141691000898</v>
      </c>
      <c r="V889" s="17">
        <v>0.78687627110188096</v>
      </c>
      <c r="W889" s="17">
        <v>0.61159370914779798</v>
      </c>
      <c r="X889" s="17">
        <v>0.54286062012746195</v>
      </c>
      <c r="Y889" s="17">
        <v>0.63807997167208397</v>
      </c>
      <c r="Z889" s="17">
        <v>0.725248111024688</v>
      </c>
      <c r="AA889" s="17"/>
      <c r="AB889" s="17">
        <v>0.61789634620446199</v>
      </c>
      <c r="AC889" s="17">
        <v>0.61975194384931298</v>
      </c>
      <c r="AD889" s="17">
        <v>0.64861003664368899</v>
      </c>
      <c r="AE889" s="17">
        <v>0.50640575732211701</v>
      </c>
      <c r="AF889" s="17"/>
      <c r="AG889" s="17">
        <v>0.62536560837646105</v>
      </c>
      <c r="AH889" s="17">
        <v>0.630756773409337</v>
      </c>
      <c r="AI889" s="17">
        <v>0.55403598982606295</v>
      </c>
      <c r="AJ889" s="17">
        <v>0.58317409275517995</v>
      </c>
      <c r="AK889" s="17"/>
      <c r="AL889" s="17">
        <v>0.61462737577006099</v>
      </c>
      <c r="AM889" s="17">
        <v>0.56591026658882504</v>
      </c>
      <c r="AN889" s="17">
        <v>0.66080154901795096</v>
      </c>
      <c r="AO889" s="17">
        <v>0.57588796274073195</v>
      </c>
      <c r="AP889" s="17">
        <v>0.520588927079358</v>
      </c>
      <c r="AQ889" s="17">
        <v>0.62346548499146304</v>
      </c>
      <c r="AR889" s="17"/>
      <c r="AS889" s="17">
        <v>0.66247860216409404</v>
      </c>
      <c r="AT889" s="17">
        <v>0.70587898342636701</v>
      </c>
      <c r="AU889" s="17">
        <v>0.70587898342636701</v>
      </c>
      <c r="AV889" s="17">
        <v>0.50019132105707897</v>
      </c>
      <c r="AW889" s="17">
        <v>0.54556225185089202</v>
      </c>
      <c r="AX889" s="17">
        <v>0.78774444662758003</v>
      </c>
      <c r="AY889" s="17">
        <v>0.528434969108733</v>
      </c>
      <c r="AZ889" s="17">
        <v>0.46414412960176898</v>
      </c>
      <c r="BA889" s="17">
        <v>1</v>
      </c>
      <c r="BB889" s="17"/>
      <c r="BC889" s="17">
        <v>0.58928430286310896</v>
      </c>
      <c r="BD889" s="17">
        <v>0.58105798141260301</v>
      </c>
      <c r="BE889" s="17">
        <v>0.71773095863223502</v>
      </c>
      <c r="BF889" s="17">
        <v>0.58231857018856903</v>
      </c>
      <c r="BG889" s="17">
        <v>0.646253042490188</v>
      </c>
      <c r="BH889" s="17">
        <v>0.65314675774188202</v>
      </c>
      <c r="BI889" s="17"/>
      <c r="BJ889" s="17">
        <v>0.61117531758511501</v>
      </c>
      <c r="BK889" s="17">
        <v>0.58664587966482995</v>
      </c>
      <c r="BL889" s="17">
        <v>0.60127952321668099</v>
      </c>
      <c r="BM889" s="17">
        <v>0.63391027801893196</v>
      </c>
      <c r="BN889" s="17">
        <v>0.63423907422107895</v>
      </c>
      <c r="BO889" s="17">
        <v>0.60099037742946804</v>
      </c>
      <c r="BP889" s="17"/>
      <c r="BQ889" s="17">
        <v>0.620519815744214</v>
      </c>
      <c r="BR889" s="17">
        <v>0.60026523741825499</v>
      </c>
      <c r="BS889" s="17"/>
      <c r="BT889" s="17">
        <v>0.63288237132678105</v>
      </c>
      <c r="BU889" s="17">
        <v>0.60035494842606696</v>
      </c>
      <c r="BV889" s="17"/>
      <c r="BW889" s="17">
        <v>0.63280704439235502</v>
      </c>
      <c r="BX889" s="17">
        <v>0.59102675386362402</v>
      </c>
    </row>
    <row r="890" spans="2:76" x14ac:dyDescent="0.35">
      <c r="B890" t="s">
        <v>337</v>
      </c>
      <c r="C890" s="17">
        <v>0.25416131931067698</v>
      </c>
      <c r="D890" s="17">
        <v>0.26448279445832301</v>
      </c>
      <c r="E890" s="17">
        <v>0.24233366358005501</v>
      </c>
      <c r="F890" s="17"/>
      <c r="G890" s="17">
        <v>0.284584028645681</v>
      </c>
      <c r="H890" s="17">
        <v>0.29711475726896602</v>
      </c>
      <c r="I890" s="17">
        <v>0.21380851147277299</v>
      </c>
      <c r="J890" s="17"/>
      <c r="K890" s="17">
        <v>0.21011415171155801</v>
      </c>
      <c r="L890" s="17">
        <v>0.30066450458890998</v>
      </c>
      <c r="M890" s="17">
        <v>0.232292985984376</v>
      </c>
      <c r="N890" s="17">
        <v>0.34976098108354298</v>
      </c>
      <c r="O890" s="17">
        <v>0.40105722579752401</v>
      </c>
      <c r="P890" s="17">
        <v>0.34028140897459302</v>
      </c>
      <c r="Q890" s="17">
        <v>0.284135560906148</v>
      </c>
      <c r="R890" s="17">
        <v>0.25490845054123701</v>
      </c>
      <c r="S890" s="17">
        <v>0.23204781747218001</v>
      </c>
      <c r="T890" s="17">
        <v>0.21417570457065199</v>
      </c>
      <c r="U890" s="17">
        <v>0.21386978759101599</v>
      </c>
      <c r="V890" s="17">
        <v>0.142594600809648</v>
      </c>
      <c r="W890" s="17">
        <v>0.23940198953147401</v>
      </c>
      <c r="X890" s="17">
        <v>0.37349059587107297</v>
      </c>
      <c r="Y890" s="17">
        <v>0.27328700875391998</v>
      </c>
      <c r="Z890" s="17">
        <v>0.23565271546108299</v>
      </c>
      <c r="AA890" s="17"/>
      <c r="AB890" s="17">
        <v>0.27827607951302602</v>
      </c>
      <c r="AC890" s="17">
        <v>0.265777778759336</v>
      </c>
      <c r="AD890" s="17">
        <v>0.232326745399072</v>
      </c>
      <c r="AE890" s="17">
        <v>0.269794258691616</v>
      </c>
      <c r="AF890" s="17"/>
      <c r="AG890" s="17">
        <v>0.25406013307883202</v>
      </c>
      <c r="AH890" s="17">
        <v>0.24841260034233101</v>
      </c>
      <c r="AI890" s="17">
        <v>0.29624252109412802</v>
      </c>
      <c r="AJ890" s="17">
        <v>0.13082688269293599</v>
      </c>
      <c r="AK890" s="17"/>
      <c r="AL890" s="17">
        <v>0.25385872753130201</v>
      </c>
      <c r="AM890" s="17">
        <v>0.28873369997118498</v>
      </c>
      <c r="AN890" s="17">
        <v>0.22234645329101799</v>
      </c>
      <c r="AO890" s="17">
        <v>0.26634339736705998</v>
      </c>
      <c r="AP890" s="17">
        <v>0.42727079906719201</v>
      </c>
      <c r="AQ890" s="17">
        <v>0.24594872015448099</v>
      </c>
      <c r="AR890" s="17"/>
      <c r="AS890" s="17">
        <v>0.225705719710841</v>
      </c>
      <c r="AT890" s="17">
        <v>0.18297358162431299</v>
      </c>
      <c r="AU890" s="17">
        <v>0.18297358162431299</v>
      </c>
      <c r="AV890" s="17">
        <v>0.30837067942933599</v>
      </c>
      <c r="AW890" s="17">
        <v>0.34245322926953697</v>
      </c>
      <c r="AX890" s="17">
        <v>7.1070234296258805E-2</v>
      </c>
      <c r="AY890" s="17">
        <v>0.22274560009651601</v>
      </c>
      <c r="AZ890" s="17">
        <v>0.34206938600416398</v>
      </c>
      <c r="BA890" s="17">
        <v>0</v>
      </c>
      <c r="BB890" s="17"/>
      <c r="BC890" s="17">
        <v>0.288049106269821</v>
      </c>
      <c r="BD890" s="17">
        <v>0.29643369462989999</v>
      </c>
      <c r="BE890" s="17">
        <v>0.21598512614332299</v>
      </c>
      <c r="BF890" s="17">
        <v>0.241937428176696</v>
      </c>
      <c r="BG890" s="17">
        <v>0.22364405119165401</v>
      </c>
      <c r="BH890" s="17">
        <v>0.15205220700486799</v>
      </c>
      <c r="BI890" s="17"/>
      <c r="BJ890" s="17">
        <v>0.26275790033567498</v>
      </c>
      <c r="BK890" s="17">
        <v>0.279595818331273</v>
      </c>
      <c r="BL890" s="17">
        <v>0.216550309162473</v>
      </c>
      <c r="BM890" s="17">
        <v>0.25005925591858702</v>
      </c>
      <c r="BN890" s="17">
        <v>0.234250556216855</v>
      </c>
      <c r="BO890" s="17">
        <v>0.25433776264013602</v>
      </c>
      <c r="BP890" s="17"/>
      <c r="BQ890" s="17">
        <v>0.26370016758869202</v>
      </c>
      <c r="BR890" s="17">
        <v>0.22929904447529201</v>
      </c>
      <c r="BS890" s="17"/>
      <c r="BT890" s="17">
        <v>0.26235107927107698</v>
      </c>
      <c r="BU890" s="17">
        <v>0.24459253549451501</v>
      </c>
      <c r="BV890" s="17"/>
      <c r="BW890" s="17">
        <v>0.25935467442409299</v>
      </c>
      <c r="BX890" s="17">
        <v>0.24185123787448201</v>
      </c>
    </row>
    <row r="891" spans="2:76" x14ac:dyDescent="0.35">
      <c r="B891" t="s">
        <v>338</v>
      </c>
      <c r="C891" s="17">
        <v>7.6446990861730596E-2</v>
      </c>
      <c r="D891" s="17">
        <v>9.4051585206515798E-2</v>
      </c>
      <c r="E891" s="17">
        <v>5.8960751240149899E-2</v>
      </c>
      <c r="F891" s="17"/>
      <c r="G891" s="17">
        <v>9.5783029902526906E-2</v>
      </c>
      <c r="H891" s="17">
        <v>8.0744719591989894E-2</v>
      </c>
      <c r="I891" s="17">
        <v>6.67580959085005E-2</v>
      </c>
      <c r="J891" s="17"/>
      <c r="K891" s="17">
        <v>0.12908523422458101</v>
      </c>
      <c r="L891" s="17">
        <v>8.6597376953050101E-2</v>
      </c>
      <c r="M891" s="17">
        <v>0</v>
      </c>
      <c r="N891" s="17">
        <v>6.26817212375467E-2</v>
      </c>
      <c r="O891" s="17">
        <v>0</v>
      </c>
      <c r="P891" s="17">
        <v>8.7438886693089093E-2</v>
      </c>
      <c r="Q891" s="17">
        <v>5.7801073545865701E-2</v>
      </c>
      <c r="R891" s="17">
        <v>8.0831088846554905E-2</v>
      </c>
      <c r="S891" s="17">
        <v>4.6570194946634398E-2</v>
      </c>
      <c r="T891" s="17">
        <v>8.7873994565565897E-2</v>
      </c>
      <c r="U891" s="17">
        <v>7.7199192114973503E-2</v>
      </c>
      <c r="V891" s="17">
        <v>7.0529128088471602E-2</v>
      </c>
      <c r="W891" s="17">
        <v>6.6191694971461601E-2</v>
      </c>
      <c r="X891" s="17">
        <v>4.2109248855238299E-2</v>
      </c>
      <c r="Y891" s="17">
        <v>0</v>
      </c>
      <c r="Z891" s="17">
        <v>0</v>
      </c>
      <c r="AA891" s="17"/>
      <c r="AB891" s="17">
        <v>5.5464941875811302E-2</v>
      </c>
      <c r="AC891" s="17">
        <v>6.44131072694899E-2</v>
      </c>
      <c r="AD891" s="17">
        <v>7.2321307783308794E-2</v>
      </c>
      <c r="AE891" s="17">
        <v>0.126830847084523</v>
      </c>
      <c r="AF891" s="17"/>
      <c r="AG891" s="17">
        <v>7.0680255045584298E-2</v>
      </c>
      <c r="AH891" s="17">
        <v>8.2475185734997999E-2</v>
      </c>
      <c r="AI891" s="17">
        <v>8.8619296758875504E-2</v>
      </c>
      <c r="AJ891" s="17">
        <v>0.15710452085216101</v>
      </c>
      <c r="AK891" s="17"/>
      <c r="AL891" s="17">
        <v>7.5442919704824599E-2</v>
      </c>
      <c r="AM891" s="17">
        <v>0.10639580037366</v>
      </c>
      <c r="AN891" s="17">
        <v>8.0733364745216404E-2</v>
      </c>
      <c r="AO891" s="17">
        <v>0.12783315556083599</v>
      </c>
      <c r="AP891" s="17">
        <v>0</v>
      </c>
      <c r="AQ891" s="17">
        <v>4.1165480952372602E-2</v>
      </c>
      <c r="AR891" s="17"/>
      <c r="AS891" s="17">
        <v>5.8701790949477098E-2</v>
      </c>
      <c r="AT891" s="17">
        <v>6.6378143759848296E-2</v>
      </c>
      <c r="AU891" s="17">
        <v>6.6378143759848296E-2</v>
      </c>
      <c r="AV891" s="17">
        <v>0.12375972297256101</v>
      </c>
      <c r="AW891" s="17">
        <v>8.6292349469372906E-2</v>
      </c>
      <c r="AX891" s="17">
        <v>0</v>
      </c>
      <c r="AY891" s="17">
        <v>8.5158713651591306E-2</v>
      </c>
      <c r="AZ891" s="17">
        <v>0.125288901896913</v>
      </c>
      <c r="BA891" s="17">
        <v>0</v>
      </c>
      <c r="BB891" s="17"/>
      <c r="BC891" s="17">
        <v>7.1698257513253094E-2</v>
      </c>
      <c r="BD891" s="17">
        <v>0.113301943421246</v>
      </c>
      <c r="BE891" s="17">
        <v>3.6547180586288801E-2</v>
      </c>
      <c r="BF891" s="17">
        <v>6.0604726211358102E-2</v>
      </c>
      <c r="BG891" s="17">
        <v>8.2449579250518101E-2</v>
      </c>
      <c r="BH891" s="17">
        <v>6.7169544677492102E-2</v>
      </c>
      <c r="BI891" s="17"/>
      <c r="BJ891" s="17">
        <v>6.44132761062884E-2</v>
      </c>
      <c r="BK891" s="17">
        <v>8.8677470202769199E-2</v>
      </c>
      <c r="BL891" s="17">
        <v>0.108020454115564</v>
      </c>
      <c r="BM891" s="17">
        <v>7.5424369371472594E-2</v>
      </c>
      <c r="BN891" s="17">
        <v>5.8249488888650301E-2</v>
      </c>
      <c r="BO891" s="17">
        <v>6.8727575565223201E-2</v>
      </c>
      <c r="BP891" s="17"/>
      <c r="BQ891" s="17">
        <v>7.2788306031662406E-2</v>
      </c>
      <c r="BR891" s="17">
        <v>8.4913607862797197E-2</v>
      </c>
      <c r="BS891" s="17"/>
      <c r="BT891" s="17">
        <v>6.1618208175685099E-2</v>
      </c>
      <c r="BU891" s="17">
        <v>8.7166433943258001E-2</v>
      </c>
      <c r="BV891" s="17"/>
      <c r="BW891" s="17">
        <v>6.8124538219471703E-2</v>
      </c>
      <c r="BX891" s="17">
        <v>9.0066432700924695E-2</v>
      </c>
    </row>
    <row r="892" spans="2:76" x14ac:dyDescent="0.35">
      <c r="B892" t="s">
        <v>339</v>
      </c>
      <c r="C892" s="17">
        <v>1.6865401360008199E-2</v>
      </c>
      <c r="D892" s="17">
        <v>2.6954770510868101E-2</v>
      </c>
      <c r="E892" s="17">
        <v>6.7901640840794097E-3</v>
      </c>
      <c r="F892" s="17"/>
      <c r="G892" s="17">
        <v>7.0224886352139304E-3</v>
      </c>
      <c r="H892" s="17">
        <v>1.9430883129168099E-2</v>
      </c>
      <c r="I892" s="17">
        <v>1.84998420746856E-2</v>
      </c>
      <c r="J892" s="17"/>
      <c r="K892" s="17">
        <v>9.1669896434255806E-3</v>
      </c>
      <c r="L892" s="17">
        <v>2.5498991052365801E-2</v>
      </c>
      <c r="M892" s="17">
        <v>2.0565593358457399E-2</v>
      </c>
      <c r="N892" s="17">
        <v>3.1370187509627501E-2</v>
      </c>
      <c r="O892" s="17">
        <v>0.100622231176624</v>
      </c>
      <c r="P892" s="17">
        <v>0</v>
      </c>
      <c r="Q892" s="17">
        <v>0</v>
      </c>
      <c r="R892" s="17">
        <v>3.1228639124158099E-2</v>
      </c>
      <c r="S892" s="17">
        <v>0</v>
      </c>
      <c r="T892" s="17">
        <v>1.7770488299801799E-2</v>
      </c>
      <c r="U892" s="17">
        <v>0</v>
      </c>
      <c r="V892" s="17">
        <v>0</v>
      </c>
      <c r="W892" s="17">
        <v>0</v>
      </c>
      <c r="X892" s="17">
        <v>0</v>
      </c>
      <c r="Y892" s="17">
        <v>5.97078748029745E-2</v>
      </c>
      <c r="Z892" s="17">
        <v>0</v>
      </c>
      <c r="AA892" s="17"/>
      <c r="AB892" s="17">
        <v>1.1370226698254301E-2</v>
      </c>
      <c r="AC892" s="17">
        <v>2.2672221582277101E-2</v>
      </c>
      <c r="AD892" s="17">
        <v>0</v>
      </c>
      <c r="AE892" s="17">
        <v>3.6697027908108401E-2</v>
      </c>
      <c r="AF892" s="17"/>
      <c r="AG892" s="17">
        <v>1.53680426423613E-2</v>
      </c>
      <c r="AH892" s="17">
        <v>0</v>
      </c>
      <c r="AI892" s="17">
        <v>3.1312052387761399E-2</v>
      </c>
      <c r="AJ892" s="17">
        <v>0</v>
      </c>
      <c r="AK892" s="17"/>
      <c r="AL892" s="17">
        <v>7.5549832913477701E-3</v>
      </c>
      <c r="AM892" s="17">
        <v>1.22050320440538E-2</v>
      </c>
      <c r="AN892" s="17">
        <v>1.1984179508104501E-2</v>
      </c>
      <c r="AO892" s="17">
        <v>0</v>
      </c>
      <c r="AP892" s="17">
        <v>2.6070136926725E-2</v>
      </c>
      <c r="AQ892" s="17">
        <v>6.1167309049695397E-2</v>
      </c>
      <c r="AR892" s="17"/>
      <c r="AS892" s="17">
        <v>1.15696074994422E-2</v>
      </c>
      <c r="AT892" s="17">
        <v>3.2131360628289099E-2</v>
      </c>
      <c r="AU892" s="17">
        <v>3.2131360628289099E-2</v>
      </c>
      <c r="AV892" s="17">
        <v>2.3197262078609102E-2</v>
      </c>
      <c r="AW892" s="17">
        <v>0</v>
      </c>
      <c r="AX892" s="17">
        <v>7.0098007460916101E-2</v>
      </c>
      <c r="AY892" s="17">
        <v>5.4741896289585E-2</v>
      </c>
      <c r="AZ892" s="17">
        <v>0</v>
      </c>
      <c r="BA892" s="17">
        <v>0</v>
      </c>
      <c r="BB892" s="17"/>
      <c r="BC892" s="17">
        <v>2.4264061994834801E-2</v>
      </c>
      <c r="BD892" s="17">
        <v>9.2063805362505996E-3</v>
      </c>
      <c r="BE892" s="17">
        <v>0</v>
      </c>
      <c r="BF892" s="17">
        <v>1.27716908512757E-2</v>
      </c>
      <c r="BG892" s="17">
        <v>1.35067259427598E-2</v>
      </c>
      <c r="BH892" s="17">
        <v>6.3296146722188695E-2</v>
      </c>
      <c r="BI892" s="17"/>
      <c r="BJ892" s="17">
        <v>1.23694200285102E-2</v>
      </c>
      <c r="BK892" s="17">
        <v>3.9227911966954196E-3</v>
      </c>
      <c r="BL892" s="17">
        <v>3.1256928007535899E-2</v>
      </c>
      <c r="BM892" s="17">
        <v>1.18815586648406E-2</v>
      </c>
      <c r="BN892" s="17">
        <v>3.3169178600903799E-2</v>
      </c>
      <c r="BO892" s="17">
        <v>3.00879141619292E-2</v>
      </c>
      <c r="BP892" s="17"/>
      <c r="BQ892" s="17">
        <v>1.5221779450992999E-2</v>
      </c>
      <c r="BR892" s="17">
        <v>2.0499190966152901E-2</v>
      </c>
      <c r="BS892" s="17"/>
      <c r="BT892" s="17">
        <v>2.03753122174598E-2</v>
      </c>
      <c r="BU892" s="17">
        <v>1.41620654824179E-2</v>
      </c>
      <c r="BV892" s="17"/>
      <c r="BW892" s="17">
        <v>1.0343326948623799E-2</v>
      </c>
      <c r="BX892" s="17">
        <v>2.5961388009490001E-2</v>
      </c>
    </row>
    <row r="893" spans="2:76" x14ac:dyDescent="0.35">
      <c r="B893" t="s">
        <v>340</v>
      </c>
      <c r="C893" s="17">
        <v>1.98240348081428E-2</v>
      </c>
      <c r="D893" s="17">
        <v>1.99110973964709E-2</v>
      </c>
      <c r="E893" s="17">
        <v>1.9776308133178901E-2</v>
      </c>
      <c r="F893" s="17"/>
      <c r="G893" s="17">
        <v>5.0745871551038596E-3</v>
      </c>
      <c r="H893" s="17">
        <v>3.1013100695422301E-2</v>
      </c>
      <c r="I893" s="17">
        <v>1.71776607218685E-2</v>
      </c>
      <c r="J893" s="17"/>
      <c r="K893" s="17">
        <v>0</v>
      </c>
      <c r="L893" s="17">
        <v>3.7762810090730597E-2</v>
      </c>
      <c r="M893" s="17">
        <v>0</v>
      </c>
      <c r="N893" s="17">
        <v>0</v>
      </c>
      <c r="O893" s="17">
        <v>0</v>
      </c>
      <c r="P893" s="17">
        <v>4.2384556358595997E-2</v>
      </c>
      <c r="Q893" s="17">
        <v>2.3142465833763601E-2</v>
      </c>
      <c r="R893" s="17">
        <v>2.1345829476281102E-2</v>
      </c>
      <c r="S893" s="17">
        <v>0.100206286730532</v>
      </c>
      <c r="T893" s="17">
        <v>1.6823408463397999E-2</v>
      </c>
      <c r="U893" s="17">
        <v>2.2637525193364899E-2</v>
      </c>
      <c r="V893" s="17">
        <v>0</v>
      </c>
      <c r="W893" s="17">
        <v>0</v>
      </c>
      <c r="X893" s="17">
        <v>4.1539535146226603E-2</v>
      </c>
      <c r="Y893" s="17">
        <v>2.8925144771021701E-2</v>
      </c>
      <c r="Z893" s="17">
        <v>0</v>
      </c>
      <c r="AA893" s="17"/>
      <c r="AB893" s="17">
        <v>2.1199185050491599E-2</v>
      </c>
      <c r="AC893" s="17">
        <v>1.1886489002385399E-2</v>
      </c>
      <c r="AD893" s="17">
        <v>2.6459408223396302E-2</v>
      </c>
      <c r="AE893" s="17">
        <v>2.8701900183825801E-2</v>
      </c>
      <c r="AF893" s="17"/>
      <c r="AG893" s="17">
        <v>1.9630978640331701E-2</v>
      </c>
      <c r="AH893" s="17">
        <v>0</v>
      </c>
      <c r="AI893" s="17">
        <v>1.62454925148908E-2</v>
      </c>
      <c r="AJ893" s="17">
        <v>8.9168265275055794E-2</v>
      </c>
      <c r="AK893" s="17"/>
      <c r="AL893" s="17">
        <v>2.9499987263550999E-2</v>
      </c>
      <c r="AM893" s="17">
        <v>2.6755201022276701E-2</v>
      </c>
      <c r="AN893" s="17">
        <v>1.09831468096847E-2</v>
      </c>
      <c r="AO893" s="17">
        <v>2.9935484331372601E-2</v>
      </c>
      <c r="AP893" s="17">
        <v>2.6070136926725E-2</v>
      </c>
      <c r="AQ893" s="17">
        <v>1.53675283885178E-2</v>
      </c>
      <c r="AR893" s="17"/>
      <c r="AS893" s="17">
        <v>3.2710954789330803E-2</v>
      </c>
      <c r="AT893" s="17">
        <v>0</v>
      </c>
      <c r="AU893" s="17">
        <v>0</v>
      </c>
      <c r="AV893" s="17">
        <v>1.6784497835293202E-2</v>
      </c>
      <c r="AW893" s="17">
        <v>1.69700704729949E-2</v>
      </c>
      <c r="AX893" s="17">
        <v>0</v>
      </c>
      <c r="AY893" s="17">
        <v>0</v>
      </c>
      <c r="AZ893" s="17">
        <v>0</v>
      </c>
      <c r="BA893" s="17">
        <v>0</v>
      </c>
      <c r="BB893" s="17"/>
      <c r="BC893" s="17">
        <v>8.7046573407377793E-3</v>
      </c>
      <c r="BD893" s="17">
        <v>0</v>
      </c>
      <c r="BE893" s="17">
        <v>0</v>
      </c>
      <c r="BF893" s="17">
        <v>7.2540491982162003E-2</v>
      </c>
      <c r="BG893" s="17">
        <v>1.6237705371917301E-2</v>
      </c>
      <c r="BH893" s="17">
        <v>0</v>
      </c>
      <c r="BI893" s="17"/>
      <c r="BJ893" s="17">
        <v>2.9738621645453399E-2</v>
      </c>
      <c r="BK893" s="17">
        <v>1.8736921160185101E-2</v>
      </c>
      <c r="BL893" s="17">
        <v>3.3398401819280901E-2</v>
      </c>
      <c r="BM893" s="17">
        <v>1.4004442802948E-2</v>
      </c>
      <c r="BN893" s="17">
        <v>1.3818639022139201E-2</v>
      </c>
      <c r="BO893" s="17">
        <v>1.9475172621792301E-2</v>
      </c>
      <c r="BP893" s="17"/>
      <c r="BQ893" s="17">
        <v>1.17696396084898E-2</v>
      </c>
      <c r="BR893" s="17">
        <v>3.7020903550979298E-2</v>
      </c>
      <c r="BS893" s="17"/>
      <c r="BT893" s="17">
        <v>1.16701494618833E-2</v>
      </c>
      <c r="BU893" s="17">
        <v>2.6656285055989999E-2</v>
      </c>
      <c r="BV893" s="17"/>
      <c r="BW893" s="17">
        <v>1.4998382249773E-2</v>
      </c>
      <c r="BX893" s="17">
        <v>2.3329852637774599E-2</v>
      </c>
    </row>
    <row r="894" spans="2:76" x14ac:dyDescent="0.35">
      <c r="B894" t="s">
        <v>178</v>
      </c>
      <c r="C894" s="17">
        <v>1.9796098049790201E-2</v>
      </c>
      <c r="D894" s="17">
        <v>2.2940069187058099E-2</v>
      </c>
      <c r="E894" s="17">
        <v>1.6685506152971399E-2</v>
      </c>
      <c r="F894" s="17"/>
      <c r="G894" s="17">
        <v>6.2797288940701204E-2</v>
      </c>
      <c r="H894" s="17">
        <v>1.7761297250486498E-2</v>
      </c>
      <c r="I894" s="17">
        <v>6.2915893054775402E-3</v>
      </c>
      <c r="J894" s="17"/>
      <c r="K894" s="17">
        <v>1.8316839491008301E-2</v>
      </c>
      <c r="L894" s="17">
        <v>1.23016478471525E-2</v>
      </c>
      <c r="M894" s="17">
        <v>1.96837865896833E-2</v>
      </c>
      <c r="N894" s="17">
        <v>3.0025103844811898E-2</v>
      </c>
      <c r="O894" s="17">
        <v>0</v>
      </c>
      <c r="P894" s="17">
        <v>0</v>
      </c>
      <c r="Q894" s="17">
        <v>2.26171180122407E-2</v>
      </c>
      <c r="R894" s="17">
        <v>3.0876636345228799E-2</v>
      </c>
      <c r="S894" s="17">
        <v>0</v>
      </c>
      <c r="T894" s="17">
        <v>1.35082673384193E-2</v>
      </c>
      <c r="U894" s="17">
        <v>1.9502078190636901E-2</v>
      </c>
      <c r="V894" s="17">
        <v>0</v>
      </c>
      <c r="W894" s="17">
        <v>8.2812606349266502E-2</v>
      </c>
      <c r="X894" s="17">
        <v>0</v>
      </c>
      <c r="Y894" s="17">
        <v>0</v>
      </c>
      <c r="Z894" s="17">
        <v>3.9099173514228799E-2</v>
      </c>
      <c r="AA894" s="17"/>
      <c r="AB894" s="17">
        <v>1.57932206579556E-2</v>
      </c>
      <c r="AC894" s="17">
        <v>1.5498459537198901E-2</v>
      </c>
      <c r="AD894" s="17">
        <v>2.0282501950533799E-2</v>
      </c>
      <c r="AE894" s="17">
        <v>3.1570208809809999E-2</v>
      </c>
      <c r="AF894" s="17"/>
      <c r="AG894" s="17">
        <v>1.489498221643E-2</v>
      </c>
      <c r="AH894" s="17">
        <v>3.8355440513333498E-2</v>
      </c>
      <c r="AI894" s="17">
        <v>1.35446474182815E-2</v>
      </c>
      <c r="AJ894" s="17">
        <v>3.9726238424667402E-2</v>
      </c>
      <c r="AK894" s="17"/>
      <c r="AL894" s="17">
        <v>1.9016006438913199E-2</v>
      </c>
      <c r="AM894" s="17">
        <v>0</v>
      </c>
      <c r="AN894" s="17">
        <v>1.3151306628024899E-2</v>
      </c>
      <c r="AO894" s="17">
        <v>0</v>
      </c>
      <c r="AP894" s="17">
        <v>0</v>
      </c>
      <c r="AQ894" s="17">
        <v>1.28854764634695E-2</v>
      </c>
      <c r="AR894" s="17"/>
      <c r="AS894" s="17">
        <v>8.8333248868151196E-3</v>
      </c>
      <c r="AT894" s="17">
        <v>1.26379305611827E-2</v>
      </c>
      <c r="AU894" s="17">
        <v>1.26379305611827E-2</v>
      </c>
      <c r="AV894" s="17">
        <v>2.7696516627121401E-2</v>
      </c>
      <c r="AW894" s="17">
        <v>8.7220989372037601E-3</v>
      </c>
      <c r="AX894" s="17">
        <v>7.1087311615244897E-2</v>
      </c>
      <c r="AY894" s="17">
        <v>0.108918820853574</v>
      </c>
      <c r="AZ894" s="17">
        <v>6.8497582497154597E-2</v>
      </c>
      <c r="BA894" s="17">
        <v>0</v>
      </c>
      <c r="BB894" s="17"/>
      <c r="BC894" s="17">
        <v>1.7999614018244701E-2</v>
      </c>
      <c r="BD894" s="17">
        <v>0</v>
      </c>
      <c r="BE894" s="17">
        <v>2.9736734638153701E-2</v>
      </c>
      <c r="BF894" s="17">
        <v>2.9827092589938601E-2</v>
      </c>
      <c r="BG894" s="17">
        <v>1.79088957529626E-2</v>
      </c>
      <c r="BH894" s="17">
        <v>6.4335343853568996E-2</v>
      </c>
      <c r="BI894" s="17"/>
      <c r="BJ894" s="17">
        <v>1.9545464298958801E-2</v>
      </c>
      <c r="BK894" s="17">
        <v>2.24211194442476E-2</v>
      </c>
      <c r="BL894" s="17">
        <v>9.4943836784657301E-3</v>
      </c>
      <c r="BM894" s="17">
        <v>1.47200952232193E-2</v>
      </c>
      <c r="BN894" s="17">
        <v>2.6273063050372299E-2</v>
      </c>
      <c r="BO894" s="17">
        <v>2.6381197581452201E-2</v>
      </c>
      <c r="BP894" s="17"/>
      <c r="BQ894" s="17">
        <v>1.60002915759496E-2</v>
      </c>
      <c r="BR894" s="17">
        <v>2.8002015726523902E-2</v>
      </c>
      <c r="BS894" s="17"/>
      <c r="BT894" s="17">
        <v>1.1102879547114501E-2</v>
      </c>
      <c r="BU894" s="17">
        <v>2.7067731597751801E-2</v>
      </c>
      <c r="BV894" s="17"/>
      <c r="BW894" s="17">
        <v>1.4372033765684E-2</v>
      </c>
      <c r="BX894" s="17">
        <v>2.77643349137047E-2</v>
      </c>
    </row>
    <row r="895" spans="2:76" x14ac:dyDescent="0.35">
      <c r="B895" t="s">
        <v>341</v>
      </c>
      <c r="C895" s="17">
        <v>0.86706747492032799</v>
      </c>
      <c r="D895" s="17">
        <v>0.83614247769908701</v>
      </c>
      <c r="E895" s="17">
        <v>0.89778727038962003</v>
      </c>
      <c r="F895" s="17"/>
      <c r="G895" s="17">
        <v>0.82932260536645397</v>
      </c>
      <c r="H895" s="17">
        <v>0.85104999933293302</v>
      </c>
      <c r="I895" s="17">
        <v>0.89127281198946795</v>
      </c>
      <c r="J895" s="17"/>
      <c r="K895" s="17">
        <v>0.84343093664098501</v>
      </c>
      <c r="L895" s="17">
        <v>0.83783917405670105</v>
      </c>
      <c r="M895" s="17">
        <v>0.95975062005185896</v>
      </c>
      <c r="N895" s="17">
        <v>0.875922987408014</v>
      </c>
      <c r="O895" s="17">
        <v>0.89937776882337594</v>
      </c>
      <c r="P895" s="17">
        <v>0.87017655694831497</v>
      </c>
      <c r="Q895" s="17">
        <v>0.89643934260812996</v>
      </c>
      <c r="R895" s="17">
        <v>0.83571780620777703</v>
      </c>
      <c r="S895" s="17">
        <v>0.85322351832283305</v>
      </c>
      <c r="T895" s="17">
        <v>0.86402384133281496</v>
      </c>
      <c r="U895" s="17">
        <v>0.88066120450102503</v>
      </c>
      <c r="V895" s="17">
        <v>0.929470871911528</v>
      </c>
      <c r="W895" s="17">
        <v>0.85099569867927205</v>
      </c>
      <c r="X895" s="17">
        <v>0.91635121599853497</v>
      </c>
      <c r="Y895" s="17">
        <v>0.91136698042600395</v>
      </c>
      <c r="Z895" s="17">
        <v>0.96090082648577102</v>
      </c>
      <c r="AA895" s="17"/>
      <c r="AB895" s="17">
        <v>0.89617242571748701</v>
      </c>
      <c r="AC895" s="17">
        <v>0.88552972260864904</v>
      </c>
      <c r="AD895" s="17">
        <v>0.88093678204276105</v>
      </c>
      <c r="AE895" s="17">
        <v>0.77620001601373301</v>
      </c>
      <c r="AF895" s="17"/>
      <c r="AG895" s="17">
        <v>0.87942574145529295</v>
      </c>
      <c r="AH895" s="17">
        <v>0.87916937375166804</v>
      </c>
      <c r="AI895" s="17">
        <v>0.85027851092019102</v>
      </c>
      <c r="AJ895" s="17">
        <v>0.71400097544811603</v>
      </c>
      <c r="AK895" s="17"/>
      <c r="AL895" s="17">
        <v>0.868486103301363</v>
      </c>
      <c r="AM895" s="17">
        <v>0.85464396656000996</v>
      </c>
      <c r="AN895" s="17">
        <v>0.88314800230896995</v>
      </c>
      <c r="AO895" s="17">
        <v>0.84223136010779198</v>
      </c>
      <c r="AP895" s="17">
        <v>0.94785972614655001</v>
      </c>
      <c r="AQ895" s="17">
        <v>0.86941420514594503</v>
      </c>
      <c r="AR895" s="17"/>
      <c r="AS895" s="17">
        <v>0.88818432187493501</v>
      </c>
      <c r="AT895" s="17">
        <v>0.88885256505068</v>
      </c>
      <c r="AU895" s="17">
        <v>0.88885256505068</v>
      </c>
      <c r="AV895" s="17">
        <v>0.80856200048641502</v>
      </c>
      <c r="AW895" s="17">
        <v>0.88801548112042805</v>
      </c>
      <c r="AX895" s="17">
        <v>0.85881468092383895</v>
      </c>
      <c r="AY895" s="17">
        <v>0.751180569205249</v>
      </c>
      <c r="AZ895" s="17">
        <v>0.80621351560593302</v>
      </c>
      <c r="BA895" s="17">
        <v>1</v>
      </c>
      <c r="BB895" s="17"/>
      <c r="BC895" s="17">
        <v>0.87733340913293001</v>
      </c>
      <c r="BD895" s="17">
        <v>0.877491676042504</v>
      </c>
      <c r="BE895" s="17">
        <v>0.93371608477555701</v>
      </c>
      <c r="BF895" s="17">
        <v>0.82425599836526597</v>
      </c>
      <c r="BG895" s="17">
        <v>0.86989709368184198</v>
      </c>
      <c r="BH895" s="17">
        <v>0.80519896474675001</v>
      </c>
      <c r="BI895" s="17"/>
      <c r="BJ895" s="17">
        <v>0.87393321792078904</v>
      </c>
      <c r="BK895" s="17">
        <v>0.86624169799610296</v>
      </c>
      <c r="BL895" s="17">
        <v>0.81782983237915396</v>
      </c>
      <c r="BM895" s="17">
        <v>0.88396953393751898</v>
      </c>
      <c r="BN895" s="17">
        <v>0.86848963043793403</v>
      </c>
      <c r="BO895" s="17">
        <v>0.855328140069603</v>
      </c>
      <c r="BP895" s="17"/>
      <c r="BQ895" s="17">
        <v>0.88421998333290497</v>
      </c>
      <c r="BR895" s="17">
        <v>0.82956428189354703</v>
      </c>
      <c r="BS895" s="17"/>
      <c r="BT895" s="17">
        <v>0.89523345059785697</v>
      </c>
      <c r="BU895" s="17">
        <v>0.84494748392058205</v>
      </c>
      <c r="BV895" s="17"/>
      <c r="BW895" s="17">
        <v>0.89216171881644801</v>
      </c>
      <c r="BX895" s="17">
        <v>0.83287799173810595</v>
      </c>
    </row>
    <row r="896" spans="2:76" x14ac:dyDescent="0.35">
      <c r="B896" t="s">
        <v>342</v>
      </c>
      <c r="C896" s="17">
        <v>3.6689436168150999E-2</v>
      </c>
      <c r="D896" s="17">
        <v>4.6865867907338897E-2</v>
      </c>
      <c r="E896" s="17">
        <v>2.6566472217258299E-2</v>
      </c>
      <c r="F896" s="17"/>
      <c r="G896" s="17">
        <v>1.20970757903178E-2</v>
      </c>
      <c r="H896" s="17">
        <v>5.0443983824590401E-2</v>
      </c>
      <c r="I896" s="17">
        <v>3.5677502796554003E-2</v>
      </c>
      <c r="J896" s="17"/>
      <c r="K896" s="17">
        <v>9.1669896434255806E-3</v>
      </c>
      <c r="L896" s="17">
        <v>6.3261801143096402E-2</v>
      </c>
      <c r="M896" s="17">
        <v>2.0565593358457399E-2</v>
      </c>
      <c r="N896" s="17">
        <v>3.1370187509627501E-2</v>
      </c>
      <c r="O896" s="17">
        <v>0.100622231176624</v>
      </c>
      <c r="P896" s="17">
        <v>4.2384556358595997E-2</v>
      </c>
      <c r="Q896" s="17">
        <v>2.3142465833763601E-2</v>
      </c>
      <c r="R896" s="17">
        <v>5.2574468600439198E-2</v>
      </c>
      <c r="S896" s="17">
        <v>0.100206286730532</v>
      </c>
      <c r="T896" s="17">
        <v>3.4593896763199801E-2</v>
      </c>
      <c r="U896" s="17">
        <v>2.2637525193364899E-2</v>
      </c>
      <c r="V896" s="17">
        <v>0</v>
      </c>
      <c r="W896" s="17">
        <v>0</v>
      </c>
      <c r="X896" s="17">
        <v>4.1539535146226603E-2</v>
      </c>
      <c r="Y896" s="17">
        <v>8.8633019573996205E-2</v>
      </c>
      <c r="Z896" s="17">
        <v>0</v>
      </c>
      <c r="AA896" s="17"/>
      <c r="AB896" s="17">
        <v>3.2569411748745898E-2</v>
      </c>
      <c r="AC896" s="17">
        <v>3.4558710584662498E-2</v>
      </c>
      <c r="AD896" s="17">
        <v>2.6459408223396302E-2</v>
      </c>
      <c r="AE896" s="17">
        <v>6.5398928091934094E-2</v>
      </c>
      <c r="AF896" s="17"/>
      <c r="AG896" s="17">
        <v>3.4999021282692999E-2</v>
      </c>
      <c r="AH896" s="17">
        <v>0</v>
      </c>
      <c r="AI896" s="17">
        <v>4.7557544902652203E-2</v>
      </c>
      <c r="AJ896" s="17">
        <v>8.9168265275055794E-2</v>
      </c>
      <c r="AK896" s="17"/>
      <c r="AL896" s="17">
        <v>3.70549705548988E-2</v>
      </c>
      <c r="AM896" s="17">
        <v>3.89602330663305E-2</v>
      </c>
      <c r="AN896" s="17">
        <v>2.2967326317789201E-2</v>
      </c>
      <c r="AO896" s="17">
        <v>2.9935484331372601E-2</v>
      </c>
      <c r="AP896" s="17">
        <v>5.2140273853450103E-2</v>
      </c>
      <c r="AQ896" s="17">
        <v>7.6534837438213196E-2</v>
      </c>
      <c r="AR896" s="17"/>
      <c r="AS896" s="17">
        <v>4.4280562288773001E-2</v>
      </c>
      <c r="AT896" s="17">
        <v>3.2131360628289099E-2</v>
      </c>
      <c r="AU896" s="17">
        <v>3.2131360628289099E-2</v>
      </c>
      <c r="AV896" s="17">
        <v>3.99817599139023E-2</v>
      </c>
      <c r="AW896" s="17">
        <v>1.69700704729949E-2</v>
      </c>
      <c r="AX896" s="17">
        <v>7.0098007460916101E-2</v>
      </c>
      <c r="AY896" s="17">
        <v>5.4741896289585E-2</v>
      </c>
      <c r="AZ896" s="17">
        <v>0</v>
      </c>
      <c r="BA896" s="17">
        <v>0</v>
      </c>
      <c r="BB896" s="17"/>
      <c r="BC896" s="17">
        <v>3.2968719335572598E-2</v>
      </c>
      <c r="BD896" s="17">
        <v>9.2063805362505996E-3</v>
      </c>
      <c r="BE896" s="17">
        <v>0</v>
      </c>
      <c r="BF896" s="17">
        <v>8.5312182833437694E-2</v>
      </c>
      <c r="BG896" s="17">
        <v>2.9744431314677099E-2</v>
      </c>
      <c r="BH896" s="17">
        <v>6.3296146722188695E-2</v>
      </c>
      <c r="BI896" s="17"/>
      <c r="BJ896" s="17">
        <v>4.2108041673963599E-2</v>
      </c>
      <c r="BK896" s="17">
        <v>2.26597123568806E-2</v>
      </c>
      <c r="BL896" s="17">
        <v>6.4655329826816904E-2</v>
      </c>
      <c r="BM896" s="17">
        <v>2.5886001467788699E-2</v>
      </c>
      <c r="BN896" s="17">
        <v>4.6987817623043E-2</v>
      </c>
      <c r="BO896" s="17">
        <v>4.9563086783721497E-2</v>
      </c>
      <c r="BP896" s="17"/>
      <c r="BQ896" s="17">
        <v>2.69914190594828E-2</v>
      </c>
      <c r="BR896" s="17">
        <v>5.7520094517132199E-2</v>
      </c>
      <c r="BS896" s="17"/>
      <c r="BT896" s="17">
        <v>3.2045461679343003E-2</v>
      </c>
      <c r="BU896" s="17">
        <v>4.0818350538407898E-2</v>
      </c>
      <c r="BV896" s="17"/>
      <c r="BW896" s="17">
        <v>2.5341709198396799E-2</v>
      </c>
      <c r="BX896" s="17">
        <v>4.9291240647264603E-2</v>
      </c>
    </row>
    <row r="897" spans="2:76" x14ac:dyDescent="0.35">
      <c r="B897" t="s">
        <v>109</v>
      </c>
      <c r="C897" s="17">
        <v>0.83037803875217697</v>
      </c>
      <c r="D897" s="17">
        <v>0.78927660979174796</v>
      </c>
      <c r="E897" s="17">
        <v>0.87122079817236198</v>
      </c>
      <c r="F897" s="17"/>
      <c r="G897" s="17">
        <v>0.81722552957613603</v>
      </c>
      <c r="H897" s="17">
        <v>0.80060601550834298</v>
      </c>
      <c r="I897" s="17">
        <v>0.85559530919291404</v>
      </c>
      <c r="J897" s="17"/>
      <c r="K897" s="17">
        <v>0.83426394699755901</v>
      </c>
      <c r="L897" s="17">
        <v>0.77457737291360496</v>
      </c>
      <c r="M897" s="17">
        <v>0.93918502669340198</v>
      </c>
      <c r="N897" s="17">
        <v>0.84455279989838605</v>
      </c>
      <c r="O897" s="17">
        <v>0.798755537646753</v>
      </c>
      <c r="P897" s="17">
        <v>0.82779200058971902</v>
      </c>
      <c r="Q897" s="17">
        <v>0.87329687677436596</v>
      </c>
      <c r="R897" s="17">
        <v>0.78314333760733801</v>
      </c>
      <c r="S897" s="17">
        <v>0.75301723159230105</v>
      </c>
      <c r="T897" s="17">
        <v>0.82942994456961505</v>
      </c>
      <c r="U897" s="17">
        <v>0.85802367930765999</v>
      </c>
      <c r="V897" s="17">
        <v>0.929470871911528</v>
      </c>
      <c r="W897" s="17">
        <v>0.85099569867927205</v>
      </c>
      <c r="X897" s="17">
        <v>0.87481168085230798</v>
      </c>
      <c r="Y897" s="17">
        <v>0.82273396085200701</v>
      </c>
      <c r="Z897" s="17">
        <v>0.96090082648577102</v>
      </c>
      <c r="AA897" s="17"/>
      <c r="AB897" s="17">
        <v>0.86360301396874095</v>
      </c>
      <c r="AC897" s="17">
        <v>0.85097101202398595</v>
      </c>
      <c r="AD897" s="17">
        <v>0.85447737381936495</v>
      </c>
      <c r="AE897" s="17">
        <v>0.71080108792179897</v>
      </c>
      <c r="AF897" s="17"/>
      <c r="AG897" s="17">
        <v>0.84442672017260001</v>
      </c>
      <c r="AH897" s="17">
        <v>0.87916937375166804</v>
      </c>
      <c r="AI897" s="17">
        <v>0.80272096601753895</v>
      </c>
      <c r="AJ897" s="17">
        <v>0.62483271017305997</v>
      </c>
      <c r="AK897" s="17"/>
      <c r="AL897" s="17">
        <v>0.83143113274646496</v>
      </c>
      <c r="AM897" s="17">
        <v>0.81568373349367895</v>
      </c>
      <c r="AN897" s="17">
        <v>0.86018067599117998</v>
      </c>
      <c r="AO897" s="17">
        <v>0.81229587577641904</v>
      </c>
      <c r="AP897" s="17">
        <v>0.89571945229310002</v>
      </c>
      <c r="AQ897" s="17">
        <v>0.79287936770773204</v>
      </c>
      <c r="AR897" s="17"/>
      <c r="AS897" s="17">
        <v>0.84390375958616204</v>
      </c>
      <c r="AT897" s="17">
        <v>0.85672120442239097</v>
      </c>
      <c r="AU897" s="17">
        <v>0.85672120442239097</v>
      </c>
      <c r="AV897" s="17">
        <v>0.76858024057251295</v>
      </c>
      <c r="AW897" s="17">
        <v>0.87104541064743302</v>
      </c>
      <c r="AX897" s="17">
        <v>0.78871667346292296</v>
      </c>
      <c r="AY897" s="17">
        <v>0.69643867291566397</v>
      </c>
      <c r="AZ897" s="17">
        <v>0.80621351560593302</v>
      </c>
      <c r="BA897" s="17">
        <v>1</v>
      </c>
      <c r="BB897" s="17"/>
      <c r="BC897" s="17">
        <v>0.84436468979735702</v>
      </c>
      <c r="BD897" s="17">
        <v>0.868285295506253</v>
      </c>
      <c r="BE897" s="17">
        <v>0.93371608477555701</v>
      </c>
      <c r="BF897" s="17">
        <v>0.73894381553182797</v>
      </c>
      <c r="BG897" s="17">
        <v>0.84015266236716502</v>
      </c>
      <c r="BH897" s="17">
        <v>0.74190281802456104</v>
      </c>
      <c r="BI897" s="17"/>
      <c r="BJ897" s="17">
        <v>0.83182517624682595</v>
      </c>
      <c r="BK897" s="17">
        <v>0.84358198563922204</v>
      </c>
      <c r="BL897" s="17">
        <v>0.75317450255233698</v>
      </c>
      <c r="BM897" s="17">
        <v>0.85808353246973101</v>
      </c>
      <c r="BN897" s="17">
        <v>0.82150181281489099</v>
      </c>
      <c r="BO897" s="17">
        <v>0.80576505328588199</v>
      </c>
      <c r="BP897" s="17"/>
      <c r="BQ897" s="17">
        <v>0.85722856427342198</v>
      </c>
      <c r="BR897" s="17">
        <v>0.772044187376415</v>
      </c>
      <c r="BS897" s="17"/>
      <c r="BT897" s="17">
        <v>0.863187988918514</v>
      </c>
      <c r="BU897" s="17">
        <v>0.80412913338217396</v>
      </c>
      <c r="BV897" s="17"/>
      <c r="BW897" s="17">
        <v>0.86682000961805095</v>
      </c>
      <c r="BX897" s="17">
        <v>0.78358675109084097</v>
      </c>
    </row>
    <row r="898" spans="2:76" x14ac:dyDescent="0.35">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row>
    <row r="899" spans="2:76" x14ac:dyDescent="0.35">
      <c r="B899" s="6" t="s">
        <v>479</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row>
    <row r="900" spans="2:76" x14ac:dyDescent="0.35">
      <c r="B900" s="24" t="s">
        <v>99</v>
      </c>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row>
    <row r="901" spans="2:76" x14ac:dyDescent="0.35">
      <c r="B901" t="s">
        <v>336</v>
      </c>
      <c r="C901" s="17">
        <v>0.194687885350915</v>
      </c>
      <c r="D901" s="17">
        <v>0.174829475987999</v>
      </c>
      <c r="E901" s="17">
        <v>0.214972589708084</v>
      </c>
      <c r="F901" s="17"/>
      <c r="G901" s="17">
        <v>0.18285437358321899</v>
      </c>
      <c r="H901" s="17">
        <v>0.20743960024534699</v>
      </c>
      <c r="I901" s="17">
        <v>0.18994591597138899</v>
      </c>
      <c r="J901" s="17"/>
      <c r="K901" s="17">
        <v>0.15906194959946299</v>
      </c>
      <c r="L901" s="17">
        <v>0.178859451370283</v>
      </c>
      <c r="M901" s="17">
        <v>0.25938453793273297</v>
      </c>
      <c r="N901" s="17">
        <v>0.155051736848864</v>
      </c>
      <c r="O901" s="17">
        <v>0.100528162972845</v>
      </c>
      <c r="P901" s="17">
        <v>0.220128602599337</v>
      </c>
      <c r="Q901" s="17">
        <v>0.22947912129034201</v>
      </c>
      <c r="R901" s="17">
        <v>0.24331899624790501</v>
      </c>
      <c r="S901" s="17">
        <v>0.18541555661197701</v>
      </c>
      <c r="T901" s="17">
        <v>0.21273336058685899</v>
      </c>
      <c r="U901" s="17">
        <v>0.17593577151334999</v>
      </c>
      <c r="V901" s="17">
        <v>0.28488474912774697</v>
      </c>
      <c r="W901" s="17">
        <v>0.13581563906621399</v>
      </c>
      <c r="X901" s="17">
        <v>4.1539535146226603E-2</v>
      </c>
      <c r="Y901" s="17">
        <v>0.181868860413231</v>
      </c>
      <c r="Z901" s="17">
        <v>0.32749218545250303</v>
      </c>
      <c r="AA901" s="17"/>
      <c r="AB901" s="17">
        <v>0.201032299767124</v>
      </c>
      <c r="AC901" s="17">
        <v>0.223526690107031</v>
      </c>
      <c r="AD901" s="17">
        <v>0.15717939974237899</v>
      </c>
      <c r="AE901" s="17">
        <v>0.15930780761628399</v>
      </c>
      <c r="AF901" s="17"/>
      <c r="AG901" s="17">
        <v>0.20380885667955301</v>
      </c>
      <c r="AH901" s="17">
        <v>0.13569758561912099</v>
      </c>
      <c r="AI901" s="17">
        <v>0.20711309046953499</v>
      </c>
      <c r="AJ901" s="17">
        <v>0.206922581587067</v>
      </c>
      <c r="AK901" s="17"/>
      <c r="AL901" s="17">
        <v>0.175644841051522</v>
      </c>
      <c r="AM901" s="17">
        <v>0.16522247412316399</v>
      </c>
      <c r="AN901" s="17">
        <v>0.30066264312885199</v>
      </c>
      <c r="AO901" s="17">
        <v>0.100463719894723</v>
      </c>
      <c r="AP901" s="17">
        <v>0.211171474998924</v>
      </c>
      <c r="AQ901" s="17">
        <v>0.247335230436454</v>
      </c>
      <c r="AR901" s="17"/>
      <c r="AS901" s="17">
        <v>0.192664890272192</v>
      </c>
      <c r="AT901" s="17">
        <v>0.14453923339407099</v>
      </c>
      <c r="AU901" s="17">
        <v>0.14453923339407099</v>
      </c>
      <c r="AV901" s="17">
        <v>0.18107287705421601</v>
      </c>
      <c r="AW901" s="17">
        <v>0.20224844547731299</v>
      </c>
      <c r="AX901" s="17">
        <v>0.36729485884469398</v>
      </c>
      <c r="AY901" s="17">
        <v>0.179123427068928</v>
      </c>
      <c r="AZ901" s="17">
        <v>0.17017970600178001</v>
      </c>
      <c r="BA901" s="17">
        <v>0.68594066336019799</v>
      </c>
      <c r="BB901" s="17"/>
      <c r="BC901" s="17">
        <v>0.173210124784209</v>
      </c>
      <c r="BD901" s="17">
        <v>0.162989034019065</v>
      </c>
      <c r="BE901" s="17">
        <v>0.25236549139711401</v>
      </c>
      <c r="BF901" s="17">
        <v>0.21803800858823999</v>
      </c>
      <c r="BG901" s="17">
        <v>0.204237974605327</v>
      </c>
      <c r="BH901" s="17">
        <v>0.35532702006044597</v>
      </c>
      <c r="BI901" s="17"/>
      <c r="BJ901" s="17">
        <v>0.20699476276825299</v>
      </c>
      <c r="BK901" s="17">
        <v>0.20282295437248701</v>
      </c>
      <c r="BL901" s="17">
        <v>0.20283984160301499</v>
      </c>
      <c r="BM901" s="17">
        <v>0.190775492910329</v>
      </c>
      <c r="BN901" s="17">
        <v>0.19317424066663999</v>
      </c>
      <c r="BO901" s="17">
        <v>0.162287045220917</v>
      </c>
      <c r="BP901" s="17"/>
      <c r="BQ901" s="17">
        <v>0.18648382225341401</v>
      </c>
      <c r="BR901" s="17">
        <v>0.21137944678859399</v>
      </c>
      <c r="BS901" s="17"/>
      <c r="BT901" s="17">
        <v>0.16890142540598099</v>
      </c>
      <c r="BU901" s="17">
        <v>0.217529828874125</v>
      </c>
      <c r="BV901" s="17"/>
      <c r="BW901" s="17">
        <v>0.225300518292815</v>
      </c>
      <c r="BX901" s="17">
        <v>0.146864595587198</v>
      </c>
    </row>
    <row r="902" spans="2:76" x14ac:dyDescent="0.35">
      <c r="B902" t="s">
        <v>337</v>
      </c>
      <c r="C902" s="17">
        <v>0.313516995770381</v>
      </c>
      <c r="D902" s="17">
        <v>0.318315657279997</v>
      </c>
      <c r="E902" s="17">
        <v>0.30933382618384803</v>
      </c>
      <c r="F902" s="17"/>
      <c r="G902" s="17">
        <v>0.39619019334857802</v>
      </c>
      <c r="H902" s="17">
        <v>0.30169071590498697</v>
      </c>
      <c r="I902" s="17">
        <v>0.29304415429869302</v>
      </c>
      <c r="J902" s="17"/>
      <c r="K902" s="17">
        <v>0.34630933044457501</v>
      </c>
      <c r="L902" s="17">
        <v>0.29910841335508798</v>
      </c>
      <c r="M902" s="17">
        <v>0.25678053863574002</v>
      </c>
      <c r="N902" s="17">
        <v>0.411529824240492</v>
      </c>
      <c r="O902" s="17">
        <v>0.50028231430452197</v>
      </c>
      <c r="P902" s="17">
        <v>0.34186868059022801</v>
      </c>
      <c r="Q902" s="17">
        <v>0.306109864256005</v>
      </c>
      <c r="R902" s="17">
        <v>0.29791205770414197</v>
      </c>
      <c r="S902" s="17">
        <v>0.416541023348517</v>
      </c>
      <c r="T902" s="17">
        <v>0.29988253698700601</v>
      </c>
      <c r="U902" s="17">
        <v>0.30795493525408801</v>
      </c>
      <c r="V902" s="17">
        <v>0.280114230286932</v>
      </c>
      <c r="W902" s="17">
        <v>0.33339702074486099</v>
      </c>
      <c r="X902" s="17">
        <v>0.20740725770271301</v>
      </c>
      <c r="Y902" s="17">
        <v>0.38976474938182198</v>
      </c>
      <c r="Z902" s="17">
        <v>0.242267734443876</v>
      </c>
      <c r="AA902" s="17"/>
      <c r="AB902" s="17">
        <v>0.304096803411608</v>
      </c>
      <c r="AC902" s="17">
        <v>0.31744558702269399</v>
      </c>
      <c r="AD902" s="17">
        <v>0.28204540082000201</v>
      </c>
      <c r="AE902" s="17">
        <v>0.32560582536601601</v>
      </c>
      <c r="AF902" s="17"/>
      <c r="AG902" s="17">
        <v>0.31906372811198702</v>
      </c>
      <c r="AH902" s="17">
        <v>0.36230321264363602</v>
      </c>
      <c r="AI902" s="17">
        <v>0.28434913732515299</v>
      </c>
      <c r="AJ902" s="17">
        <v>0.30998714764864199</v>
      </c>
      <c r="AK902" s="17"/>
      <c r="AL902" s="17">
        <v>0.35498849758078599</v>
      </c>
      <c r="AM902" s="17">
        <v>0.300632568547757</v>
      </c>
      <c r="AN902" s="17">
        <v>0.396776242873146</v>
      </c>
      <c r="AO902" s="17">
        <v>0.28941371741710298</v>
      </c>
      <c r="AP902" s="17">
        <v>0.220321790266262</v>
      </c>
      <c r="AQ902" s="17">
        <v>0.34475811064745998</v>
      </c>
      <c r="AR902" s="17"/>
      <c r="AS902" s="17">
        <v>0.29388673223203998</v>
      </c>
      <c r="AT902" s="17">
        <v>0.32227837993841202</v>
      </c>
      <c r="AU902" s="17">
        <v>0.32227837993841202</v>
      </c>
      <c r="AV902" s="17">
        <v>0.34173660518659998</v>
      </c>
      <c r="AW902" s="17">
        <v>0.30128574040796302</v>
      </c>
      <c r="AX902" s="17">
        <v>0.26634554366077501</v>
      </c>
      <c r="AY902" s="17">
        <v>0.27455458740337202</v>
      </c>
      <c r="AZ902" s="17">
        <v>0.50663003307588705</v>
      </c>
      <c r="BA902" s="17">
        <v>0.31405933663980201</v>
      </c>
      <c r="BB902" s="17"/>
      <c r="BC902" s="17">
        <v>0.32201358233959798</v>
      </c>
      <c r="BD902" s="17">
        <v>0.37743786029413301</v>
      </c>
      <c r="BE902" s="17">
        <v>0.294819887326219</v>
      </c>
      <c r="BF902" s="17">
        <v>0.31915619852107002</v>
      </c>
      <c r="BG902" s="17">
        <v>0.27817044205112901</v>
      </c>
      <c r="BH902" s="17">
        <v>0.58033763608598499</v>
      </c>
      <c r="BI902" s="17"/>
      <c r="BJ902" s="17">
        <v>0.32309049691601399</v>
      </c>
      <c r="BK902" s="17">
        <v>0.30072608439144899</v>
      </c>
      <c r="BL902" s="17">
        <v>0.25302255743184399</v>
      </c>
      <c r="BM902" s="17">
        <v>0.33511415719669302</v>
      </c>
      <c r="BN902" s="17">
        <v>0.31071820328211502</v>
      </c>
      <c r="BO902" s="17">
        <v>0.32942668798259001</v>
      </c>
      <c r="BP902" s="17"/>
      <c r="BQ902" s="17">
        <v>0.31631768118499398</v>
      </c>
      <c r="BR902" s="17">
        <v>0.30345670435175898</v>
      </c>
      <c r="BS902" s="17"/>
      <c r="BT902" s="17">
        <v>0.32921398676545599</v>
      </c>
      <c r="BU902" s="17">
        <v>0.30019639780546198</v>
      </c>
      <c r="BV902" s="17"/>
      <c r="BW902" s="17">
        <v>0.338386614411395</v>
      </c>
      <c r="BX902" s="17">
        <v>0.27578860864347599</v>
      </c>
    </row>
    <row r="903" spans="2:76" x14ac:dyDescent="0.35">
      <c r="B903" t="s">
        <v>338</v>
      </c>
      <c r="C903" s="17">
        <v>0.23204328756258399</v>
      </c>
      <c r="D903" s="17">
        <v>0.24741190498861099</v>
      </c>
      <c r="E903" s="17">
        <v>0.215114671341678</v>
      </c>
      <c r="F903" s="17"/>
      <c r="G903" s="17">
        <v>0.208057571287765</v>
      </c>
      <c r="H903" s="17">
        <v>0.219801909558797</v>
      </c>
      <c r="I903" s="17">
        <v>0.248856124251816</v>
      </c>
      <c r="J903" s="17"/>
      <c r="K903" s="17">
        <v>0.27484624636045601</v>
      </c>
      <c r="L903" s="17">
        <v>0.24624998923168301</v>
      </c>
      <c r="M903" s="17">
        <v>0.22996829229830801</v>
      </c>
      <c r="N903" s="17">
        <v>0.279000489659115</v>
      </c>
      <c r="O903" s="17">
        <v>9.8566391694175207E-2</v>
      </c>
      <c r="P903" s="17">
        <v>8.6002432125562897E-2</v>
      </c>
      <c r="Q903" s="17">
        <v>0.20714061186090599</v>
      </c>
      <c r="R903" s="17">
        <v>0.199621827074102</v>
      </c>
      <c r="S903" s="17">
        <v>0.14007920225050799</v>
      </c>
      <c r="T903" s="17">
        <v>0.25299476560696099</v>
      </c>
      <c r="U903" s="17">
        <v>0.17763095524855599</v>
      </c>
      <c r="V903" s="17">
        <v>0.15377156932387601</v>
      </c>
      <c r="W903" s="17">
        <v>0.21962543032486201</v>
      </c>
      <c r="X903" s="17">
        <v>0.33248114569923798</v>
      </c>
      <c r="Y903" s="17">
        <v>0.18499574077376399</v>
      </c>
      <c r="Z903" s="17">
        <v>0.23396561534749399</v>
      </c>
      <c r="AA903" s="17"/>
      <c r="AB903" s="17">
        <v>0.23719971275691401</v>
      </c>
      <c r="AC903" s="17">
        <v>0.21911497398114799</v>
      </c>
      <c r="AD903" s="17">
        <v>0.26286899034306899</v>
      </c>
      <c r="AE903" s="17">
        <v>0.223198282073822</v>
      </c>
      <c r="AF903" s="17"/>
      <c r="AG903" s="17">
        <v>0.22018446786481699</v>
      </c>
      <c r="AH903" s="17">
        <v>0.21239550080845901</v>
      </c>
      <c r="AI903" s="17">
        <v>0.25492025716620398</v>
      </c>
      <c r="AJ903" s="17">
        <v>0.24947748895644001</v>
      </c>
      <c r="AK903" s="17"/>
      <c r="AL903" s="17">
        <v>0.23496222778870601</v>
      </c>
      <c r="AM903" s="17">
        <v>0.24965187820954399</v>
      </c>
      <c r="AN903" s="17">
        <v>0.16004113228064801</v>
      </c>
      <c r="AO903" s="17">
        <v>0.35783063490866202</v>
      </c>
      <c r="AP903" s="17">
        <v>0.28606687505192202</v>
      </c>
      <c r="AQ903" s="17">
        <v>0.177519510547342</v>
      </c>
      <c r="AR903" s="17"/>
      <c r="AS903" s="17">
        <v>0.24410664743216601</v>
      </c>
      <c r="AT903" s="17">
        <v>0.23364714468304101</v>
      </c>
      <c r="AU903" s="17">
        <v>0.23364714468304101</v>
      </c>
      <c r="AV903" s="17">
        <v>0.22923353403117</v>
      </c>
      <c r="AW903" s="17">
        <v>0.25217298767107599</v>
      </c>
      <c r="AX903" s="17">
        <v>0.103696999824041</v>
      </c>
      <c r="AY903" s="17">
        <v>0.34433367480340199</v>
      </c>
      <c r="AZ903" s="17">
        <v>0.100391796944914</v>
      </c>
      <c r="BA903" s="17">
        <v>0</v>
      </c>
      <c r="BB903" s="17"/>
      <c r="BC903" s="17">
        <v>0.23703632368937899</v>
      </c>
      <c r="BD903" s="17">
        <v>0.27106435719258298</v>
      </c>
      <c r="BE903" s="17">
        <v>0.20838738004419899</v>
      </c>
      <c r="BF903" s="17">
        <v>0.14905818917549901</v>
      </c>
      <c r="BG903" s="17">
        <v>0.26533059123156499</v>
      </c>
      <c r="BH903" s="17">
        <v>0</v>
      </c>
      <c r="BI903" s="17"/>
      <c r="BJ903" s="17">
        <v>0.18690056267754601</v>
      </c>
      <c r="BK903" s="17">
        <v>0.23687321763026301</v>
      </c>
      <c r="BL903" s="17">
        <v>0.25215000901562401</v>
      </c>
      <c r="BM903" s="17">
        <v>0.23962155154093001</v>
      </c>
      <c r="BN903" s="17">
        <v>0.242530850116981</v>
      </c>
      <c r="BO903" s="17">
        <v>0.237095394609597</v>
      </c>
      <c r="BP903" s="17"/>
      <c r="BQ903" s="17">
        <v>0.22497791981491999</v>
      </c>
      <c r="BR903" s="17">
        <v>0.24921318983729501</v>
      </c>
      <c r="BS903" s="17"/>
      <c r="BT903" s="17">
        <v>0.21451042344372401</v>
      </c>
      <c r="BU903" s="17">
        <v>0.24461057263160699</v>
      </c>
      <c r="BV903" s="17"/>
      <c r="BW903" s="17">
        <v>0.226310031706276</v>
      </c>
      <c r="BX903" s="17">
        <v>0.24879011696113901</v>
      </c>
    </row>
    <row r="904" spans="2:76" x14ac:dyDescent="0.35">
      <c r="B904" t="s">
        <v>339</v>
      </c>
      <c r="C904" s="17">
        <v>8.8114171965683302E-2</v>
      </c>
      <c r="D904" s="17">
        <v>0.101588741742975</v>
      </c>
      <c r="E904" s="17">
        <v>7.4789178996944095E-2</v>
      </c>
      <c r="F904" s="17"/>
      <c r="G904" s="17">
        <v>6.1369129315446302E-2</v>
      </c>
      <c r="H904" s="17">
        <v>0.10414806937033801</v>
      </c>
      <c r="I904" s="17">
        <v>8.6267612793761203E-2</v>
      </c>
      <c r="J904" s="17"/>
      <c r="K904" s="17">
        <v>9.45271131334844E-2</v>
      </c>
      <c r="L904" s="17">
        <v>8.6154354115004494E-2</v>
      </c>
      <c r="M904" s="17">
        <v>4.0235032708533E-2</v>
      </c>
      <c r="N904" s="17">
        <v>3.03702635503964E-2</v>
      </c>
      <c r="O904" s="17">
        <v>0.100622231176624</v>
      </c>
      <c r="P904" s="17">
        <v>0.18002327922087299</v>
      </c>
      <c r="Q904" s="17">
        <v>9.8994879544139602E-2</v>
      </c>
      <c r="R904" s="17">
        <v>8.1398420579175096E-2</v>
      </c>
      <c r="S904" s="17">
        <v>0.101709662622663</v>
      </c>
      <c r="T904" s="17">
        <v>7.4164844209845093E-2</v>
      </c>
      <c r="U904" s="17">
        <v>0.119965601052049</v>
      </c>
      <c r="V904" s="17">
        <v>6.9217486292294697E-2</v>
      </c>
      <c r="W904" s="17">
        <v>0.124762356154967</v>
      </c>
      <c r="X904" s="17">
        <v>8.2307311262666202E-2</v>
      </c>
      <c r="Y904" s="17">
        <v>0.11849168151010001</v>
      </c>
      <c r="Z904" s="17">
        <v>7.8514306219464897E-2</v>
      </c>
      <c r="AA904" s="17"/>
      <c r="AB904" s="17">
        <v>3.8405982496831997E-2</v>
      </c>
      <c r="AC904" s="17">
        <v>9.4364799940249003E-2</v>
      </c>
      <c r="AD904" s="17">
        <v>0.11871558964746801</v>
      </c>
      <c r="AE904" s="17">
        <v>0.129500168177587</v>
      </c>
      <c r="AF904" s="17"/>
      <c r="AG904" s="17">
        <v>8.5537474217886003E-2</v>
      </c>
      <c r="AH904" s="17">
        <v>0.13592501842733401</v>
      </c>
      <c r="AI904" s="17">
        <v>0.102567157981635</v>
      </c>
      <c r="AJ904" s="17">
        <v>0</v>
      </c>
      <c r="AK904" s="17"/>
      <c r="AL904" s="17">
        <v>7.5418995361323807E-2</v>
      </c>
      <c r="AM904" s="17">
        <v>0.102898505637988</v>
      </c>
      <c r="AN904" s="17">
        <v>3.5696116252181199E-2</v>
      </c>
      <c r="AO904" s="17">
        <v>0.135887564835383</v>
      </c>
      <c r="AP904" s="17">
        <v>0.16756170597589201</v>
      </c>
      <c r="AQ904" s="17">
        <v>0.106832901298656</v>
      </c>
      <c r="AR904" s="17"/>
      <c r="AS904" s="17">
        <v>6.1516108400339699E-2</v>
      </c>
      <c r="AT904" s="17">
        <v>0.13263281973921401</v>
      </c>
      <c r="AU904" s="17">
        <v>0.13263281973921401</v>
      </c>
      <c r="AV904" s="17">
        <v>0.114944479184382</v>
      </c>
      <c r="AW904" s="17">
        <v>0.15073112739449299</v>
      </c>
      <c r="AX904" s="17">
        <v>3.7435144528610298E-2</v>
      </c>
      <c r="AY904" s="17">
        <v>9.3069489870723304E-2</v>
      </c>
      <c r="AZ904" s="17">
        <v>8.7259918025921202E-2</v>
      </c>
      <c r="BA904" s="17">
        <v>0</v>
      </c>
      <c r="BB904" s="17"/>
      <c r="BC904" s="17">
        <v>0.10245303459237499</v>
      </c>
      <c r="BD904" s="17">
        <v>7.7973380355783897E-2</v>
      </c>
      <c r="BE904" s="17">
        <v>8.6308970960725401E-2</v>
      </c>
      <c r="BF904" s="17">
        <v>0.10357766778392</v>
      </c>
      <c r="BG904" s="17">
        <v>7.5241240524106995E-2</v>
      </c>
      <c r="BH904" s="17">
        <v>0</v>
      </c>
      <c r="BI904" s="17"/>
      <c r="BJ904" s="17">
        <v>0.13198215947721401</v>
      </c>
      <c r="BK904" s="17">
        <v>8.9145001185543596E-2</v>
      </c>
      <c r="BL904" s="17">
        <v>9.7875455307442794E-2</v>
      </c>
      <c r="BM904" s="17">
        <v>5.7414264260935599E-2</v>
      </c>
      <c r="BN904" s="17">
        <v>9.2831600787298393E-2</v>
      </c>
      <c r="BO904" s="17">
        <v>8.2550875823502803E-2</v>
      </c>
      <c r="BP904" s="17"/>
      <c r="BQ904" s="17">
        <v>9.8931804326852196E-2</v>
      </c>
      <c r="BR904" s="17">
        <v>6.6131878208470704E-2</v>
      </c>
      <c r="BS904" s="17"/>
      <c r="BT904" s="17">
        <v>0.102806554114969</v>
      </c>
      <c r="BU904" s="17">
        <v>7.6961992892107603E-2</v>
      </c>
      <c r="BV904" s="17"/>
      <c r="BW904" s="17">
        <v>6.8039875634932703E-2</v>
      </c>
      <c r="BX904" s="17">
        <v>0.12177765443649</v>
      </c>
    </row>
    <row r="905" spans="2:76" x14ac:dyDescent="0.35">
      <c r="B905" t="s">
        <v>340</v>
      </c>
      <c r="C905" s="17">
        <v>3.3925846487207E-2</v>
      </c>
      <c r="D905" s="17">
        <v>3.1926900384294202E-2</v>
      </c>
      <c r="E905" s="17">
        <v>3.5996256421455403E-2</v>
      </c>
      <c r="F905" s="17"/>
      <c r="G905" s="17">
        <v>2.1374851177677599E-2</v>
      </c>
      <c r="H905" s="17">
        <v>2.7696424468595798E-2</v>
      </c>
      <c r="I905" s="17">
        <v>4.2601306417102698E-2</v>
      </c>
      <c r="J905" s="17"/>
      <c r="K905" s="17">
        <v>1.0630864859305001E-2</v>
      </c>
      <c r="L905" s="17">
        <v>6.0148943332690198E-2</v>
      </c>
      <c r="M905" s="17">
        <v>2.0584837402809301E-2</v>
      </c>
      <c r="N905" s="17">
        <v>0</v>
      </c>
      <c r="O905" s="17">
        <v>0</v>
      </c>
      <c r="P905" s="17">
        <v>8.5130991627729996E-2</v>
      </c>
      <c r="Q905" s="17">
        <v>2.7171719070069301E-2</v>
      </c>
      <c r="R905" s="17">
        <v>2.28832141879707E-2</v>
      </c>
      <c r="S905" s="17">
        <v>0</v>
      </c>
      <c r="T905" s="17">
        <v>3.4814525570177099E-2</v>
      </c>
      <c r="U905" s="17">
        <v>4.1965346960000101E-2</v>
      </c>
      <c r="V905" s="17">
        <v>0</v>
      </c>
      <c r="W905" s="17">
        <v>3.6083614438081203E-2</v>
      </c>
      <c r="X905" s="17">
        <v>9.0231186020696699E-2</v>
      </c>
      <c r="Y905" s="17">
        <v>2.9839976174719899E-2</v>
      </c>
      <c r="Z905" s="17">
        <v>3.9062621064748303E-2</v>
      </c>
      <c r="AA905" s="17"/>
      <c r="AB905" s="17">
        <v>2.72761885846865E-2</v>
      </c>
      <c r="AC905" s="17">
        <v>2.8420330935179101E-2</v>
      </c>
      <c r="AD905" s="17">
        <v>5.3547935536872399E-2</v>
      </c>
      <c r="AE905" s="17">
        <v>4.5719171149371601E-2</v>
      </c>
      <c r="AF905" s="17"/>
      <c r="AG905" s="17">
        <v>3.8207867780308401E-2</v>
      </c>
      <c r="AH905" s="17">
        <v>3.1405708757494502E-2</v>
      </c>
      <c r="AI905" s="17">
        <v>2.46863177544271E-2</v>
      </c>
      <c r="AJ905" s="17">
        <v>4.7527144346789701E-2</v>
      </c>
      <c r="AK905" s="17"/>
      <c r="AL905" s="17">
        <v>3.2488691012732003E-2</v>
      </c>
      <c r="AM905" s="17">
        <v>4.2867428257439902E-2</v>
      </c>
      <c r="AN905" s="17">
        <v>3.3149928938638502E-2</v>
      </c>
      <c r="AO905" s="17">
        <v>5.3570072790580403E-2</v>
      </c>
      <c r="AP905" s="17">
        <v>6.2577814312469393E-2</v>
      </c>
      <c r="AQ905" s="17">
        <v>1.2660727239822599E-2</v>
      </c>
      <c r="AR905" s="17"/>
      <c r="AS905" s="17">
        <v>4.1041156507948498E-2</v>
      </c>
      <c r="AT905" s="17">
        <v>6.7118797370636404E-2</v>
      </c>
      <c r="AU905" s="17">
        <v>6.7118797370636404E-2</v>
      </c>
      <c r="AV905" s="17">
        <v>3.4699769563026998E-2</v>
      </c>
      <c r="AW905" s="17">
        <v>0</v>
      </c>
      <c r="AX905" s="17">
        <v>0</v>
      </c>
      <c r="AY905" s="17">
        <v>0</v>
      </c>
      <c r="AZ905" s="17">
        <v>0</v>
      </c>
      <c r="BA905" s="17">
        <v>0</v>
      </c>
      <c r="BB905" s="17"/>
      <c r="BC905" s="17">
        <v>3.7338585066976099E-2</v>
      </c>
      <c r="BD905" s="17">
        <v>2.1896694078426399E-2</v>
      </c>
      <c r="BE905" s="17">
        <v>6.4660890386217099E-2</v>
      </c>
      <c r="BF905" s="17">
        <v>4.96417913448172E-2</v>
      </c>
      <c r="BG905" s="17">
        <v>2.3693717028146401E-2</v>
      </c>
      <c r="BH905" s="17">
        <v>0</v>
      </c>
      <c r="BI905" s="17"/>
      <c r="BJ905" s="17">
        <v>1.86132211357194E-2</v>
      </c>
      <c r="BK905" s="17">
        <v>5.2748844818962998E-2</v>
      </c>
      <c r="BL905" s="17">
        <v>4.1896716509566001E-2</v>
      </c>
      <c r="BM905" s="17">
        <v>2.9307894971452E-2</v>
      </c>
      <c r="BN905" s="17">
        <v>2.5177905202411002E-2</v>
      </c>
      <c r="BO905" s="17">
        <v>3.1384620420729502E-2</v>
      </c>
      <c r="BP905" s="17"/>
      <c r="BQ905" s="17">
        <v>3.4027649217203901E-2</v>
      </c>
      <c r="BR905" s="17">
        <v>3.40404068726229E-2</v>
      </c>
      <c r="BS905" s="17"/>
      <c r="BT905" s="17">
        <v>3.4702869132683299E-2</v>
      </c>
      <c r="BU905" s="17">
        <v>3.3609901886165999E-2</v>
      </c>
      <c r="BV905" s="17"/>
      <c r="BW905" s="17">
        <v>2.24145580011815E-2</v>
      </c>
      <c r="BX905" s="17">
        <v>4.24471780770386E-2</v>
      </c>
    </row>
    <row r="906" spans="2:76" x14ac:dyDescent="0.35">
      <c r="B906" t="s">
        <v>178</v>
      </c>
      <c r="C906" s="17">
        <v>0.13771181286323</v>
      </c>
      <c r="D906" s="17">
        <v>0.12592731961612399</v>
      </c>
      <c r="E906" s="17">
        <v>0.14979347734799001</v>
      </c>
      <c r="F906" s="17"/>
      <c r="G906" s="17">
        <v>0.130153881287314</v>
      </c>
      <c r="H906" s="17">
        <v>0.13922328045193499</v>
      </c>
      <c r="I906" s="17">
        <v>0.13928488626723901</v>
      </c>
      <c r="J906" s="17"/>
      <c r="K906" s="17">
        <v>0.11462449560271699</v>
      </c>
      <c r="L906" s="17">
        <v>0.12947884859525199</v>
      </c>
      <c r="M906" s="17">
        <v>0.19304676102187801</v>
      </c>
      <c r="N906" s="17">
        <v>0.124047685701132</v>
      </c>
      <c r="O906" s="17">
        <v>0.200000899851833</v>
      </c>
      <c r="P906" s="17">
        <v>8.6846013836268804E-2</v>
      </c>
      <c r="Q906" s="17">
        <v>0.13110380397853799</v>
      </c>
      <c r="R906" s="17">
        <v>0.15486548420670501</v>
      </c>
      <c r="S906" s="17">
        <v>0.15625455516633499</v>
      </c>
      <c r="T906" s="17">
        <v>0.125409967039152</v>
      </c>
      <c r="U906" s="17">
        <v>0.17654738997195599</v>
      </c>
      <c r="V906" s="17">
        <v>0.21201196496915001</v>
      </c>
      <c r="W906" s="17">
        <v>0.150315939271015</v>
      </c>
      <c r="X906" s="17">
        <v>0.24603356416845901</v>
      </c>
      <c r="Y906" s="17">
        <v>9.5038991746363294E-2</v>
      </c>
      <c r="Z906" s="17">
        <v>7.8697537471914505E-2</v>
      </c>
      <c r="AA906" s="17"/>
      <c r="AB906" s="17">
        <v>0.19198901298283499</v>
      </c>
      <c r="AC906" s="17">
        <v>0.117127618013699</v>
      </c>
      <c r="AD906" s="17">
        <v>0.125642683910209</v>
      </c>
      <c r="AE906" s="17">
        <v>0.11666874561691799</v>
      </c>
      <c r="AF906" s="17"/>
      <c r="AG906" s="17">
        <v>0.133197605345448</v>
      </c>
      <c r="AH906" s="17">
        <v>0.122272973743956</v>
      </c>
      <c r="AI906" s="17">
        <v>0.12636403930304499</v>
      </c>
      <c r="AJ906" s="17">
        <v>0.18608563746106199</v>
      </c>
      <c r="AK906" s="17"/>
      <c r="AL906" s="17">
        <v>0.12649674720493001</v>
      </c>
      <c r="AM906" s="17">
        <v>0.13872714522410701</v>
      </c>
      <c r="AN906" s="17">
        <v>7.3673936526533798E-2</v>
      </c>
      <c r="AO906" s="17">
        <v>6.2834290153549494E-2</v>
      </c>
      <c r="AP906" s="17">
        <v>5.2300339394530597E-2</v>
      </c>
      <c r="AQ906" s="17">
        <v>0.11089351983026501</v>
      </c>
      <c r="AR906" s="17"/>
      <c r="AS906" s="17">
        <v>0.166784465155314</v>
      </c>
      <c r="AT906" s="17">
        <v>9.9783624874625096E-2</v>
      </c>
      <c r="AU906" s="17">
        <v>9.9783624874625096E-2</v>
      </c>
      <c r="AV906" s="17">
        <v>9.8312734980604694E-2</v>
      </c>
      <c r="AW906" s="17">
        <v>9.3561699049155594E-2</v>
      </c>
      <c r="AX906" s="17">
        <v>0.22522745314188</v>
      </c>
      <c r="AY906" s="17">
        <v>0.108918820853574</v>
      </c>
      <c r="AZ906" s="17">
        <v>0.135538545951497</v>
      </c>
      <c r="BA906" s="17">
        <v>0</v>
      </c>
      <c r="BB906" s="17"/>
      <c r="BC906" s="17">
        <v>0.12794834952746301</v>
      </c>
      <c r="BD906" s="17">
        <v>8.8638674060008693E-2</v>
      </c>
      <c r="BE906" s="17">
        <v>9.3457379885524203E-2</v>
      </c>
      <c r="BF906" s="17">
        <v>0.16052814458645501</v>
      </c>
      <c r="BG906" s="17">
        <v>0.15332603455972499</v>
      </c>
      <c r="BH906" s="17">
        <v>6.4335343853568996E-2</v>
      </c>
      <c r="BI906" s="17"/>
      <c r="BJ906" s="17">
        <v>0.132418797025253</v>
      </c>
      <c r="BK906" s="17">
        <v>0.117683897601295</v>
      </c>
      <c r="BL906" s="17">
        <v>0.15221542013250799</v>
      </c>
      <c r="BM906" s="17">
        <v>0.14776663911966101</v>
      </c>
      <c r="BN906" s="17">
        <v>0.13556719994455499</v>
      </c>
      <c r="BO906" s="17">
        <v>0.15725537594266401</v>
      </c>
      <c r="BP906" s="17"/>
      <c r="BQ906" s="17">
        <v>0.13926112320261599</v>
      </c>
      <c r="BR906" s="17">
        <v>0.135778373941258</v>
      </c>
      <c r="BS906" s="17"/>
      <c r="BT906" s="17">
        <v>0.14986474113718701</v>
      </c>
      <c r="BU906" s="17">
        <v>0.127091305910532</v>
      </c>
      <c r="BV906" s="17"/>
      <c r="BW906" s="17">
        <v>0.119548401953399</v>
      </c>
      <c r="BX906" s="17">
        <v>0.164331846294658</v>
      </c>
    </row>
    <row r="907" spans="2:76" x14ac:dyDescent="0.35">
      <c r="B907" t="s">
        <v>341</v>
      </c>
      <c r="C907" s="17">
        <v>0.50820488112129603</v>
      </c>
      <c r="D907" s="17">
        <v>0.49314513326799603</v>
      </c>
      <c r="E907" s="17">
        <v>0.52430641589193305</v>
      </c>
      <c r="F907" s="17"/>
      <c r="G907" s="17">
        <v>0.57904456693179696</v>
      </c>
      <c r="H907" s="17">
        <v>0.50913031615033399</v>
      </c>
      <c r="I907" s="17">
        <v>0.48299007027008201</v>
      </c>
      <c r="J907" s="17"/>
      <c r="K907" s="17">
        <v>0.50537128004403797</v>
      </c>
      <c r="L907" s="17">
        <v>0.47796786472537101</v>
      </c>
      <c r="M907" s="17">
        <v>0.51616507656847199</v>
      </c>
      <c r="N907" s="17">
        <v>0.56658156108935598</v>
      </c>
      <c r="O907" s="17">
        <v>0.60081047727736803</v>
      </c>
      <c r="P907" s="17">
        <v>0.56199728318956499</v>
      </c>
      <c r="Q907" s="17">
        <v>0.53558898554634704</v>
      </c>
      <c r="R907" s="17">
        <v>0.54123105395204696</v>
      </c>
      <c r="S907" s="17">
        <v>0.60195657996049301</v>
      </c>
      <c r="T907" s="17">
        <v>0.51261589757386505</v>
      </c>
      <c r="U907" s="17">
        <v>0.48389070676743801</v>
      </c>
      <c r="V907" s="17">
        <v>0.56499897941467903</v>
      </c>
      <c r="W907" s="17">
        <v>0.46921265981107502</v>
      </c>
      <c r="X907" s="17">
        <v>0.248946792848939</v>
      </c>
      <c r="Y907" s="17">
        <v>0.57163360979505295</v>
      </c>
      <c r="Z907" s="17">
        <v>0.56975991989637798</v>
      </c>
      <c r="AA907" s="17"/>
      <c r="AB907" s="17">
        <v>0.50512910317873305</v>
      </c>
      <c r="AC907" s="17">
        <v>0.54097227712972495</v>
      </c>
      <c r="AD907" s="17">
        <v>0.439224800562381</v>
      </c>
      <c r="AE907" s="17">
        <v>0.4849136329823</v>
      </c>
      <c r="AF907" s="17"/>
      <c r="AG907" s="17">
        <v>0.52287258479153997</v>
      </c>
      <c r="AH907" s="17">
        <v>0.49800079826275701</v>
      </c>
      <c r="AI907" s="17">
        <v>0.49146222779468801</v>
      </c>
      <c r="AJ907" s="17">
        <v>0.51690972923570899</v>
      </c>
      <c r="AK907" s="17"/>
      <c r="AL907" s="17">
        <v>0.53063333863230799</v>
      </c>
      <c r="AM907" s="17">
        <v>0.46585504267092098</v>
      </c>
      <c r="AN907" s="17">
        <v>0.69743888600199899</v>
      </c>
      <c r="AO907" s="17">
        <v>0.389877437311826</v>
      </c>
      <c r="AP907" s="17">
        <v>0.431493265265186</v>
      </c>
      <c r="AQ907" s="17">
        <v>0.59209334108391398</v>
      </c>
      <c r="AR907" s="17"/>
      <c r="AS907" s="17">
        <v>0.48655162250423201</v>
      </c>
      <c r="AT907" s="17">
        <v>0.46681761333248301</v>
      </c>
      <c r="AU907" s="17">
        <v>0.46681761333248301</v>
      </c>
      <c r="AV907" s="17">
        <v>0.52280948224081603</v>
      </c>
      <c r="AW907" s="17">
        <v>0.50353418588527599</v>
      </c>
      <c r="AX907" s="17">
        <v>0.63364040250546905</v>
      </c>
      <c r="AY907" s="17">
        <v>0.4536780144723</v>
      </c>
      <c r="AZ907" s="17">
        <v>0.67680973907766695</v>
      </c>
      <c r="BA907" s="17">
        <v>1</v>
      </c>
      <c r="BB907" s="17"/>
      <c r="BC907" s="17">
        <v>0.49522370712380698</v>
      </c>
      <c r="BD907" s="17">
        <v>0.54042689431319801</v>
      </c>
      <c r="BE907" s="17">
        <v>0.54718537872333395</v>
      </c>
      <c r="BF907" s="17">
        <v>0.53719420710930899</v>
      </c>
      <c r="BG907" s="17">
        <v>0.48240841665645601</v>
      </c>
      <c r="BH907" s="17">
        <v>0.93566465614643102</v>
      </c>
      <c r="BI907" s="17"/>
      <c r="BJ907" s="17">
        <v>0.53008525968426701</v>
      </c>
      <c r="BK907" s="17">
        <v>0.50354903876393597</v>
      </c>
      <c r="BL907" s="17">
        <v>0.45586239903485898</v>
      </c>
      <c r="BM907" s="17">
        <v>0.52588965010702204</v>
      </c>
      <c r="BN907" s="17">
        <v>0.50389244394875499</v>
      </c>
      <c r="BO907" s="17">
        <v>0.49171373320350698</v>
      </c>
      <c r="BP907" s="17"/>
      <c r="BQ907" s="17">
        <v>0.50280150343840702</v>
      </c>
      <c r="BR907" s="17">
        <v>0.51483615114035297</v>
      </c>
      <c r="BS907" s="17"/>
      <c r="BT907" s="17">
        <v>0.49811541217143701</v>
      </c>
      <c r="BU907" s="17">
        <v>0.51772622667958701</v>
      </c>
      <c r="BV907" s="17"/>
      <c r="BW907" s="17">
        <v>0.563687132704211</v>
      </c>
      <c r="BX907" s="17">
        <v>0.42265320423067498</v>
      </c>
    </row>
    <row r="908" spans="2:76" x14ac:dyDescent="0.35">
      <c r="B908" t="s">
        <v>342</v>
      </c>
      <c r="C908" s="17">
        <v>0.12204001845289</v>
      </c>
      <c r="D908" s="17">
        <v>0.13351564212726899</v>
      </c>
      <c r="E908" s="17">
        <v>0.1107854354184</v>
      </c>
      <c r="F908" s="17"/>
      <c r="G908" s="17">
        <v>8.2743980493123995E-2</v>
      </c>
      <c r="H908" s="17">
        <v>0.13184449383893401</v>
      </c>
      <c r="I908" s="17">
        <v>0.12886891921086399</v>
      </c>
      <c r="J908" s="17"/>
      <c r="K908" s="17">
        <v>0.105157977992789</v>
      </c>
      <c r="L908" s="17">
        <v>0.14630329744769499</v>
      </c>
      <c r="M908" s="17">
        <v>6.0819870111342302E-2</v>
      </c>
      <c r="N908" s="17">
        <v>3.03702635503964E-2</v>
      </c>
      <c r="O908" s="17">
        <v>0.100622231176624</v>
      </c>
      <c r="P908" s="17">
        <v>0.26515427084860299</v>
      </c>
      <c r="Q908" s="17">
        <v>0.12616659861420901</v>
      </c>
      <c r="R908" s="17">
        <v>0.104281634767146</v>
      </c>
      <c r="S908" s="17">
        <v>0.101709662622663</v>
      </c>
      <c r="T908" s="17">
        <v>0.108979369780022</v>
      </c>
      <c r="U908" s="17">
        <v>0.16193094801204899</v>
      </c>
      <c r="V908" s="17">
        <v>6.9217486292294697E-2</v>
      </c>
      <c r="W908" s="17">
        <v>0.160845970593048</v>
      </c>
      <c r="X908" s="17">
        <v>0.17253849728336301</v>
      </c>
      <c r="Y908" s="17">
        <v>0.14833165768481901</v>
      </c>
      <c r="Z908" s="17">
        <v>0.117576927284213</v>
      </c>
      <c r="AA908" s="17"/>
      <c r="AB908" s="17">
        <v>6.5682171081518498E-2</v>
      </c>
      <c r="AC908" s="17">
        <v>0.122785130875428</v>
      </c>
      <c r="AD908" s="17">
        <v>0.17226352518434099</v>
      </c>
      <c r="AE908" s="17">
        <v>0.17521933932695899</v>
      </c>
      <c r="AF908" s="17"/>
      <c r="AG908" s="17">
        <v>0.12374534199819399</v>
      </c>
      <c r="AH908" s="17">
        <v>0.167330727184828</v>
      </c>
      <c r="AI908" s="17">
        <v>0.12725347573606199</v>
      </c>
      <c r="AJ908" s="17">
        <v>4.7527144346789701E-2</v>
      </c>
      <c r="AK908" s="17"/>
      <c r="AL908" s="17">
        <v>0.107907686374056</v>
      </c>
      <c r="AM908" s="17">
        <v>0.145765933895428</v>
      </c>
      <c r="AN908" s="17">
        <v>6.8846045190819702E-2</v>
      </c>
      <c r="AO908" s="17">
        <v>0.18945763762596299</v>
      </c>
      <c r="AP908" s="17">
        <v>0.23013952028836099</v>
      </c>
      <c r="AQ908" s="17">
        <v>0.119493628538479</v>
      </c>
      <c r="AR908" s="17"/>
      <c r="AS908" s="17">
        <v>0.102557264908288</v>
      </c>
      <c r="AT908" s="17">
        <v>0.19975161710985101</v>
      </c>
      <c r="AU908" s="17">
        <v>0.19975161710985101</v>
      </c>
      <c r="AV908" s="17">
        <v>0.149644248747409</v>
      </c>
      <c r="AW908" s="17">
        <v>0.15073112739449299</v>
      </c>
      <c r="AX908" s="17">
        <v>3.7435144528610298E-2</v>
      </c>
      <c r="AY908" s="17">
        <v>9.3069489870723304E-2</v>
      </c>
      <c r="AZ908" s="17">
        <v>8.7259918025921202E-2</v>
      </c>
      <c r="BA908" s="17">
        <v>0</v>
      </c>
      <c r="BB908" s="17"/>
      <c r="BC908" s="17">
        <v>0.139791619659351</v>
      </c>
      <c r="BD908" s="17">
        <v>9.9870074434210296E-2</v>
      </c>
      <c r="BE908" s="17">
        <v>0.15096986134694201</v>
      </c>
      <c r="BF908" s="17">
        <v>0.153219459128737</v>
      </c>
      <c r="BG908" s="17">
        <v>9.89349575522534E-2</v>
      </c>
      <c r="BH908" s="17">
        <v>0</v>
      </c>
      <c r="BI908" s="17"/>
      <c r="BJ908" s="17">
        <v>0.15059538061293401</v>
      </c>
      <c r="BK908" s="17">
        <v>0.141893846004507</v>
      </c>
      <c r="BL908" s="17">
        <v>0.13977217181700899</v>
      </c>
      <c r="BM908" s="17">
        <v>8.6722159232387602E-2</v>
      </c>
      <c r="BN908" s="17">
        <v>0.118009505989709</v>
      </c>
      <c r="BO908" s="17">
        <v>0.11393549624423201</v>
      </c>
      <c r="BP908" s="17"/>
      <c r="BQ908" s="17">
        <v>0.132959453544056</v>
      </c>
      <c r="BR908" s="17">
        <v>0.10017228508109401</v>
      </c>
      <c r="BS908" s="17"/>
      <c r="BT908" s="17">
        <v>0.137509423247652</v>
      </c>
      <c r="BU908" s="17">
        <v>0.110571894778274</v>
      </c>
      <c r="BV908" s="17"/>
      <c r="BW908" s="17">
        <v>9.0454433636114204E-2</v>
      </c>
      <c r="BX908" s="17">
        <v>0.16422483251352901</v>
      </c>
    </row>
    <row r="909" spans="2:76" x14ac:dyDescent="0.35">
      <c r="B909" t="s">
        <v>109</v>
      </c>
      <c r="C909" s="17">
        <v>0.38616486266840599</v>
      </c>
      <c r="D909" s="17">
        <v>0.35962949114072701</v>
      </c>
      <c r="E909" s="17">
        <v>0.41352098047353297</v>
      </c>
      <c r="F909" s="17"/>
      <c r="G909" s="17">
        <v>0.49630058643867297</v>
      </c>
      <c r="H909" s="17">
        <v>0.37728582231140001</v>
      </c>
      <c r="I909" s="17">
        <v>0.35412115105921799</v>
      </c>
      <c r="J909" s="17"/>
      <c r="K909" s="17">
        <v>0.400213302051248</v>
      </c>
      <c r="L909" s="17">
        <v>0.33166456727767601</v>
      </c>
      <c r="M909" s="17">
        <v>0.45534520645713</v>
      </c>
      <c r="N909" s="17">
        <v>0.53621129753896002</v>
      </c>
      <c r="O909" s="17">
        <v>0.50018824610074397</v>
      </c>
      <c r="P909" s="17">
        <v>0.296843012340962</v>
      </c>
      <c r="Q909" s="17">
        <v>0.409422386932138</v>
      </c>
      <c r="R909" s="17">
        <v>0.43694941918490099</v>
      </c>
      <c r="S909" s="17">
        <v>0.50024691733783</v>
      </c>
      <c r="T909" s="17">
        <v>0.40363652779384301</v>
      </c>
      <c r="U909" s="17">
        <v>0.32195975875538901</v>
      </c>
      <c r="V909" s="17">
        <v>0.49578149312238501</v>
      </c>
      <c r="W909" s="17">
        <v>0.30836668921802701</v>
      </c>
      <c r="X909" s="17">
        <v>7.6408295565576295E-2</v>
      </c>
      <c r="Y909" s="17">
        <v>0.42330195211023403</v>
      </c>
      <c r="Z909" s="17">
        <v>0.45218299261216499</v>
      </c>
      <c r="AA909" s="17"/>
      <c r="AB909" s="17">
        <v>0.43944693209721403</v>
      </c>
      <c r="AC909" s="17">
        <v>0.41818714625429698</v>
      </c>
      <c r="AD909" s="17">
        <v>0.26696127537803999</v>
      </c>
      <c r="AE909" s="17">
        <v>0.30969429365534201</v>
      </c>
      <c r="AF909" s="17"/>
      <c r="AG909" s="17">
        <v>0.39912724279334599</v>
      </c>
      <c r="AH909" s="17">
        <v>0.33067007107792901</v>
      </c>
      <c r="AI909" s="17">
        <v>0.36420875205862602</v>
      </c>
      <c r="AJ909" s="17">
        <v>0.46938258488891899</v>
      </c>
      <c r="AK909" s="17"/>
      <c r="AL909" s="17">
        <v>0.42272565225825298</v>
      </c>
      <c r="AM909" s="17">
        <v>0.32008910877549301</v>
      </c>
      <c r="AN909" s="17">
        <v>0.62859284081117905</v>
      </c>
      <c r="AO909" s="17">
        <v>0.20041979968586299</v>
      </c>
      <c r="AP909" s="17">
        <v>0.20135374497682501</v>
      </c>
      <c r="AQ909" s="17">
        <v>0.47259971254543498</v>
      </c>
      <c r="AR909" s="17"/>
      <c r="AS909" s="17">
        <v>0.38399435759594402</v>
      </c>
      <c r="AT909" s="17">
        <v>0.267065996222632</v>
      </c>
      <c r="AU909" s="17">
        <v>0.267065996222632</v>
      </c>
      <c r="AV909" s="17">
        <v>0.37316523349340702</v>
      </c>
      <c r="AW909" s="17">
        <v>0.35280305849078297</v>
      </c>
      <c r="AX909" s="17">
        <v>0.59620525797685897</v>
      </c>
      <c r="AY909" s="17">
        <v>0.360608524601577</v>
      </c>
      <c r="AZ909" s="17">
        <v>0.58954982105174603</v>
      </c>
      <c r="BA909" s="17">
        <v>1</v>
      </c>
      <c r="BB909" s="17"/>
      <c r="BC909" s="17">
        <v>0.35543208746445598</v>
      </c>
      <c r="BD909" s="17">
        <v>0.44055681987898798</v>
      </c>
      <c r="BE909" s="17">
        <v>0.39621551737639099</v>
      </c>
      <c r="BF909" s="17">
        <v>0.38397474798057202</v>
      </c>
      <c r="BG909" s="17">
        <v>0.383473459104203</v>
      </c>
      <c r="BH909" s="17">
        <v>0.93566465614643102</v>
      </c>
      <c r="BI909" s="17"/>
      <c r="BJ909" s="17">
        <v>0.37948987907133302</v>
      </c>
      <c r="BK909" s="17">
        <v>0.36165519275942898</v>
      </c>
      <c r="BL909" s="17">
        <v>0.31609022721785002</v>
      </c>
      <c r="BM909" s="17">
        <v>0.43916749087463403</v>
      </c>
      <c r="BN909" s="17">
        <v>0.38588293795904499</v>
      </c>
      <c r="BO909" s="17">
        <v>0.37777823695927498</v>
      </c>
      <c r="BP909" s="17"/>
      <c r="BQ909" s="17">
        <v>0.36984204989435099</v>
      </c>
      <c r="BR909" s="17">
        <v>0.41466386605925998</v>
      </c>
      <c r="BS909" s="17"/>
      <c r="BT909" s="17">
        <v>0.36060598892378498</v>
      </c>
      <c r="BU909" s="17">
        <v>0.407154331901313</v>
      </c>
      <c r="BV909" s="17"/>
      <c r="BW909" s="17">
        <v>0.47323269906809701</v>
      </c>
      <c r="BX909" s="17">
        <v>0.258428371717146</v>
      </c>
    </row>
    <row r="910" spans="2:76" x14ac:dyDescent="0.35">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row>
    <row r="911" spans="2:76" x14ac:dyDescent="0.35">
      <c r="B911" s="6" t="s">
        <v>482</v>
      </c>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row>
    <row r="912" spans="2:76" x14ac:dyDescent="0.35">
      <c r="B912" s="24" t="s">
        <v>99</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row>
    <row r="913" spans="2:76" x14ac:dyDescent="0.35">
      <c r="B913" t="s">
        <v>480</v>
      </c>
      <c r="C913" s="17">
        <v>0.35912692611812802</v>
      </c>
      <c r="D913" s="17">
        <v>0.41883656016647502</v>
      </c>
      <c r="E913" s="17">
        <v>0.29802494171906302</v>
      </c>
      <c r="F913" s="17"/>
      <c r="G913" s="17">
        <v>0.26182390003244599</v>
      </c>
      <c r="H913" s="17">
        <v>0.39505790399804502</v>
      </c>
      <c r="I913" s="17">
        <v>0.36795141781902901</v>
      </c>
      <c r="J913" s="17"/>
      <c r="K913" s="17">
        <v>0.36166335371169001</v>
      </c>
      <c r="L913" s="17">
        <v>0.40053109025264999</v>
      </c>
      <c r="M913" s="17">
        <v>0.27223303752668399</v>
      </c>
      <c r="N913" s="17">
        <v>0.37821979442964998</v>
      </c>
      <c r="O913" s="17">
        <v>0.398377245741598</v>
      </c>
      <c r="P913" s="17">
        <v>0.30936501947238998</v>
      </c>
      <c r="Q913" s="17">
        <v>0.37948037215588198</v>
      </c>
      <c r="R913" s="17">
        <v>0.33794770760129</v>
      </c>
      <c r="S913" s="17">
        <v>0.23240562068480899</v>
      </c>
      <c r="T913" s="17">
        <v>0.34823535902394498</v>
      </c>
      <c r="U913" s="17">
        <v>0.30842598946900801</v>
      </c>
      <c r="V913" s="17">
        <v>0.13974661438076599</v>
      </c>
      <c r="W913" s="17">
        <v>0.39875261829883502</v>
      </c>
      <c r="X913" s="17">
        <v>0.37487018026842001</v>
      </c>
      <c r="Y913" s="17">
        <v>0.45179958272677501</v>
      </c>
      <c r="Z913" s="17">
        <v>0.43142169224298499</v>
      </c>
      <c r="AA913" s="17"/>
      <c r="AB913" s="17">
        <v>0.365734515778396</v>
      </c>
      <c r="AC913" s="17">
        <v>0.34895586302656001</v>
      </c>
      <c r="AD913" s="17">
        <v>0.326719874085732</v>
      </c>
      <c r="AE913" s="17">
        <v>0.44685463663670999</v>
      </c>
      <c r="AF913" s="17"/>
      <c r="AG913" s="17">
        <v>0.34032297328475097</v>
      </c>
      <c r="AH913" s="17">
        <v>0.36591905171990302</v>
      </c>
      <c r="AI913" s="17">
        <v>0.433848654120637</v>
      </c>
      <c r="AJ913" s="17">
        <v>0.52876949686330399</v>
      </c>
      <c r="AK913" s="17"/>
      <c r="AL913" s="17">
        <v>0.39568068021625102</v>
      </c>
      <c r="AM913" s="17">
        <v>0.33551191148294801</v>
      </c>
      <c r="AN913" s="17">
        <v>0.37155896791919601</v>
      </c>
      <c r="AO913" s="17">
        <v>0.336779486249629</v>
      </c>
      <c r="AP913" s="17">
        <v>0.37261522785349199</v>
      </c>
      <c r="AQ913" s="17">
        <v>0.342258502318809</v>
      </c>
      <c r="AR913" s="17"/>
      <c r="AS913" s="17">
        <v>0.34508239211861902</v>
      </c>
      <c r="AT913" s="17">
        <v>0.35572379442538599</v>
      </c>
      <c r="AU913" s="17">
        <v>0.35572379442538599</v>
      </c>
      <c r="AV913" s="17">
        <v>0.39913363262769402</v>
      </c>
      <c r="AW913" s="17">
        <v>0.455840461150613</v>
      </c>
      <c r="AX913" s="17">
        <v>0.38280687280273901</v>
      </c>
      <c r="AY913" s="17">
        <v>0.236487393844278</v>
      </c>
      <c r="AZ913" s="17">
        <v>0.19044509894435199</v>
      </c>
      <c r="BA913" s="17">
        <v>0.31078057299475398</v>
      </c>
      <c r="BB913" s="17"/>
      <c r="BC913" s="17">
        <v>0.362547583357064</v>
      </c>
      <c r="BD913" s="17">
        <v>0.32663300040327597</v>
      </c>
      <c r="BE913" s="17">
        <v>0.36619516215841003</v>
      </c>
      <c r="BF913" s="17">
        <v>0.38338624785615899</v>
      </c>
      <c r="BG913" s="17">
        <v>0.36087705955009203</v>
      </c>
      <c r="BH913" s="17">
        <v>0.131898456880162</v>
      </c>
      <c r="BI913" s="17"/>
      <c r="BJ913" s="17">
        <v>0.35065255404644502</v>
      </c>
      <c r="BK913" s="17">
        <v>0.37832645125282</v>
      </c>
      <c r="BL913" s="17">
        <v>0.41663180763358099</v>
      </c>
      <c r="BM913" s="17">
        <v>0.33611961917804201</v>
      </c>
      <c r="BN913" s="17">
        <v>0.32914464593211401</v>
      </c>
      <c r="BO913" s="17">
        <v>0.38151969674147701</v>
      </c>
      <c r="BP913" s="17"/>
      <c r="BQ913" s="17">
        <v>0.36087102665834297</v>
      </c>
      <c r="BR913" s="17">
        <v>0.35641306627916303</v>
      </c>
      <c r="BS913" s="17"/>
      <c r="BT913" s="17">
        <v>0.36425581978332899</v>
      </c>
      <c r="BU913" s="17">
        <v>0.35441033863794202</v>
      </c>
      <c r="BV913" s="17"/>
      <c r="BW913" s="17">
        <v>0.33681723117849999</v>
      </c>
      <c r="BX913" s="17">
        <v>0.40109979126157302</v>
      </c>
    </row>
    <row r="914" spans="2:76" x14ac:dyDescent="0.35">
      <c r="B914" t="s">
        <v>481</v>
      </c>
      <c r="C914" s="17">
        <v>0.47359685518232902</v>
      </c>
      <c r="D914" s="17">
        <v>0.430088256568738</v>
      </c>
      <c r="E914" s="17">
        <v>0.51813319337263297</v>
      </c>
      <c r="F914" s="17"/>
      <c r="G914" s="17">
        <v>0.53624931564508505</v>
      </c>
      <c r="H914" s="17">
        <v>0.43797856701735899</v>
      </c>
      <c r="I914" s="17">
        <v>0.47657496854606501</v>
      </c>
      <c r="J914" s="17"/>
      <c r="K914" s="17">
        <v>0.49993892081702102</v>
      </c>
      <c r="L914" s="17">
        <v>0.47255540853169797</v>
      </c>
      <c r="M914" s="17">
        <v>0.38375809962181501</v>
      </c>
      <c r="N914" s="17">
        <v>0.499076346062372</v>
      </c>
      <c r="O914" s="17">
        <v>0.39966008312789902</v>
      </c>
      <c r="P914" s="17">
        <v>0.384504735175696</v>
      </c>
      <c r="Q914" s="17">
        <v>0.45423876061211799</v>
      </c>
      <c r="R914" s="17">
        <v>0.457761367858047</v>
      </c>
      <c r="S914" s="17">
        <v>0.66588471669252802</v>
      </c>
      <c r="T914" s="17">
        <v>0.49486863103211198</v>
      </c>
      <c r="U914" s="17">
        <v>0.508365511154382</v>
      </c>
      <c r="V914" s="17">
        <v>0.64929193261815299</v>
      </c>
      <c r="W914" s="17">
        <v>0.46702077431778599</v>
      </c>
      <c r="X914" s="17">
        <v>0.41190128672494503</v>
      </c>
      <c r="Y914" s="17">
        <v>0.36454930068784402</v>
      </c>
      <c r="Z914" s="17">
        <v>0.40467143652318399</v>
      </c>
      <c r="AA914" s="17"/>
      <c r="AB914" s="17">
        <v>0.47679805632463501</v>
      </c>
      <c r="AC914" s="17">
        <v>0.48545357161642999</v>
      </c>
      <c r="AD914" s="17">
        <v>0.52203976479535097</v>
      </c>
      <c r="AE914" s="17">
        <v>0.37635236750006501</v>
      </c>
      <c r="AF914" s="17"/>
      <c r="AG914" s="17">
        <v>0.505406731171403</v>
      </c>
      <c r="AH914" s="17">
        <v>0.45820778186149602</v>
      </c>
      <c r="AI914" s="17">
        <v>0.38108370692030802</v>
      </c>
      <c r="AJ914" s="17">
        <v>0.27786652770820203</v>
      </c>
      <c r="AK914" s="17"/>
      <c r="AL914" s="17">
        <v>0.43868150109902598</v>
      </c>
      <c r="AM914" s="17">
        <v>0.49743383366440902</v>
      </c>
      <c r="AN914" s="17">
        <v>0.51728220531369096</v>
      </c>
      <c r="AO914" s="17">
        <v>0.45764846987316499</v>
      </c>
      <c r="AP914" s="17">
        <v>0.53796383276364201</v>
      </c>
      <c r="AQ914" s="17">
        <v>0.54311183807916497</v>
      </c>
      <c r="AR914" s="17"/>
      <c r="AS914" s="17">
        <v>0.49026828234780101</v>
      </c>
      <c r="AT914" s="17">
        <v>0.47615678824893098</v>
      </c>
      <c r="AU914" s="17">
        <v>0.47615678824893098</v>
      </c>
      <c r="AV914" s="17">
        <v>0.435232031693013</v>
      </c>
      <c r="AW914" s="17">
        <v>0.39386941403866099</v>
      </c>
      <c r="AX914" s="17">
        <v>0.46788700821117901</v>
      </c>
      <c r="AY914" s="17">
        <v>0.51469317536097103</v>
      </c>
      <c r="AZ914" s="17">
        <v>0.59936527015707697</v>
      </c>
      <c r="BA914" s="17">
        <v>0.68921942700524597</v>
      </c>
      <c r="BB914" s="17"/>
      <c r="BC914" s="17">
        <v>0.49952761278381402</v>
      </c>
      <c r="BD914" s="17">
        <v>0.54804454271177505</v>
      </c>
      <c r="BE914" s="17">
        <v>0.45346438576621301</v>
      </c>
      <c r="BF914" s="17">
        <v>0.40696903856171202</v>
      </c>
      <c r="BG914" s="17">
        <v>0.45149481183796097</v>
      </c>
      <c r="BH914" s="17">
        <v>0.72245315801742305</v>
      </c>
      <c r="BI914" s="17"/>
      <c r="BJ914" s="17">
        <v>0.46003444729011</v>
      </c>
      <c r="BK914" s="17">
        <v>0.429023130602878</v>
      </c>
      <c r="BL914" s="17">
        <v>0.40388355281374499</v>
      </c>
      <c r="BM914" s="17">
        <v>0.51505320529023801</v>
      </c>
      <c r="BN914" s="17">
        <v>0.50818625469790302</v>
      </c>
      <c r="BO914" s="17">
        <v>0.50007127658525397</v>
      </c>
      <c r="BP914" s="17"/>
      <c r="BQ914" s="17">
        <v>0.47519834758803398</v>
      </c>
      <c r="BR914" s="17">
        <v>0.46762296769127998</v>
      </c>
      <c r="BS914" s="17"/>
      <c r="BT914" s="17">
        <v>0.49058217912246299</v>
      </c>
      <c r="BU914" s="17">
        <v>0.46072397797112902</v>
      </c>
      <c r="BV914" s="17"/>
      <c r="BW914" s="17">
        <v>0.51054152506723005</v>
      </c>
      <c r="BX914" s="17">
        <v>0.41883660728505701</v>
      </c>
    </row>
    <row r="915" spans="2:76" x14ac:dyDescent="0.35">
      <c r="B915" t="s">
        <v>193</v>
      </c>
      <c r="C915" s="17">
        <v>0.16727621869954301</v>
      </c>
      <c r="D915" s="17">
        <v>0.151075183264787</v>
      </c>
      <c r="E915" s="17">
        <v>0.18384186490830401</v>
      </c>
      <c r="F915" s="17"/>
      <c r="G915" s="17">
        <v>0.20192678432246899</v>
      </c>
      <c r="H915" s="17">
        <v>0.16696352898459599</v>
      </c>
      <c r="I915" s="17">
        <v>0.155473613634906</v>
      </c>
      <c r="J915" s="17"/>
      <c r="K915" s="17">
        <v>0.13839772547128901</v>
      </c>
      <c r="L915" s="17">
        <v>0.12691350121565201</v>
      </c>
      <c r="M915" s="17">
        <v>0.34400886285150101</v>
      </c>
      <c r="N915" s="17">
        <v>0.12270385950797801</v>
      </c>
      <c r="O915" s="17">
        <v>0.20196267113050401</v>
      </c>
      <c r="P915" s="17">
        <v>0.30613024535191402</v>
      </c>
      <c r="Q915" s="17">
        <v>0.166280867232001</v>
      </c>
      <c r="R915" s="17">
        <v>0.204290924540663</v>
      </c>
      <c r="S915" s="17">
        <v>0.101709662622663</v>
      </c>
      <c r="T915" s="17">
        <v>0.15689600994394201</v>
      </c>
      <c r="U915" s="17">
        <v>0.18320849937660999</v>
      </c>
      <c r="V915" s="17">
        <v>0.21096145300108099</v>
      </c>
      <c r="W915" s="17">
        <v>0.13422660738337799</v>
      </c>
      <c r="X915" s="17">
        <v>0.213228533006634</v>
      </c>
      <c r="Y915" s="17">
        <v>0.183651116585381</v>
      </c>
      <c r="Z915" s="17">
        <v>0.16390687123382999</v>
      </c>
      <c r="AA915" s="17"/>
      <c r="AB915" s="17">
        <v>0.15746742789696899</v>
      </c>
      <c r="AC915" s="17">
        <v>0.16559056535701</v>
      </c>
      <c r="AD915" s="17">
        <v>0.151240361118918</v>
      </c>
      <c r="AE915" s="17">
        <v>0.176792995863226</v>
      </c>
      <c r="AF915" s="17"/>
      <c r="AG915" s="17">
        <v>0.154270295543847</v>
      </c>
      <c r="AH915" s="17">
        <v>0.17587316641860201</v>
      </c>
      <c r="AI915" s="17">
        <v>0.18506763895905501</v>
      </c>
      <c r="AJ915" s="17">
        <v>0.19336397542849401</v>
      </c>
      <c r="AK915" s="17"/>
      <c r="AL915" s="17">
        <v>0.16563781868472199</v>
      </c>
      <c r="AM915" s="17">
        <v>0.167054254852643</v>
      </c>
      <c r="AN915" s="17">
        <v>0.111158826767113</v>
      </c>
      <c r="AO915" s="17">
        <v>0.20557204387720701</v>
      </c>
      <c r="AP915" s="17">
        <v>8.9420939382865994E-2</v>
      </c>
      <c r="AQ915" s="17">
        <v>0.11462965960202599</v>
      </c>
      <c r="AR915" s="17"/>
      <c r="AS915" s="17">
        <v>0.164649325533579</v>
      </c>
      <c r="AT915" s="17">
        <v>0.168119417325683</v>
      </c>
      <c r="AU915" s="17">
        <v>0.168119417325683</v>
      </c>
      <c r="AV915" s="17">
        <v>0.165634335679293</v>
      </c>
      <c r="AW915" s="17">
        <v>0.15029012481072601</v>
      </c>
      <c r="AX915" s="17">
        <v>0.14930611898608201</v>
      </c>
      <c r="AY915" s="17">
        <v>0.248819430794751</v>
      </c>
      <c r="AZ915" s="17">
        <v>0.21018963089857001</v>
      </c>
      <c r="BA915" s="17">
        <v>0</v>
      </c>
      <c r="BB915" s="17"/>
      <c r="BC915" s="17">
        <v>0.13792480385912201</v>
      </c>
      <c r="BD915" s="17">
        <v>0.125322456884949</v>
      </c>
      <c r="BE915" s="17">
        <v>0.18034045207537699</v>
      </c>
      <c r="BF915" s="17">
        <v>0.20964471358212899</v>
      </c>
      <c r="BG915" s="17">
        <v>0.187628128611947</v>
      </c>
      <c r="BH915" s="17">
        <v>0.14564838510241501</v>
      </c>
      <c r="BI915" s="17"/>
      <c r="BJ915" s="17">
        <v>0.189312998663445</v>
      </c>
      <c r="BK915" s="17">
        <v>0.19265041814430101</v>
      </c>
      <c r="BL915" s="17">
        <v>0.17948463955267499</v>
      </c>
      <c r="BM915" s="17">
        <v>0.14882717553172101</v>
      </c>
      <c r="BN915" s="17">
        <v>0.162669099369982</v>
      </c>
      <c r="BO915" s="17">
        <v>0.118409026673269</v>
      </c>
      <c r="BP915" s="17"/>
      <c r="BQ915" s="17">
        <v>0.16393062575362299</v>
      </c>
      <c r="BR915" s="17">
        <v>0.175963966029557</v>
      </c>
      <c r="BS915" s="17"/>
      <c r="BT915" s="17">
        <v>0.14516200109420799</v>
      </c>
      <c r="BU915" s="17">
        <v>0.18486568339092899</v>
      </c>
      <c r="BV915" s="17"/>
      <c r="BW915" s="17">
        <v>0.15264124375426999</v>
      </c>
      <c r="BX915" s="17">
        <v>0.18006360145337</v>
      </c>
    </row>
    <row r="916" spans="2:76" x14ac:dyDescent="0.35">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row>
    <row r="917" spans="2:76" x14ac:dyDescent="0.35">
      <c r="B917" s="6" t="s">
        <v>482</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row>
    <row r="918" spans="2:76" x14ac:dyDescent="0.35">
      <c r="B918" s="24" t="s">
        <v>99</v>
      </c>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row>
    <row r="919" spans="2:76" x14ac:dyDescent="0.35">
      <c r="B919" t="s">
        <v>483</v>
      </c>
      <c r="C919" s="17">
        <v>0.19899211859468999</v>
      </c>
      <c r="D919" s="17">
        <v>0.22415414477923101</v>
      </c>
      <c r="E919" s="17">
        <v>0.17417805792893801</v>
      </c>
      <c r="F919" s="17"/>
      <c r="G919" s="17">
        <v>0.18428940389933701</v>
      </c>
      <c r="H919" s="17">
        <v>0.211172544620048</v>
      </c>
      <c r="I919" s="17">
        <v>0.19564175759512201</v>
      </c>
      <c r="J919" s="17"/>
      <c r="K919" s="17">
        <v>0.27751204869769702</v>
      </c>
      <c r="L919" s="17">
        <v>0.19316927585480501</v>
      </c>
      <c r="M919" s="17">
        <v>0.105306449481662</v>
      </c>
      <c r="N919" s="17">
        <v>0.123660942387686</v>
      </c>
      <c r="O919" s="17">
        <v>0.100528162972845</v>
      </c>
      <c r="P919" s="17">
        <v>4.38210109261222E-2</v>
      </c>
      <c r="Q919" s="17">
        <v>0.179142672677186</v>
      </c>
      <c r="R919" s="17">
        <v>0.25859851171381598</v>
      </c>
      <c r="S919" s="17">
        <v>0.18612856059046201</v>
      </c>
      <c r="T919" s="17">
        <v>0.22802603587537801</v>
      </c>
      <c r="U919" s="17">
        <v>0.21920976767557299</v>
      </c>
      <c r="V919" s="17">
        <v>0.138370263578146</v>
      </c>
      <c r="W919" s="17">
        <v>0.12769634993415599</v>
      </c>
      <c r="X919" s="17">
        <v>0.16790615190852601</v>
      </c>
      <c r="Y919" s="17">
        <v>8.7467841673246602E-2</v>
      </c>
      <c r="Z919" s="17">
        <v>7.8125242129496605E-2</v>
      </c>
      <c r="AA919" s="17"/>
      <c r="AB919" s="17">
        <v>0.13790315933257499</v>
      </c>
      <c r="AC919" s="17">
        <v>0.17711829458585801</v>
      </c>
      <c r="AD919" s="17">
        <v>0.19961020616361699</v>
      </c>
      <c r="AE919" s="17">
        <v>0.33909638014740801</v>
      </c>
      <c r="AF919" s="17"/>
      <c r="AG919" s="17">
        <v>0.17224891938634601</v>
      </c>
      <c r="AH919" s="17">
        <v>0.18782897203080501</v>
      </c>
      <c r="AI919" s="17">
        <v>0.27341183751132098</v>
      </c>
      <c r="AJ919" s="17">
        <v>0.57784240959126398</v>
      </c>
      <c r="AK919" s="17"/>
      <c r="AL919" s="17">
        <v>0.21356003069831</v>
      </c>
      <c r="AM919" s="17">
        <v>0.25024270933855902</v>
      </c>
      <c r="AN919" s="17">
        <v>0.147413981350794</v>
      </c>
      <c r="AO919" s="17">
        <v>0.21746362963091201</v>
      </c>
      <c r="AP919" s="17">
        <v>0.35800649946262803</v>
      </c>
      <c r="AQ919" s="17">
        <v>0.210164649832216</v>
      </c>
      <c r="AR919" s="17"/>
      <c r="AS919" s="17">
        <v>0.18243236932117901</v>
      </c>
      <c r="AT919" s="17">
        <v>0.15224396788171701</v>
      </c>
      <c r="AU919" s="17">
        <v>0.15224396788171701</v>
      </c>
      <c r="AV919" s="17">
        <v>0.28623914953399299</v>
      </c>
      <c r="AW919" s="17">
        <v>0.24166079248279401</v>
      </c>
      <c r="AX919" s="17">
        <v>7.5813234898946605E-2</v>
      </c>
      <c r="AY919" s="17">
        <v>4.2289865162537799E-2</v>
      </c>
      <c r="AZ919" s="17">
        <v>0.15276046455705999</v>
      </c>
      <c r="BA919" s="17">
        <v>0</v>
      </c>
      <c r="BB919" s="17"/>
      <c r="BC919" s="17">
        <v>0.25400774796506698</v>
      </c>
      <c r="BD919" s="17">
        <v>0.260877253870125</v>
      </c>
      <c r="BE919" s="17">
        <v>0.11695600106567899</v>
      </c>
      <c r="BF919" s="17">
        <v>0.16322084249487401</v>
      </c>
      <c r="BG919" s="17">
        <v>0.15283752070852299</v>
      </c>
      <c r="BH919" s="17">
        <v>0.247178962024481</v>
      </c>
      <c r="BI919" s="17"/>
      <c r="BJ919" s="17">
        <v>0.17566013175655601</v>
      </c>
      <c r="BK919" s="17">
        <v>0.20160943633605499</v>
      </c>
      <c r="BL919" s="17">
        <v>0.19230036906859899</v>
      </c>
      <c r="BM919" s="17">
        <v>0.20355000813740401</v>
      </c>
      <c r="BN919" s="17">
        <v>0.23120214510117201</v>
      </c>
      <c r="BO919" s="17">
        <v>0.174585089513597</v>
      </c>
      <c r="BP919" s="17"/>
      <c r="BQ919" s="17">
        <v>0.197861774501919</v>
      </c>
      <c r="BR919" s="17">
        <v>0.20331108222357899</v>
      </c>
      <c r="BS919" s="17"/>
      <c r="BT919" s="17">
        <v>0.18381840138837999</v>
      </c>
      <c r="BU919" s="17">
        <v>0.21144804705402701</v>
      </c>
      <c r="BV919" s="17"/>
      <c r="BW919" s="17">
        <v>0.18040811205833099</v>
      </c>
      <c r="BX919" s="17">
        <v>0.232047683219955</v>
      </c>
    </row>
    <row r="920" spans="2:76" x14ac:dyDescent="0.35">
      <c r="B920" t="s">
        <v>484</v>
      </c>
      <c r="C920" s="17">
        <v>0.68595835408018502</v>
      </c>
      <c r="D920" s="17">
        <v>0.675727495012166</v>
      </c>
      <c r="E920" s="17">
        <v>0.69558316195682701</v>
      </c>
      <c r="F920" s="17"/>
      <c r="G920" s="17">
        <v>0.67872375161448495</v>
      </c>
      <c r="H920" s="17">
        <v>0.68184169233709402</v>
      </c>
      <c r="I920" s="17">
        <v>0.69132390067640004</v>
      </c>
      <c r="J920" s="17"/>
      <c r="K920" s="17">
        <v>0.57909012543831095</v>
      </c>
      <c r="L920" s="17">
        <v>0.66427147672363696</v>
      </c>
      <c r="M920" s="17">
        <v>0.76404647767823897</v>
      </c>
      <c r="N920" s="17">
        <v>0.81444752347074501</v>
      </c>
      <c r="O920" s="17">
        <v>0.69899854106257797</v>
      </c>
      <c r="P920" s="17">
        <v>0.74223206109623896</v>
      </c>
      <c r="Q920" s="17">
        <v>0.69893602419360801</v>
      </c>
      <c r="R920" s="17">
        <v>0.57413402371490496</v>
      </c>
      <c r="S920" s="17">
        <v>0.72155354550666495</v>
      </c>
      <c r="T920" s="17">
        <v>0.688186412123033</v>
      </c>
      <c r="U920" s="17">
        <v>0.72299195328108701</v>
      </c>
      <c r="V920" s="17">
        <v>0.71877054873855495</v>
      </c>
      <c r="W920" s="17">
        <v>0.80645164639136901</v>
      </c>
      <c r="X920" s="17">
        <v>0.79136494217161901</v>
      </c>
      <c r="Y920" s="17">
        <v>0.84263258862038104</v>
      </c>
      <c r="Z920" s="17">
        <v>0.79742550149570601</v>
      </c>
      <c r="AA920" s="17"/>
      <c r="AB920" s="17">
        <v>0.73131529209280499</v>
      </c>
      <c r="AC920" s="17">
        <v>0.708319595399866</v>
      </c>
      <c r="AD920" s="17">
        <v>0.72806257315695699</v>
      </c>
      <c r="AE920" s="17">
        <v>0.54015034456579003</v>
      </c>
      <c r="AF920" s="17"/>
      <c r="AG920" s="17">
        <v>0.71364103593333394</v>
      </c>
      <c r="AH920" s="17">
        <v>0.72114952856935899</v>
      </c>
      <c r="AI920" s="17">
        <v>0.62206464717509402</v>
      </c>
      <c r="AJ920" s="17">
        <v>0.33490420763727902</v>
      </c>
      <c r="AK920" s="17"/>
      <c r="AL920" s="17">
        <v>0.67187344030849006</v>
      </c>
      <c r="AM920" s="17">
        <v>0.63899626914586505</v>
      </c>
      <c r="AN920" s="17">
        <v>0.780646141730856</v>
      </c>
      <c r="AO920" s="17">
        <v>0.72658711285240696</v>
      </c>
      <c r="AP920" s="17">
        <v>0.57891257764885495</v>
      </c>
      <c r="AQ920" s="17">
        <v>0.65083595925645799</v>
      </c>
      <c r="AR920" s="17"/>
      <c r="AS920" s="17">
        <v>0.70120055999951802</v>
      </c>
      <c r="AT920" s="17">
        <v>0.68648211473374898</v>
      </c>
      <c r="AU920" s="17">
        <v>0.68648211473374898</v>
      </c>
      <c r="AV920" s="17">
        <v>0.61661291949922203</v>
      </c>
      <c r="AW920" s="17">
        <v>0.69026664362798595</v>
      </c>
      <c r="AX920" s="17">
        <v>0.88748215407845099</v>
      </c>
      <c r="AY920" s="17">
        <v>0.70452868390620804</v>
      </c>
      <c r="AZ920" s="17">
        <v>0.65672452903879697</v>
      </c>
      <c r="BA920" s="17">
        <v>1</v>
      </c>
      <c r="BB920" s="17"/>
      <c r="BC920" s="17">
        <v>0.626396179137929</v>
      </c>
      <c r="BD920" s="17">
        <v>0.64544615183230503</v>
      </c>
      <c r="BE920" s="17">
        <v>0.81715106961782003</v>
      </c>
      <c r="BF920" s="17">
        <v>0.70114201625364703</v>
      </c>
      <c r="BG920" s="17">
        <v>0.73152285346585</v>
      </c>
      <c r="BH920" s="17">
        <v>0.75282103797551903</v>
      </c>
      <c r="BI920" s="17"/>
      <c r="BJ920" s="17">
        <v>0.707611441050502</v>
      </c>
      <c r="BK920" s="17">
        <v>0.68605709412398197</v>
      </c>
      <c r="BL920" s="17">
        <v>0.65400368686357602</v>
      </c>
      <c r="BM920" s="17">
        <v>0.70215565436272298</v>
      </c>
      <c r="BN920" s="17">
        <v>0.64590785149114904</v>
      </c>
      <c r="BO920" s="17">
        <v>0.69809547095419899</v>
      </c>
      <c r="BP920" s="17"/>
      <c r="BQ920" s="17">
        <v>0.69767526943675195</v>
      </c>
      <c r="BR920" s="17">
        <v>0.65817180078176696</v>
      </c>
      <c r="BS920" s="17"/>
      <c r="BT920" s="17">
        <v>0.71693710786290699</v>
      </c>
      <c r="BU920" s="17">
        <v>0.66330945893179605</v>
      </c>
      <c r="BV920" s="17"/>
      <c r="BW920" s="17">
        <v>0.70380759523460501</v>
      </c>
      <c r="BX920" s="17">
        <v>0.66091200814788698</v>
      </c>
    </row>
    <row r="921" spans="2:76" x14ac:dyDescent="0.35">
      <c r="B921" t="s">
        <v>97</v>
      </c>
      <c r="C921" s="17">
        <v>0.115049527325125</v>
      </c>
      <c r="D921" s="17">
        <v>0.100118360208602</v>
      </c>
      <c r="E921" s="17">
        <v>0.13023878011423501</v>
      </c>
      <c r="F921" s="17"/>
      <c r="G921" s="17">
        <v>0.13698684448617901</v>
      </c>
      <c r="H921" s="17">
        <v>0.10698576304285699</v>
      </c>
      <c r="I921" s="17">
        <v>0.113034341728478</v>
      </c>
      <c r="J921" s="17"/>
      <c r="K921" s="17">
        <v>0.143397825863992</v>
      </c>
      <c r="L921" s="17">
        <v>0.14255924742155801</v>
      </c>
      <c r="M921" s="17">
        <v>0.13064707284009799</v>
      </c>
      <c r="N921" s="17">
        <v>6.1891534141568401E-2</v>
      </c>
      <c r="O921" s="17">
        <v>0.200473295964577</v>
      </c>
      <c r="P921" s="17">
        <v>0.21394692797763901</v>
      </c>
      <c r="Q921" s="17">
        <v>0.121921303129206</v>
      </c>
      <c r="R921" s="17">
        <v>0.167267464571279</v>
      </c>
      <c r="S921" s="17">
        <v>9.2317893902873302E-2</v>
      </c>
      <c r="T921" s="17">
        <v>8.37875520015883E-2</v>
      </c>
      <c r="U921" s="17">
        <v>5.7798279043340201E-2</v>
      </c>
      <c r="V921" s="17">
        <v>0.142859187683299</v>
      </c>
      <c r="W921" s="17">
        <v>6.5852003674474302E-2</v>
      </c>
      <c r="X921" s="17">
        <v>4.07289059198555E-2</v>
      </c>
      <c r="Y921" s="17">
        <v>6.9899569706372705E-2</v>
      </c>
      <c r="Z921" s="17">
        <v>0.12444925637479699</v>
      </c>
      <c r="AA921" s="17"/>
      <c r="AB921" s="17">
        <v>0.13078154857461999</v>
      </c>
      <c r="AC921" s="17">
        <v>0.11456211001427601</v>
      </c>
      <c r="AD921" s="17">
        <v>7.2327220679425999E-2</v>
      </c>
      <c r="AE921" s="17">
        <v>0.12075327528680201</v>
      </c>
      <c r="AF921" s="17"/>
      <c r="AG921" s="17">
        <v>0.11411004468032</v>
      </c>
      <c r="AH921" s="17">
        <v>9.1021499399836003E-2</v>
      </c>
      <c r="AI921" s="17">
        <v>0.104523515313586</v>
      </c>
      <c r="AJ921" s="17">
        <v>8.7253382771457097E-2</v>
      </c>
      <c r="AK921" s="17"/>
      <c r="AL921" s="17">
        <v>0.1145665289932</v>
      </c>
      <c r="AM921" s="17">
        <v>0.110761021515576</v>
      </c>
      <c r="AN921" s="17">
        <v>7.1939876918350604E-2</v>
      </c>
      <c r="AO921" s="17">
        <v>5.5949257516680603E-2</v>
      </c>
      <c r="AP921" s="17">
        <v>6.3080922888517799E-2</v>
      </c>
      <c r="AQ921" s="17">
        <v>0.13899939091132599</v>
      </c>
      <c r="AR921" s="17"/>
      <c r="AS921" s="17">
        <v>0.11636707067930301</v>
      </c>
      <c r="AT921" s="17">
        <v>0.161273917384535</v>
      </c>
      <c r="AU921" s="17">
        <v>0.161273917384535</v>
      </c>
      <c r="AV921" s="17">
        <v>9.7147930966784202E-2</v>
      </c>
      <c r="AW921" s="17">
        <v>6.8072563889219603E-2</v>
      </c>
      <c r="AX921" s="17">
        <v>3.67046110226023E-2</v>
      </c>
      <c r="AY921" s="17">
        <v>0.25318145093125399</v>
      </c>
      <c r="AZ921" s="17">
        <v>0.19051500640414401</v>
      </c>
      <c r="BA921" s="17">
        <v>0</v>
      </c>
      <c r="BB921" s="17"/>
      <c r="BC921" s="17">
        <v>0.119596072897004</v>
      </c>
      <c r="BD921" s="17">
        <v>9.3676594297569804E-2</v>
      </c>
      <c r="BE921" s="17">
        <v>6.5892929316500995E-2</v>
      </c>
      <c r="BF921" s="17">
        <v>0.13563714125147999</v>
      </c>
      <c r="BG921" s="17">
        <v>0.11563962582562699</v>
      </c>
      <c r="BH921" s="17">
        <v>0</v>
      </c>
      <c r="BI921" s="17"/>
      <c r="BJ921" s="17">
        <v>0.11672842719294201</v>
      </c>
      <c r="BK921" s="17">
        <v>0.112333469539963</v>
      </c>
      <c r="BL921" s="17">
        <v>0.153695944067825</v>
      </c>
      <c r="BM921" s="17">
        <v>9.4294337499873607E-2</v>
      </c>
      <c r="BN921" s="17">
        <v>0.122890003407679</v>
      </c>
      <c r="BO921" s="17">
        <v>0.12731943953220401</v>
      </c>
      <c r="BP921" s="17"/>
      <c r="BQ921" s="17">
        <v>0.10446295606132899</v>
      </c>
      <c r="BR921" s="17">
        <v>0.13851711699465399</v>
      </c>
      <c r="BS921" s="17"/>
      <c r="BT921" s="17">
        <v>9.9244490748713096E-2</v>
      </c>
      <c r="BU921" s="17">
        <v>0.125242494014176</v>
      </c>
      <c r="BV921" s="17"/>
      <c r="BW921" s="17">
        <v>0.115784292707063</v>
      </c>
      <c r="BX921" s="17">
        <v>0.10704030863215799</v>
      </c>
    </row>
    <row r="922" spans="2:76" x14ac:dyDescent="0.35">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row>
    <row r="923" spans="2:76" x14ac:dyDescent="0.35">
      <c r="B923" s="6" t="s">
        <v>488</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row>
    <row r="924" spans="2:76" x14ac:dyDescent="0.35">
      <c r="B924" s="24" t="s">
        <v>99</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row>
    <row r="925" spans="2:76" x14ac:dyDescent="0.35">
      <c r="B925" t="s">
        <v>485</v>
      </c>
      <c r="C925" s="17">
        <v>0.64035596561279495</v>
      </c>
      <c r="D925" s="17">
        <v>0.63915391235085495</v>
      </c>
      <c r="E925" s="17">
        <v>0.64084366532225701</v>
      </c>
      <c r="F925" s="17"/>
      <c r="G925" s="17">
        <v>0.50974103279563199</v>
      </c>
      <c r="H925" s="17">
        <v>0.62147055599970003</v>
      </c>
      <c r="I925" s="17">
        <v>0.69876562833036604</v>
      </c>
      <c r="J925" s="17"/>
      <c r="K925" s="17">
        <v>0.60570630147225402</v>
      </c>
      <c r="L925" s="17">
        <v>0.61420073145505005</v>
      </c>
      <c r="M925" s="17">
        <v>0.73115367804385101</v>
      </c>
      <c r="N925" s="17">
        <v>0.689580323782781</v>
      </c>
      <c r="O925" s="17">
        <v>0.60171865816965797</v>
      </c>
      <c r="P925" s="17">
        <v>0.61419514939317499</v>
      </c>
      <c r="Q925" s="17">
        <v>0.64914783798932196</v>
      </c>
      <c r="R925" s="17">
        <v>0.64764733740973401</v>
      </c>
      <c r="S925" s="17">
        <v>0.67418578312418098</v>
      </c>
      <c r="T925" s="17">
        <v>0.61750723005246699</v>
      </c>
      <c r="U925" s="17">
        <v>0.80671485436034795</v>
      </c>
      <c r="V925" s="17">
        <v>0.71967101449173299</v>
      </c>
      <c r="W925" s="17">
        <v>0.60972315777574104</v>
      </c>
      <c r="X925" s="17">
        <v>0.46017879533002298</v>
      </c>
      <c r="Y925" s="17">
        <v>0.73464313238692702</v>
      </c>
      <c r="Z925" s="17">
        <v>0.76510957766959997</v>
      </c>
      <c r="AA925" s="17"/>
      <c r="AB925" s="17">
        <v>0.65743317776202004</v>
      </c>
      <c r="AC925" s="17">
        <v>0.63089790261811796</v>
      </c>
      <c r="AD925" s="17">
        <v>0.64454542167442197</v>
      </c>
      <c r="AE925" s="17">
        <v>0.62014204440180098</v>
      </c>
      <c r="AF925" s="17"/>
      <c r="AG925" s="17">
        <v>0.65872112157256602</v>
      </c>
      <c r="AH925" s="17">
        <v>0.54980126918325301</v>
      </c>
      <c r="AI925" s="17">
        <v>0.62437816242001798</v>
      </c>
      <c r="AJ925" s="17">
        <v>0.46665596767561002</v>
      </c>
      <c r="AK925" s="17"/>
      <c r="AL925" s="17">
        <v>0.64158460730411104</v>
      </c>
      <c r="AM925" s="17">
        <v>0.63478124004612602</v>
      </c>
      <c r="AN925" s="17">
        <v>0.65197422412631501</v>
      </c>
      <c r="AO925" s="17">
        <v>0.61389369348101697</v>
      </c>
      <c r="AP925" s="17">
        <v>0.50254394465982399</v>
      </c>
      <c r="AQ925" s="17">
        <v>0.60319810917884797</v>
      </c>
      <c r="AR925" s="17"/>
      <c r="AS925" s="17">
        <v>0.73343155767312795</v>
      </c>
      <c r="AT925" s="17">
        <v>0.70543113972322502</v>
      </c>
      <c r="AU925" s="17">
        <v>0.70543113972322502</v>
      </c>
      <c r="AV925" s="17">
        <v>0.52633672952740795</v>
      </c>
      <c r="AW925" s="17">
        <v>0.40683537554931398</v>
      </c>
      <c r="AX925" s="17">
        <v>0.69614594773643901</v>
      </c>
      <c r="AY925" s="17">
        <v>0.57284410460125501</v>
      </c>
      <c r="AZ925" s="17">
        <v>0.60407886323899096</v>
      </c>
      <c r="BA925" s="17">
        <v>0.68921942700524597</v>
      </c>
      <c r="BB925" s="17"/>
      <c r="BC925" s="17">
        <v>0.64029280483755902</v>
      </c>
      <c r="BD925" s="17">
        <v>0.63628349018827401</v>
      </c>
      <c r="BE925" s="17">
        <v>0.70091748313229796</v>
      </c>
      <c r="BF925" s="17">
        <v>0.63361323381103496</v>
      </c>
      <c r="BG925" s="17">
        <v>0.63173422199796303</v>
      </c>
      <c r="BH925" s="17">
        <v>0.78789889128491197</v>
      </c>
      <c r="BI925" s="17"/>
      <c r="BJ925" s="17">
        <v>0.66183649221734597</v>
      </c>
      <c r="BK925" s="17">
        <v>0.64147312033958803</v>
      </c>
      <c r="BL925" s="17">
        <v>0.58643970654786604</v>
      </c>
      <c r="BM925" s="17">
        <v>0.62479815656173998</v>
      </c>
      <c r="BN925" s="17">
        <v>0.619613904914181</v>
      </c>
      <c r="BO925" s="17">
        <v>0.72238079236759001</v>
      </c>
      <c r="BP925" s="17"/>
      <c r="BQ925" s="17">
        <v>0.63474260537309801</v>
      </c>
      <c r="BR925" s="17">
        <v>0.64871398873228803</v>
      </c>
      <c r="BS925" s="17"/>
      <c r="BT925" s="17">
        <v>0.66445097835322298</v>
      </c>
      <c r="BU925" s="17">
        <v>0.62111655713048597</v>
      </c>
      <c r="BV925" s="17"/>
      <c r="BW925" s="17">
        <v>0.64266077616431405</v>
      </c>
      <c r="BX925" s="17">
        <v>0.64069977277941503</v>
      </c>
    </row>
    <row r="926" spans="2:76" x14ac:dyDescent="0.35">
      <c r="B926" t="s">
        <v>486</v>
      </c>
      <c r="C926" s="17">
        <v>0.26970030217913799</v>
      </c>
      <c r="D926" s="17">
        <v>0.26557409427010498</v>
      </c>
      <c r="E926" s="17">
        <v>0.27437191551912798</v>
      </c>
      <c r="F926" s="17"/>
      <c r="G926" s="17">
        <v>0.32433891307819601</v>
      </c>
      <c r="H926" s="17">
        <v>0.28182103438959999</v>
      </c>
      <c r="I926" s="17">
        <v>0.24233833259494</v>
      </c>
      <c r="J926" s="17"/>
      <c r="K926" s="17">
        <v>0.30402823247431099</v>
      </c>
      <c r="L926" s="17">
        <v>0.30978014580677699</v>
      </c>
      <c r="M926" s="17">
        <v>0.188583163268944</v>
      </c>
      <c r="N926" s="17">
        <v>0.18676708406407599</v>
      </c>
      <c r="O926" s="17">
        <v>0.199094554667021</v>
      </c>
      <c r="P926" s="17">
        <v>0.128386988484159</v>
      </c>
      <c r="Q926" s="17">
        <v>0.25619329438377197</v>
      </c>
      <c r="R926" s="17">
        <v>0.26183061396437701</v>
      </c>
      <c r="S926" s="17">
        <v>0.18659256366949201</v>
      </c>
      <c r="T926" s="17">
        <v>0.29844919667970099</v>
      </c>
      <c r="U926" s="17">
        <v>0.15428098925837799</v>
      </c>
      <c r="V926" s="17">
        <v>0.28032898550826701</v>
      </c>
      <c r="W926" s="17">
        <v>0.28820967124345198</v>
      </c>
      <c r="X926" s="17">
        <v>0.41597435826108398</v>
      </c>
      <c r="Y926" s="17">
        <v>0.20564899281009799</v>
      </c>
      <c r="Z926" s="17">
        <v>0.15752747333158601</v>
      </c>
      <c r="AA926" s="17"/>
      <c r="AB926" s="17">
        <v>0.27948194499831402</v>
      </c>
      <c r="AC926" s="17">
        <v>0.26692698583264501</v>
      </c>
      <c r="AD926" s="17">
        <v>0.25529614869612499</v>
      </c>
      <c r="AE926" s="17">
        <v>0.28956742888521397</v>
      </c>
      <c r="AF926" s="17"/>
      <c r="AG926" s="17">
        <v>0.258546672589895</v>
      </c>
      <c r="AH926" s="17">
        <v>0.31257297963549302</v>
      </c>
      <c r="AI926" s="17">
        <v>0.30095884670154799</v>
      </c>
      <c r="AJ926" s="17">
        <v>0.34137219976734801</v>
      </c>
      <c r="AK926" s="17"/>
      <c r="AL926" s="17">
        <v>0.27286957306960002</v>
      </c>
      <c r="AM926" s="17">
        <v>0.28654656289122699</v>
      </c>
      <c r="AN926" s="17">
        <v>0.22916729041188899</v>
      </c>
      <c r="AO926" s="17">
        <v>0.31099812379310998</v>
      </c>
      <c r="AP926" s="17">
        <v>0.41680530770240098</v>
      </c>
      <c r="AQ926" s="17">
        <v>0.35459356251948199</v>
      </c>
      <c r="AR926" s="17"/>
      <c r="AS926" s="17">
        <v>0.19937467490623401</v>
      </c>
      <c r="AT926" s="17">
        <v>0.22167980418121899</v>
      </c>
      <c r="AU926" s="17">
        <v>0.22167980418121899</v>
      </c>
      <c r="AV926" s="17">
        <v>0.34651864718236303</v>
      </c>
      <c r="AW926" s="17">
        <v>0.51754067417763805</v>
      </c>
      <c r="AX926" s="17">
        <v>0.254325462125501</v>
      </c>
      <c r="AY926" s="17">
        <v>0.26617274235592497</v>
      </c>
      <c r="AZ926" s="17">
        <v>0.23179550352060699</v>
      </c>
      <c r="BA926" s="17">
        <v>0.31078057299475398</v>
      </c>
      <c r="BB926" s="17"/>
      <c r="BC926" s="17">
        <v>0.27797622016242401</v>
      </c>
      <c r="BD926" s="17">
        <v>0.27361713448903102</v>
      </c>
      <c r="BE926" s="17">
        <v>0.214109808290603</v>
      </c>
      <c r="BF926" s="17">
        <v>0.23477918910303799</v>
      </c>
      <c r="BG926" s="17">
        <v>0.29115728914720901</v>
      </c>
      <c r="BH926" s="17">
        <v>6.7169544677492102E-2</v>
      </c>
      <c r="BI926" s="17"/>
      <c r="BJ926" s="17">
        <v>0.22479914058793901</v>
      </c>
      <c r="BK926" s="17">
        <v>0.27412078220770802</v>
      </c>
      <c r="BL926" s="17">
        <v>0.32887500702163602</v>
      </c>
      <c r="BM926" s="17">
        <v>0.28475809616915598</v>
      </c>
      <c r="BN926" s="17">
        <v>0.32185127650169898</v>
      </c>
      <c r="BO926" s="17">
        <v>0.16051382207724901</v>
      </c>
      <c r="BP926" s="17"/>
      <c r="BQ926" s="17">
        <v>0.28220183720363801</v>
      </c>
      <c r="BR926" s="17">
        <v>0.24592652363663201</v>
      </c>
      <c r="BS926" s="17"/>
      <c r="BT926" s="17">
        <v>0.263108708552444</v>
      </c>
      <c r="BU926" s="17">
        <v>0.27551342750307201</v>
      </c>
      <c r="BV926" s="17"/>
      <c r="BW926" s="17">
        <v>0.26940757271558102</v>
      </c>
      <c r="BX926" s="17">
        <v>0.27123229464695298</v>
      </c>
    </row>
    <row r="927" spans="2:76" x14ac:dyDescent="0.35">
      <c r="B927" t="s">
        <v>487</v>
      </c>
      <c r="C927" s="17">
        <v>3.3159146705201502E-2</v>
      </c>
      <c r="D927" s="17">
        <v>4.9025254881602601E-2</v>
      </c>
      <c r="E927" s="17">
        <v>1.73284881470359E-2</v>
      </c>
      <c r="F927" s="17"/>
      <c r="G927" s="17">
        <v>8.6921316504306803E-2</v>
      </c>
      <c r="H927" s="17">
        <v>3.0408366509159099E-2</v>
      </c>
      <c r="I927" s="17">
        <v>1.6418609856909398E-2</v>
      </c>
      <c r="J927" s="17"/>
      <c r="K927" s="17">
        <v>4.5409878918204E-2</v>
      </c>
      <c r="L927" s="17">
        <v>3.0477455946815099E-2</v>
      </c>
      <c r="M927" s="17">
        <v>2.03253379416048E-2</v>
      </c>
      <c r="N927" s="17">
        <v>0</v>
      </c>
      <c r="O927" s="17">
        <v>0</v>
      </c>
      <c r="P927" s="17">
        <v>8.7438886693089093E-2</v>
      </c>
      <c r="Q927" s="17">
        <v>4.6341774669954601E-2</v>
      </c>
      <c r="R927" s="17">
        <v>4.0282592148340499E-2</v>
      </c>
      <c r="S927" s="17">
        <v>4.6990064072832197E-2</v>
      </c>
      <c r="T927" s="17">
        <v>2.1173039806005801E-2</v>
      </c>
      <c r="U927" s="17">
        <v>3.9004156381273802E-2</v>
      </c>
      <c r="V927" s="17">
        <v>0</v>
      </c>
      <c r="W927" s="17">
        <v>1.6760267486599801E-2</v>
      </c>
      <c r="X927" s="17">
        <v>4.1578405342810702E-2</v>
      </c>
      <c r="Y927" s="17">
        <v>2.9839976174719899E-2</v>
      </c>
      <c r="Z927" s="17">
        <v>7.7362948998813394E-2</v>
      </c>
      <c r="AA927" s="17"/>
      <c r="AB927" s="17">
        <v>2.0828853479714401E-2</v>
      </c>
      <c r="AC927" s="17">
        <v>2.9478249295030502E-2</v>
      </c>
      <c r="AD927" s="17">
        <v>5.9086084999581602E-2</v>
      </c>
      <c r="AE927" s="17">
        <v>3.6318404574843803E-2</v>
      </c>
      <c r="AF927" s="17"/>
      <c r="AG927" s="17">
        <v>2.9143565779103701E-2</v>
      </c>
      <c r="AH927" s="17">
        <v>3.49582183124829E-2</v>
      </c>
      <c r="AI927" s="17">
        <v>4.1821040208053502E-2</v>
      </c>
      <c r="AJ927" s="17">
        <v>0.134364113261043</v>
      </c>
      <c r="AK927" s="17"/>
      <c r="AL927" s="17">
        <v>2.25364715406575E-2</v>
      </c>
      <c r="AM927" s="17">
        <v>3.6544776671192901E-2</v>
      </c>
      <c r="AN927" s="17">
        <v>7.3858936741703393E-2</v>
      </c>
      <c r="AO927" s="17">
        <v>2.8194854687970301E-2</v>
      </c>
      <c r="AP927" s="17">
        <v>5.6086411317971402E-2</v>
      </c>
      <c r="AQ927" s="17">
        <v>1.37667951895878E-2</v>
      </c>
      <c r="AR927" s="17"/>
      <c r="AS927" s="17">
        <v>6.0725420507007199E-3</v>
      </c>
      <c r="AT927" s="17">
        <v>4.0135781056030898E-2</v>
      </c>
      <c r="AU927" s="17">
        <v>4.0135781056030898E-2</v>
      </c>
      <c r="AV927" s="17">
        <v>8.3107252328151596E-2</v>
      </c>
      <c r="AW927" s="17">
        <v>3.72368037625588E-2</v>
      </c>
      <c r="AX927" s="17">
        <v>4.95285901380597E-2</v>
      </c>
      <c r="AY927" s="17">
        <v>0</v>
      </c>
      <c r="AZ927" s="17">
        <v>2.85870872889053E-2</v>
      </c>
      <c r="BA927" s="17">
        <v>0</v>
      </c>
      <c r="BB927" s="17"/>
      <c r="BC927" s="17">
        <v>3.0621595342168299E-2</v>
      </c>
      <c r="BD927" s="17">
        <v>4.0545062315024999E-2</v>
      </c>
      <c r="BE927" s="17">
        <v>2.5754806375096698E-2</v>
      </c>
      <c r="BF927" s="17">
        <v>3.4909052159669302E-2</v>
      </c>
      <c r="BG927" s="17">
        <v>3.1953417465443001E-2</v>
      </c>
      <c r="BH927" s="17">
        <v>8.1635417315407605E-2</v>
      </c>
      <c r="BI927" s="17"/>
      <c r="BJ927" s="17">
        <v>5.650764488236E-2</v>
      </c>
      <c r="BK927" s="17">
        <v>2.0546273747380502E-2</v>
      </c>
      <c r="BL927" s="17">
        <v>2.0484621440887901E-2</v>
      </c>
      <c r="BM927" s="17">
        <v>4.7413338944428299E-2</v>
      </c>
      <c r="BN927" s="17">
        <v>1.88896048803649E-2</v>
      </c>
      <c r="BO927" s="17">
        <v>2.2430614910404399E-2</v>
      </c>
      <c r="BP927" s="17"/>
      <c r="BQ927" s="17">
        <v>3.1597656151608401E-2</v>
      </c>
      <c r="BR927" s="17">
        <v>3.6777785134225201E-2</v>
      </c>
      <c r="BS927" s="17"/>
      <c r="BT927" s="17">
        <v>2.6341543632255701E-2</v>
      </c>
      <c r="BU927" s="17">
        <v>3.9026889659471799E-2</v>
      </c>
      <c r="BV927" s="17"/>
      <c r="BW927" s="17">
        <v>2.0649801984986699E-2</v>
      </c>
      <c r="BX927" s="17">
        <v>5.5503164245357998E-2</v>
      </c>
    </row>
    <row r="928" spans="2:76" x14ac:dyDescent="0.35">
      <c r="B928" t="s">
        <v>193</v>
      </c>
      <c r="C928" s="17">
        <v>5.6784585502864901E-2</v>
      </c>
      <c r="D928" s="17">
        <v>4.6246738497436699E-2</v>
      </c>
      <c r="E928" s="17">
        <v>6.7455931011579207E-2</v>
      </c>
      <c r="F928" s="17"/>
      <c r="G928" s="17">
        <v>7.8998737621865406E-2</v>
      </c>
      <c r="H928" s="17">
        <v>6.6300043101541098E-2</v>
      </c>
      <c r="I928" s="17">
        <v>4.2477429217784697E-2</v>
      </c>
      <c r="J928" s="17"/>
      <c r="K928" s="17">
        <v>4.4855587135230399E-2</v>
      </c>
      <c r="L928" s="17">
        <v>4.55416667913583E-2</v>
      </c>
      <c r="M928" s="17">
        <v>5.9937820745600202E-2</v>
      </c>
      <c r="N928" s="17">
        <v>0.123652592153143</v>
      </c>
      <c r="O928" s="17">
        <v>0.199186787163322</v>
      </c>
      <c r="P928" s="17">
        <v>0.16997897542957699</v>
      </c>
      <c r="Q928" s="17">
        <v>4.8317092956952003E-2</v>
      </c>
      <c r="R928" s="17">
        <v>5.0239456477548003E-2</v>
      </c>
      <c r="S928" s="17">
        <v>9.2231589133494996E-2</v>
      </c>
      <c r="T928" s="17">
        <v>6.2870533461826805E-2</v>
      </c>
      <c r="U928" s="17">
        <v>0</v>
      </c>
      <c r="V928" s="17">
        <v>0</v>
      </c>
      <c r="W928" s="17">
        <v>8.5306903494207095E-2</v>
      </c>
      <c r="X928" s="17">
        <v>8.2268441066082207E-2</v>
      </c>
      <c r="Y928" s="17">
        <v>2.9867898628254601E-2</v>
      </c>
      <c r="Z928" s="17">
        <v>0</v>
      </c>
      <c r="AA928" s="17"/>
      <c r="AB928" s="17">
        <v>4.2256023759951501E-2</v>
      </c>
      <c r="AC928" s="17">
        <v>7.2696862254206504E-2</v>
      </c>
      <c r="AD928" s="17">
        <v>4.1072344629871603E-2</v>
      </c>
      <c r="AE928" s="17">
        <v>5.3972122138141197E-2</v>
      </c>
      <c r="AF928" s="17"/>
      <c r="AG928" s="17">
        <v>5.3588640058435201E-2</v>
      </c>
      <c r="AH928" s="17">
        <v>0.10266753286877101</v>
      </c>
      <c r="AI928" s="17">
        <v>3.2841950670379899E-2</v>
      </c>
      <c r="AJ928" s="17">
        <v>5.7607719295999602E-2</v>
      </c>
      <c r="AK928" s="17"/>
      <c r="AL928" s="17">
        <v>6.3009348085631203E-2</v>
      </c>
      <c r="AM928" s="17">
        <v>4.2127420391454902E-2</v>
      </c>
      <c r="AN928" s="17">
        <v>4.4999548720092902E-2</v>
      </c>
      <c r="AO928" s="17">
        <v>4.6913328037902297E-2</v>
      </c>
      <c r="AP928" s="17">
        <v>2.4564336319802999E-2</v>
      </c>
      <c r="AQ928" s="17">
        <v>2.8441533112082799E-2</v>
      </c>
      <c r="AR928" s="17"/>
      <c r="AS928" s="17">
        <v>6.1121225369937401E-2</v>
      </c>
      <c r="AT928" s="17">
        <v>3.2753275039525E-2</v>
      </c>
      <c r="AU928" s="17">
        <v>3.2753275039525E-2</v>
      </c>
      <c r="AV928" s="17">
        <v>4.4037370962076897E-2</v>
      </c>
      <c r="AW928" s="17">
        <v>3.8387146510489897E-2</v>
      </c>
      <c r="AX928" s="17">
        <v>0</v>
      </c>
      <c r="AY928" s="17">
        <v>0.16098315304281999</v>
      </c>
      <c r="AZ928" s="17">
        <v>0.135538545951497</v>
      </c>
      <c r="BA928" s="17">
        <v>0</v>
      </c>
      <c r="BB928" s="17"/>
      <c r="BC928" s="17">
        <v>5.1109379657849098E-2</v>
      </c>
      <c r="BD928" s="17">
        <v>4.95543130076707E-2</v>
      </c>
      <c r="BE928" s="17">
        <v>5.9217902202002501E-2</v>
      </c>
      <c r="BF928" s="17">
        <v>9.6698524926257801E-2</v>
      </c>
      <c r="BG928" s="17">
        <v>4.51550713893848E-2</v>
      </c>
      <c r="BH928" s="17">
        <v>6.3296146722188695E-2</v>
      </c>
      <c r="BI928" s="17"/>
      <c r="BJ928" s="17">
        <v>5.6856722312355099E-2</v>
      </c>
      <c r="BK928" s="17">
        <v>6.3859823705323698E-2</v>
      </c>
      <c r="BL928" s="17">
        <v>6.4200664989610107E-2</v>
      </c>
      <c r="BM928" s="17">
        <v>4.3030408324675598E-2</v>
      </c>
      <c r="BN928" s="17">
        <v>3.9645213703755303E-2</v>
      </c>
      <c r="BO928" s="17">
        <v>9.4674770644757003E-2</v>
      </c>
      <c r="BP928" s="17"/>
      <c r="BQ928" s="17">
        <v>5.1457901271655698E-2</v>
      </c>
      <c r="BR928" s="17">
        <v>6.8581702496854205E-2</v>
      </c>
      <c r="BS928" s="17"/>
      <c r="BT928" s="17">
        <v>4.60987694620777E-2</v>
      </c>
      <c r="BU928" s="17">
        <v>6.4343125706970303E-2</v>
      </c>
      <c r="BV928" s="17"/>
      <c r="BW928" s="17">
        <v>6.7281849135118699E-2</v>
      </c>
      <c r="BX928" s="17">
        <v>3.2564768328273097E-2</v>
      </c>
    </row>
    <row r="929" spans="2:76"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row>
    <row r="930" spans="2:76" x14ac:dyDescent="0.35">
      <c r="B930" s="6" t="s">
        <v>494</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row>
    <row r="931" spans="2:76" x14ac:dyDescent="0.35">
      <c r="B931" s="24" t="s">
        <v>99</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row>
    <row r="932" spans="2:76" x14ac:dyDescent="0.35">
      <c r="B932" t="s">
        <v>336</v>
      </c>
      <c r="C932" s="17">
        <v>0.43575854930051999</v>
      </c>
      <c r="D932" s="17">
        <v>0.37882201117053599</v>
      </c>
      <c r="E932" s="17">
        <v>0.49367334648350503</v>
      </c>
      <c r="F932" s="17"/>
      <c r="G932" s="17">
        <v>0.467796631635089</v>
      </c>
      <c r="H932" s="17">
        <v>0.48130059787503399</v>
      </c>
      <c r="I932" s="17">
        <v>0.39304950188659898</v>
      </c>
      <c r="J932" s="17"/>
      <c r="K932" s="17">
        <v>0.34000297079693897</v>
      </c>
      <c r="L932" s="17">
        <v>0.46275931697135497</v>
      </c>
      <c r="M932" s="17">
        <v>0.40145599800791698</v>
      </c>
      <c r="N932" s="17">
        <v>0.69047779400418396</v>
      </c>
      <c r="O932" s="17">
        <v>0.39966008312789902</v>
      </c>
      <c r="P932" s="17">
        <v>0.47919440405021602</v>
      </c>
      <c r="Q932" s="17">
        <v>0.43139044539906002</v>
      </c>
      <c r="R932" s="17">
        <v>0.42434050863735401</v>
      </c>
      <c r="S932" s="17">
        <v>0.43591321383580001</v>
      </c>
      <c r="T932" s="17">
        <v>0.386847199450222</v>
      </c>
      <c r="U932" s="17">
        <v>0.44908894677268701</v>
      </c>
      <c r="V932" s="17">
        <v>0.50870956149065205</v>
      </c>
      <c r="W932" s="17">
        <v>0.50295336107037603</v>
      </c>
      <c r="X932" s="17">
        <v>0.46017955386805898</v>
      </c>
      <c r="Y932" s="17">
        <v>0.55013884791511503</v>
      </c>
      <c r="Z932" s="17">
        <v>0.678954856649433</v>
      </c>
      <c r="AA932" s="17"/>
      <c r="AB932" s="17">
        <v>0.56503663767152801</v>
      </c>
      <c r="AC932" s="17">
        <v>0.40717665995580299</v>
      </c>
      <c r="AD932" s="17">
        <v>0.37583216815067799</v>
      </c>
      <c r="AE932" s="17">
        <v>0.355381492802467</v>
      </c>
      <c r="AF932" s="17"/>
      <c r="AG932" s="17">
        <v>0.45948267861583802</v>
      </c>
      <c r="AH932" s="17">
        <v>0.43676586048736399</v>
      </c>
      <c r="AI932" s="17">
        <v>0.34105981791499801</v>
      </c>
      <c r="AJ932" s="17">
        <v>0.157518759921141</v>
      </c>
      <c r="AK932" s="17"/>
      <c r="AL932" s="17">
        <v>0.40923025901382198</v>
      </c>
      <c r="AM932" s="17">
        <v>0.34208850163989601</v>
      </c>
      <c r="AN932" s="17">
        <v>0.56919233690015403</v>
      </c>
      <c r="AO932" s="17">
        <v>0.30247536050655399</v>
      </c>
      <c r="AP932" s="17">
        <v>0.42294057968717702</v>
      </c>
      <c r="AQ932" s="17">
        <v>0.406124460564184</v>
      </c>
      <c r="AR932" s="17"/>
      <c r="AS932" s="17">
        <v>0.430729803706491</v>
      </c>
      <c r="AT932" s="17">
        <v>0.28001271994521998</v>
      </c>
      <c r="AU932" s="17">
        <v>0.28001271994521998</v>
      </c>
      <c r="AV932" s="17">
        <v>0.42926531225238401</v>
      </c>
      <c r="AW932" s="17">
        <v>0.44727310762566902</v>
      </c>
      <c r="AX932" s="17">
        <v>0.81792090272493601</v>
      </c>
      <c r="AY932" s="17">
        <v>0.51661260614719395</v>
      </c>
      <c r="AZ932" s="17">
        <v>0.45111218482687698</v>
      </c>
      <c r="BA932" s="17">
        <v>0.68594066336019799</v>
      </c>
      <c r="BB932" s="17"/>
      <c r="BC932" s="17">
        <v>0.34165489624924</v>
      </c>
      <c r="BD932" s="17">
        <v>0.34454442911820399</v>
      </c>
      <c r="BE932" s="17">
        <v>0.61900258504208105</v>
      </c>
      <c r="BF932" s="17">
        <v>0.53735561937512</v>
      </c>
      <c r="BG932" s="17">
        <v>0.48311913233499798</v>
      </c>
      <c r="BH932" s="17">
        <v>0.59096410174326197</v>
      </c>
      <c r="BI932" s="17"/>
      <c r="BJ932" s="17">
        <v>0.35416964086809799</v>
      </c>
      <c r="BK932" s="17">
        <v>0.46986093980711502</v>
      </c>
      <c r="BL932" s="17">
        <v>0.44116878254191699</v>
      </c>
      <c r="BM932" s="17">
        <v>0.42987470166764402</v>
      </c>
      <c r="BN932" s="17">
        <v>0.51064552596188395</v>
      </c>
      <c r="BO932" s="17">
        <v>0.37970571232928402</v>
      </c>
      <c r="BP932" s="17"/>
      <c r="BQ932" s="17">
        <v>0.44735565030990199</v>
      </c>
      <c r="BR932" s="17">
        <v>0.41298739702623799</v>
      </c>
      <c r="BS932" s="17"/>
      <c r="BT932" s="17">
        <v>0.444548451626189</v>
      </c>
      <c r="BU932" s="17">
        <v>0.43066838511338101</v>
      </c>
      <c r="BV932" s="17"/>
      <c r="BW932" s="17">
        <v>0.46420818106623801</v>
      </c>
      <c r="BX932" s="17">
        <v>0.38678979316664802</v>
      </c>
    </row>
    <row r="933" spans="2:76" x14ac:dyDescent="0.35">
      <c r="B933" t="s">
        <v>337</v>
      </c>
      <c r="C933" s="17">
        <v>0.26163392154683102</v>
      </c>
      <c r="D933" s="17">
        <v>0.26655934216404398</v>
      </c>
      <c r="E933" s="17">
        <v>0.25722035912588398</v>
      </c>
      <c r="F933" s="17"/>
      <c r="G933" s="17">
        <v>0.28243460015173999</v>
      </c>
      <c r="H933" s="17">
        <v>0.22560990873705</v>
      </c>
      <c r="I933" s="17">
        <v>0.27941100239394101</v>
      </c>
      <c r="J933" s="17"/>
      <c r="K933" s="17">
        <v>0.27253583220414601</v>
      </c>
      <c r="L933" s="17">
        <v>0.208694627352663</v>
      </c>
      <c r="M933" s="17">
        <v>0.285362682562528</v>
      </c>
      <c r="N933" s="17">
        <v>0.123603593104666</v>
      </c>
      <c r="O933" s="17">
        <v>0.200000899851833</v>
      </c>
      <c r="P933" s="17">
        <v>0.25518141050534199</v>
      </c>
      <c r="Q933" s="17">
        <v>0.30520306365829603</v>
      </c>
      <c r="R933" s="17">
        <v>0.30744608402625401</v>
      </c>
      <c r="S933" s="17">
        <v>0.37795822557373798</v>
      </c>
      <c r="T933" s="17">
        <v>0.258070302438143</v>
      </c>
      <c r="U933" s="17">
        <v>0.31494072789680999</v>
      </c>
      <c r="V933" s="17">
        <v>0.139531859159432</v>
      </c>
      <c r="W933" s="17">
        <v>0.26093795595667302</v>
      </c>
      <c r="X933" s="17">
        <v>0.37405955104204902</v>
      </c>
      <c r="Y933" s="17">
        <v>0.242568306261952</v>
      </c>
      <c r="Z933" s="17">
        <v>0.11811267017715101</v>
      </c>
      <c r="AA933" s="17"/>
      <c r="AB933" s="17">
        <v>0.21972103819706601</v>
      </c>
      <c r="AC933" s="17">
        <v>0.30304541734323198</v>
      </c>
      <c r="AD933" s="17">
        <v>0.25340809453650998</v>
      </c>
      <c r="AE933" s="17">
        <v>0.258453781607898</v>
      </c>
      <c r="AF933" s="17"/>
      <c r="AG933" s="17">
        <v>0.26583399120838103</v>
      </c>
      <c r="AH933" s="17">
        <v>0.22990495331883201</v>
      </c>
      <c r="AI933" s="17">
        <v>0.26672182118714799</v>
      </c>
      <c r="AJ933" s="17">
        <v>0.23100092101139999</v>
      </c>
      <c r="AK933" s="17"/>
      <c r="AL933" s="17">
        <v>0.32488882496018801</v>
      </c>
      <c r="AM933" s="17">
        <v>0.24181032721339801</v>
      </c>
      <c r="AN933" s="17">
        <v>0.192076938940724</v>
      </c>
      <c r="AO933" s="17">
        <v>0.25525689589108302</v>
      </c>
      <c r="AP933" s="17">
        <v>0.16712148806069499</v>
      </c>
      <c r="AQ933" s="17">
        <v>0.334813091025081</v>
      </c>
      <c r="AR933" s="17"/>
      <c r="AS933" s="17">
        <v>0.29002822093401898</v>
      </c>
      <c r="AT933" s="17">
        <v>0.28137751394598198</v>
      </c>
      <c r="AU933" s="17">
        <v>0.28137751394598198</v>
      </c>
      <c r="AV933" s="17">
        <v>0.25828409288693599</v>
      </c>
      <c r="AW933" s="17">
        <v>0.22593170614449301</v>
      </c>
      <c r="AX933" s="17">
        <v>7.1651880612152205E-2</v>
      </c>
      <c r="AY933" s="17">
        <v>5.91039164260879E-2</v>
      </c>
      <c r="AZ933" s="17">
        <v>0.36844670455950201</v>
      </c>
      <c r="BA933" s="17">
        <v>0.31405933663980201</v>
      </c>
      <c r="BB933" s="17"/>
      <c r="BC933" s="17">
        <v>0.28387465453300997</v>
      </c>
      <c r="BD933" s="17">
        <v>0.31960413302998097</v>
      </c>
      <c r="BE933" s="17">
        <v>0.22629874475952999</v>
      </c>
      <c r="BF933" s="17">
        <v>0.216346173635346</v>
      </c>
      <c r="BG933" s="17">
        <v>0.24914057794503999</v>
      </c>
      <c r="BH933" s="17">
        <v>0.28140440768098002</v>
      </c>
      <c r="BI933" s="17"/>
      <c r="BJ933" s="17">
        <v>0.33759015260206698</v>
      </c>
      <c r="BK933" s="17">
        <v>0.23964937128056599</v>
      </c>
      <c r="BL933" s="17">
        <v>0.144226051258907</v>
      </c>
      <c r="BM933" s="17">
        <v>0.26882873659232398</v>
      </c>
      <c r="BN933" s="17">
        <v>0.228521472993122</v>
      </c>
      <c r="BO933" s="17">
        <v>0.32906733139186201</v>
      </c>
      <c r="BP933" s="17"/>
      <c r="BQ933" s="17">
        <v>0.25997227086046498</v>
      </c>
      <c r="BR933" s="17">
        <v>0.26049057463331399</v>
      </c>
      <c r="BS933" s="17"/>
      <c r="BT933" s="17">
        <v>0.27223373154455899</v>
      </c>
      <c r="BU933" s="17">
        <v>0.25544154247871298</v>
      </c>
      <c r="BV933" s="17"/>
      <c r="BW933" s="17">
        <v>0.264170186202346</v>
      </c>
      <c r="BX933" s="17">
        <v>0.26528862727456298</v>
      </c>
    </row>
    <row r="934" spans="2:76" x14ac:dyDescent="0.35">
      <c r="B934" t="s">
        <v>338</v>
      </c>
      <c r="C934" s="17">
        <v>0.127427511536156</v>
      </c>
      <c r="D934" s="17">
        <v>0.12121655573677</v>
      </c>
      <c r="E934" s="17">
        <v>0.13390438566400101</v>
      </c>
      <c r="F934" s="17"/>
      <c r="G934" s="17">
        <v>0.10476430766597999</v>
      </c>
      <c r="H934" s="17">
        <v>0.16159883307234199</v>
      </c>
      <c r="I934" s="17">
        <v>0.111581843093409</v>
      </c>
      <c r="J934" s="17"/>
      <c r="K934" s="17">
        <v>0.131645357588099</v>
      </c>
      <c r="L934" s="17">
        <v>0.15980821055312</v>
      </c>
      <c r="M934" s="17">
        <v>0.123314691512766</v>
      </c>
      <c r="N934" s="17">
        <v>6.1891534141568401E-2</v>
      </c>
      <c r="O934" s="17">
        <v>0.29971678584364397</v>
      </c>
      <c r="P934" s="17">
        <v>0.18001149101654401</v>
      </c>
      <c r="Q934" s="17">
        <v>0.119043357129778</v>
      </c>
      <c r="R934" s="17">
        <v>8.2884519161464401E-2</v>
      </c>
      <c r="S934" s="17">
        <v>4.6570194946634398E-2</v>
      </c>
      <c r="T934" s="17">
        <v>0.14104608053512799</v>
      </c>
      <c r="U934" s="17">
        <v>0.13917846175266199</v>
      </c>
      <c r="V934" s="17">
        <v>0.281229451261445</v>
      </c>
      <c r="W934" s="17">
        <v>0.101408169815456</v>
      </c>
      <c r="X934" s="17">
        <v>8.2307311262666202E-2</v>
      </c>
      <c r="Y934" s="17">
        <v>8.9957105521431505E-2</v>
      </c>
      <c r="Z934" s="17">
        <v>7.8161794578977095E-2</v>
      </c>
      <c r="AA934" s="17"/>
      <c r="AB934" s="17">
        <v>0.107462113829427</v>
      </c>
      <c r="AC934" s="17">
        <v>0.12529267516345999</v>
      </c>
      <c r="AD934" s="17">
        <v>0.143436282269954</v>
      </c>
      <c r="AE934" s="17">
        <v>0.17281251689424601</v>
      </c>
      <c r="AF934" s="17"/>
      <c r="AG934" s="17">
        <v>0.13508168009145799</v>
      </c>
      <c r="AH934" s="17">
        <v>0.15289001631504601</v>
      </c>
      <c r="AI934" s="17">
        <v>0.106394598803091</v>
      </c>
      <c r="AJ934" s="17">
        <v>0.127627538468569</v>
      </c>
      <c r="AK934" s="17"/>
      <c r="AL934" s="17">
        <v>0.12005696078122199</v>
      </c>
      <c r="AM934" s="17">
        <v>0.14622235491559701</v>
      </c>
      <c r="AN934" s="17">
        <v>9.7697731425511594E-2</v>
      </c>
      <c r="AO934" s="17">
        <v>0.17738577842299999</v>
      </c>
      <c r="AP934" s="17">
        <v>0.237045122915226</v>
      </c>
      <c r="AQ934" s="17">
        <v>8.7888019486019403E-2</v>
      </c>
      <c r="AR934" s="17"/>
      <c r="AS934" s="17">
        <v>0.110360988336156</v>
      </c>
      <c r="AT934" s="17">
        <v>0.15692036714326199</v>
      </c>
      <c r="AU934" s="17">
        <v>0.15692036714326199</v>
      </c>
      <c r="AV934" s="17">
        <v>0.149551850089539</v>
      </c>
      <c r="AW934" s="17">
        <v>0.20491991164609799</v>
      </c>
      <c r="AX934" s="17">
        <v>0</v>
      </c>
      <c r="AY934" s="17">
        <v>0.145126841172178</v>
      </c>
      <c r="AZ934" s="17">
        <v>9.1031182885837697E-2</v>
      </c>
      <c r="BA934" s="17">
        <v>0</v>
      </c>
      <c r="BB934" s="17"/>
      <c r="BC934" s="17">
        <v>0.13885960453806601</v>
      </c>
      <c r="BD934" s="17">
        <v>0.165759658124775</v>
      </c>
      <c r="BE934" s="17">
        <v>9.4745822899100093E-2</v>
      </c>
      <c r="BF934" s="17">
        <v>0.121405419553947</v>
      </c>
      <c r="BG934" s="17">
        <v>0.113071168856565</v>
      </c>
      <c r="BH934" s="17">
        <v>0.12763149057575801</v>
      </c>
      <c r="BI934" s="17"/>
      <c r="BJ934" s="17">
        <v>0.133856734365809</v>
      </c>
      <c r="BK934" s="17">
        <v>0.12295627465730501</v>
      </c>
      <c r="BL934" s="17">
        <v>0.186740112746132</v>
      </c>
      <c r="BM934" s="17">
        <v>0.130592457566271</v>
      </c>
      <c r="BN934" s="17">
        <v>0.11214196778131801</v>
      </c>
      <c r="BO934" s="17">
        <v>9.1520047302086099E-2</v>
      </c>
      <c r="BP934" s="17"/>
      <c r="BQ934" s="17">
        <v>0.11350523583816401</v>
      </c>
      <c r="BR934" s="17">
        <v>0.15805761304265201</v>
      </c>
      <c r="BS934" s="17"/>
      <c r="BT934" s="17">
        <v>0.101045707042856</v>
      </c>
      <c r="BU934" s="17">
        <v>0.14666670875135801</v>
      </c>
      <c r="BV934" s="17"/>
      <c r="BW934" s="17">
        <v>0.11734361497497101</v>
      </c>
      <c r="BX934" s="17">
        <v>0.149119320792857</v>
      </c>
    </row>
    <row r="935" spans="2:76" x14ac:dyDescent="0.35">
      <c r="B935" t="s">
        <v>339</v>
      </c>
      <c r="C935" s="17">
        <v>9.3048284431412207E-2</v>
      </c>
      <c r="D935" s="17">
        <v>0.13293959763719099</v>
      </c>
      <c r="E935" s="17">
        <v>5.1272654537546598E-2</v>
      </c>
      <c r="F935" s="17"/>
      <c r="G935" s="17">
        <v>6.42023970572006E-2</v>
      </c>
      <c r="H935" s="17">
        <v>5.8451784157008198E-2</v>
      </c>
      <c r="I935" s="17">
        <v>0.12705633105109801</v>
      </c>
      <c r="J935" s="17"/>
      <c r="K935" s="17">
        <v>0.151139301626461</v>
      </c>
      <c r="L935" s="17">
        <v>9.0009931402487503E-2</v>
      </c>
      <c r="M935" s="17">
        <v>0.12581440277549</v>
      </c>
      <c r="N935" s="17">
        <v>0.12402707874958099</v>
      </c>
      <c r="O935" s="17">
        <v>0.100622231176624</v>
      </c>
      <c r="P935" s="17">
        <v>0</v>
      </c>
      <c r="Q935" s="17">
        <v>8.4050189605961695E-2</v>
      </c>
      <c r="R935" s="17">
        <v>9.3379819548353504E-2</v>
      </c>
      <c r="S935" s="17">
        <v>9.2393595564836103E-2</v>
      </c>
      <c r="T935" s="17">
        <v>0.1059140982478</v>
      </c>
      <c r="U935" s="17">
        <v>5.7624375557519002E-2</v>
      </c>
      <c r="V935" s="17">
        <v>0</v>
      </c>
      <c r="W935" s="17">
        <v>6.6001457948563602E-2</v>
      </c>
      <c r="X935" s="17">
        <v>0</v>
      </c>
      <c r="Y935" s="17">
        <v>5.9152935857768901E-2</v>
      </c>
      <c r="Z935" s="17">
        <v>0</v>
      </c>
      <c r="AA935" s="17"/>
      <c r="AB935" s="17">
        <v>5.2029577243830602E-2</v>
      </c>
      <c r="AC935" s="17">
        <v>9.3507311790542003E-2</v>
      </c>
      <c r="AD935" s="17">
        <v>0.102971924620136</v>
      </c>
      <c r="AE935" s="17">
        <v>0.14101075983605599</v>
      </c>
      <c r="AF935" s="17"/>
      <c r="AG935" s="17">
        <v>6.5072399999044295E-2</v>
      </c>
      <c r="AH935" s="17">
        <v>0.11261110717445801</v>
      </c>
      <c r="AI935" s="17">
        <v>0.181186841066271</v>
      </c>
      <c r="AJ935" s="17">
        <v>0.20698647053554001</v>
      </c>
      <c r="AK935" s="17"/>
      <c r="AL935" s="17">
        <v>0.10088132458823</v>
      </c>
      <c r="AM935" s="17">
        <v>0.15389029220488801</v>
      </c>
      <c r="AN935" s="17">
        <v>4.5535850490369997E-2</v>
      </c>
      <c r="AO935" s="17">
        <v>0.13694773003605301</v>
      </c>
      <c r="AP935" s="17">
        <v>0.12190078479976101</v>
      </c>
      <c r="AQ935" s="17">
        <v>6.5421813758401101E-2</v>
      </c>
      <c r="AR935" s="17"/>
      <c r="AS935" s="17">
        <v>9.3749088827924307E-2</v>
      </c>
      <c r="AT935" s="17">
        <v>0.160951086313429</v>
      </c>
      <c r="AU935" s="17">
        <v>0.160951086313429</v>
      </c>
      <c r="AV935" s="17">
        <v>8.7030672820307894E-2</v>
      </c>
      <c r="AW935" s="17">
        <v>8.5459919014480995E-2</v>
      </c>
      <c r="AX935" s="17">
        <v>0</v>
      </c>
      <c r="AY935" s="17">
        <v>8.5079101749374594E-2</v>
      </c>
      <c r="AZ935" s="17">
        <v>5.96528129726209E-2</v>
      </c>
      <c r="BA935" s="17">
        <v>0</v>
      </c>
      <c r="BB935" s="17"/>
      <c r="BC935" s="17">
        <v>0.143262346012201</v>
      </c>
      <c r="BD935" s="17">
        <v>6.3782697038111999E-2</v>
      </c>
      <c r="BE935" s="17">
        <v>5.9952847299288299E-2</v>
      </c>
      <c r="BF935" s="17">
        <v>5.7805499356142598E-2</v>
      </c>
      <c r="BG935" s="17">
        <v>7.5720138057579697E-2</v>
      </c>
      <c r="BH935" s="17">
        <v>0</v>
      </c>
      <c r="BI935" s="17"/>
      <c r="BJ935" s="17">
        <v>0.105048001487986</v>
      </c>
      <c r="BK935" s="17">
        <v>8.7498620008227806E-2</v>
      </c>
      <c r="BL935" s="17">
        <v>8.0672608153518094E-2</v>
      </c>
      <c r="BM935" s="17">
        <v>0.101589335901556</v>
      </c>
      <c r="BN935" s="17">
        <v>7.7686324280004604E-2</v>
      </c>
      <c r="BO935" s="17">
        <v>9.9210677912923595E-2</v>
      </c>
      <c r="BP935" s="17"/>
      <c r="BQ935" s="17">
        <v>0.10298017948388399</v>
      </c>
      <c r="BR935" s="17">
        <v>7.2983868001368399E-2</v>
      </c>
      <c r="BS935" s="17"/>
      <c r="BT935" s="17">
        <v>0.109459861497165</v>
      </c>
      <c r="BU935" s="17">
        <v>7.8728455509680995E-2</v>
      </c>
      <c r="BV935" s="17"/>
      <c r="BW935" s="17">
        <v>7.2153229503711697E-2</v>
      </c>
      <c r="BX935" s="17">
        <v>0.12312345847428099</v>
      </c>
    </row>
    <row r="936" spans="2:76" x14ac:dyDescent="0.35">
      <c r="B936" t="s">
        <v>340</v>
      </c>
      <c r="C936" s="17">
        <v>5.3798158114137302E-2</v>
      </c>
      <c r="D936" s="17">
        <v>8.5131322613395496E-2</v>
      </c>
      <c r="E936" s="17">
        <v>2.2511713906772299E-2</v>
      </c>
      <c r="F936" s="17"/>
      <c r="G936" s="17">
        <v>5.3204419834511102E-2</v>
      </c>
      <c r="H936" s="17">
        <v>4.8738922811949803E-2</v>
      </c>
      <c r="I936" s="17">
        <v>5.7514060565820702E-2</v>
      </c>
      <c r="J936" s="17"/>
      <c r="K936" s="17">
        <v>6.5511515005128695E-2</v>
      </c>
      <c r="L936" s="17">
        <v>5.7318762137299202E-2</v>
      </c>
      <c r="M936" s="17">
        <v>2.0584837402809301E-2</v>
      </c>
      <c r="N936" s="17">
        <v>0</v>
      </c>
      <c r="O936" s="17">
        <v>0</v>
      </c>
      <c r="P936" s="17">
        <v>0</v>
      </c>
      <c r="Q936" s="17">
        <v>4.6727084671869097E-2</v>
      </c>
      <c r="R936" s="17">
        <v>6.0793723898508199E-2</v>
      </c>
      <c r="S936" s="17">
        <v>4.7164770078991801E-2</v>
      </c>
      <c r="T936" s="17">
        <v>7.7134415547155194E-2</v>
      </c>
      <c r="U936" s="17">
        <v>1.9592902369656499E-2</v>
      </c>
      <c r="V936" s="17">
        <v>7.0529128088471602E-2</v>
      </c>
      <c r="W936" s="17">
        <v>3.2939588952522698E-2</v>
      </c>
      <c r="X936" s="17">
        <v>8.34535838272258E-2</v>
      </c>
      <c r="Y936" s="17">
        <v>2.8925144771021701E-2</v>
      </c>
      <c r="Z936" s="17">
        <v>3.9561344832523299E-2</v>
      </c>
      <c r="AA936" s="17"/>
      <c r="AB936" s="17">
        <v>2.93676757586665E-2</v>
      </c>
      <c r="AC936" s="17">
        <v>4.2666089096666297E-2</v>
      </c>
      <c r="AD936" s="17">
        <v>9.02735477046063E-2</v>
      </c>
      <c r="AE936" s="17">
        <v>7.2341448859332705E-2</v>
      </c>
      <c r="AF936" s="17"/>
      <c r="AG936" s="17">
        <v>4.4460483282403998E-2</v>
      </c>
      <c r="AH936" s="17">
        <v>4.1276173196627498E-2</v>
      </c>
      <c r="AI936" s="17">
        <v>7.8718779153273799E-2</v>
      </c>
      <c r="AJ936" s="17">
        <v>0.27686631006335</v>
      </c>
      <c r="AK936" s="17"/>
      <c r="AL936" s="17">
        <v>4.1338068394529699E-2</v>
      </c>
      <c r="AM936" s="17">
        <v>5.91055670624272E-2</v>
      </c>
      <c r="AN936" s="17">
        <v>5.7571131708601897E-2</v>
      </c>
      <c r="AO936" s="17">
        <v>0.100460923960697</v>
      </c>
      <c r="AP936" s="17">
        <v>5.0992024537140301E-2</v>
      </c>
      <c r="AQ936" s="17">
        <v>0.105752615166315</v>
      </c>
      <c r="AR936" s="17"/>
      <c r="AS936" s="17">
        <v>5.29052911179878E-2</v>
      </c>
      <c r="AT936" s="17">
        <v>9.6933925776986493E-2</v>
      </c>
      <c r="AU936" s="17">
        <v>9.6933925776986493E-2</v>
      </c>
      <c r="AV936" s="17">
        <v>5.99722913739653E-2</v>
      </c>
      <c r="AW936" s="17">
        <v>7.7088425671589696E-3</v>
      </c>
      <c r="AX936" s="17">
        <v>7.3722605640309399E-2</v>
      </c>
      <c r="AY936" s="17">
        <v>0</v>
      </c>
      <c r="AZ936" s="17">
        <v>2.9757114755162399E-2</v>
      </c>
      <c r="BA936" s="17">
        <v>0</v>
      </c>
      <c r="BB936" s="17"/>
      <c r="BC936" s="17">
        <v>6.7119564461378095E-2</v>
      </c>
      <c r="BD936" s="17">
        <v>7.2258335020045902E-2</v>
      </c>
      <c r="BE936" s="17">
        <v>0</v>
      </c>
      <c r="BF936" s="17">
        <v>4.4649000805022702E-2</v>
      </c>
      <c r="BG936" s="17">
        <v>4.5034220441312403E-2</v>
      </c>
      <c r="BH936" s="17">
        <v>0</v>
      </c>
      <c r="BI936" s="17"/>
      <c r="BJ936" s="17">
        <v>3.0273176771296501E-2</v>
      </c>
      <c r="BK936" s="17">
        <v>5.0977504329941199E-2</v>
      </c>
      <c r="BL936" s="17">
        <v>0.123809251565919</v>
      </c>
      <c r="BM936" s="17">
        <v>4.5653760201489202E-2</v>
      </c>
      <c r="BN936" s="17">
        <v>5.2763068923355902E-2</v>
      </c>
      <c r="BO936" s="17">
        <v>5.8377677236223002E-2</v>
      </c>
      <c r="BP936" s="17"/>
      <c r="BQ936" s="17">
        <v>4.8900010951826202E-2</v>
      </c>
      <c r="BR936" s="17">
        <v>6.4661549019947306E-2</v>
      </c>
      <c r="BS936" s="17"/>
      <c r="BT936" s="17">
        <v>4.8099475329643003E-2</v>
      </c>
      <c r="BU936" s="17">
        <v>5.8946924456700502E-2</v>
      </c>
      <c r="BV936" s="17"/>
      <c r="BW936" s="17">
        <v>5.7257726789040897E-2</v>
      </c>
      <c r="BX936" s="17">
        <v>4.7447351879846902E-2</v>
      </c>
    </row>
    <row r="937" spans="2:76" x14ac:dyDescent="0.35">
      <c r="B937" t="s">
        <v>178</v>
      </c>
      <c r="C937" s="17">
        <v>2.8333575070943501E-2</v>
      </c>
      <c r="D937" s="17">
        <v>1.5331170678064301E-2</v>
      </c>
      <c r="E937" s="17">
        <v>4.1417540282291401E-2</v>
      </c>
      <c r="F937" s="17"/>
      <c r="G937" s="17">
        <v>2.75976436554797E-2</v>
      </c>
      <c r="H937" s="17">
        <v>2.42999533466162E-2</v>
      </c>
      <c r="I937" s="17">
        <v>3.1387261009133798E-2</v>
      </c>
      <c r="J937" s="17"/>
      <c r="K937" s="17">
        <v>3.9165022779226899E-2</v>
      </c>
      <c r="L937" s="17">
        <v>2.14091515830757E-2</v>
      </c>
      <c r="M937" s="17">
        <v>4.34673877384898E-2</v>
      </c>
      <c r="N937" s="17">
        <v>0</v>
      </c>
      <c r="O937" s="17">
        <v>0</v>
      </c>
      <c r="P937" s="17">
        <v>8.5612694427897901E-2</v>
      </c>
      <c r="Q937" s="17">
        <v>1.3585859535034699E-2</v>
      </c>
      <c r="R937" s="17">
        <v>3.11553447280664E-2</v>
      </c>
      <c r="S937" s="17">
        <v>0</v>
      </c>
      <c r="T937" s="17">
        <v>3.09879037815518E-2</v>
      </c>
      <c r="U937" s="17">
        <v>1.9574585650665399E-2</v>
      </c>
      <c r="V937" s="17">
        <v>0</v>
      </c>
      <c r="W937" s="17">
        <v>3.5759466256409703E-2</v>
      </c>
      <c r="X937" s="17">
        <v>0</v>
      </c>
      <c r="Y937" s="17">
        <v>2.9257659672710601E-2</v>
      </c>
      <c r="Z937" s="17">
        <v>8.5209333761916001E-2</v>
      </c>
      <c r="AA937" s="17"/>
      <c r="AB937" s="17">
        <v>2.6382957299482E-2</v>
      </c>
      <c r="AC937" s="17">
        <v>2.8311846650296801E-2</v>
      </c>
      <c r="AD937" s="17">
        <v>3.4077982718116101E-2</v>
      </c>
      <c r="AE937" s="17">
        <v>0</v>
      </c>
      <c r="AF937" s="17"/>
      <c r="AG937" s="17">
        <v>3.0068766802874999E-2</v>
      </c>
      <c r="AH937" s="17">
        <v>2.65518895076725E-2</v>
      </c>
      <c r="AI937" s="17">
        <v>2.59181418752172E-2</v>
      </c>
      <c r="AJ937" s="17">
        <v>0</v>
      </c>
      <c r="AK937" s="17"/>
      <c r="AL937" s="17">
        <v>3.60456226200709E-3</v>
      </c>
      <c r="AM937" s="17">
        <v>5.6882956963794098E-2</v>
      </c>
      <c r="AN937" s="17">
        <v>3.7926010534637802E-2</v>
      </c>
      <c r="AO937" s="17">
        <v>2.7473311182613099E-2</v>
      </c>
      <c r="AP937" s="17">
        <v>0</v>
      </c>
      <c r="AQ937" s="17">
        <v>0</v>
      </c>
      <c r="AR937" s="17"/>
      <c r="AS937" s="17">
        <v>2.2226607077422599E-2</v>
      </c>
      <c r="AT937" s="17">
        <v>2.38043868751198E-2</v>
      </c>
      <c r="AU937" s="17">
        <v>2.38043868751198E-2</v>
      </c>
      <c r="AV937" s="17">
        <v>1.5895780576868E-2</v>
      </c>
      <c r="AW937" s="17">
        <v>2.87065130020999E-2</v>
      </c>
      <c r="AX937" s="17">
        <v>3.67046110226023E-2</v>
      </c>
      <c r="AY937" s="17">
        <v>0.19407753450516599</v>
      </c>
      <c r="AZ937" s="17">
        <v>0</v>
      </c>
      <c r="BA937" s="17">
        <v>0</v>
      </c>
      <c r="BB937" s="17"/>
      <c r="BC937" s="17">
        <v>2.5228934206105801E-2</v>
      </c>
      <c r="BD937" s="17">
        <v>3.4050747668881699E-2</v>
      </c>
      <c r="BE937" s="17">
        <v>0</v>
      </c>
      <c r="BF937" s="17">
        <v>2.2438287274422201E-2</v>
      </c>
      <c r="BG937" s="17">
        <v>3.3914762364505198E-2</v>
      </c>
      <c r="BH937" s="17">
        <v>0</v>
      </c>
      <c r="BI937" s="17"/>
      <c r="BJ937" s="17">
        <v>3.9062293904744402E-2</v>
      </c>
      <c r="BK937" s="17">
        <v>2.9057289916844999E-2</v>
      </c>
      <c r="BL937" s="17">
        <v>2.33831937336073E-2</v>
      </c>
      <c r="BM937" s="17">
        <v>2.3461008070716001E-2</v>
      </c>
      <c r="BN937" s="17">
        <v>1.8241640060315801E-2</v>
      </c>
      <c r="BO937" s="17">
        <v>4.2118553827621898E-2</v>
      </c>
      <c r="BP937" s="17"/>
      <c r="BQ937" s="17">
        <v>2.7286652555758E-2</v>
      </c>
      <c r="BR937" s="17">
        <v>3.0818998276480498E-2</v>
      </c>
      <c r="BS937" s="17"/>
      <c r="BT937" s="17">
        <v>2.4612772959588899E-2</v>
      </c>
      <c r="BU937" s="17">
        <v>2.9547983690166299E-2</v>
      </c>
      <c r="BV937" s="17"/>
      <c r="BW937" s="17">
        <v>2.48670614636924E-2</v>
      </c>
      <c r="BX937" s="17">
        <v>2.8231448411803198E-2</v>
      </c>
    </row>
    <row r="938" spans="2:76" x14ac:dyDescent="0.35">
      <c r="B938" t="s">
        <v>341</v>
      </c>
      <c r="C938" s="17">
        <v>0.69739247084735101</v>
      </c>
      <c r="D938" s="17">
        <v>0.64538135333457902</v>
      </c>
      <c r="E938" s="17">
        <v>0.75089370560938895</v>
      </c>
      <c r="F938" s="17"/>
      <c r="G938" s="17">
        <v>0.75023123178682904</v>
      </c>
      <c r="H938" s="17">
        <v>0.70691050661208399</v>
      </c>
      <c r="I938" s="17">
        <v>0.67246050428053905</v>
      </c>
      <c r="J938" s="17"/>
      <c r="K938" s="17">
        <v>0.61253880300108499</v>
      </c>
      <c r="L938" s="17">
        <v>0.67145394432401795</v>
      </c>
      <c r="M938" s="17">
        <v>0.68681868057044504</v>
      </c>
      <c r="N938" s="17">
        <v>0.81408138710885003</v>
      </c>
      <c r="O938" s="17">
        <v>0.59966098297973203</v>
      </c>
      <c r="P938" s="17">
        <v>0.734375814555558</v>
      </c>
      <c r="Q938" s="17">
        <v>0.73659350905735599</v>
      </c>
      <c r="R938" s="17">
        <v>0.73178659266360702</v>
      </c>
      <c r="S938" s="17">
        <v>0.81387143940953799</v>
      </c>
      <c r="T938" s="17">
        <v>0.64491750188836505</v>
      </c>
      <c r="U938" s="17">
        <v>0.76402967466949701</v>
      </c>
      <c r="V938" s="17">
        <v>0.64824142065008294</v>
      </c>
      <c r="W938" s="17">
        <v>0.76389131702704804</v>
      </c>
      <c r="X938" s="17">
        <v>0.834239104910108</v>
      </c>
      <c r="Y938" s="17">
        <v>0.79270715417706705</v>
      </c>
      <c r="Z938" s="17">
        <v>0.79706752682658399</v>
      </c>
      <c r="AA938" s="17"/>
      <c r="AB938" s="17">
        <v>0.78475767586859402</v>
      </c>
      <c r="AC938" s="17">
        <v>0.71022207729903497</v>
      </c>
      <c r="AD938" s="17">
        <v>0.62924026268718802</v>
      </c>
      <c r="AE938" s="17">
        <v>0.61383527441036501</v>
      </c>
      <c r="AF938" s="17"/>
      <c r="AG938" s="17">
        <v>0.72531666982421905</v>
      </c>
      <c r="AH938" s="17">
        <v>0.66667081380619597</v>
      </c>
      <c r="AI938" s="17">
        <v>0.607781639102146</v>
      </c>
      <c r="AJ938" s="17">
        <v>0.38851968093254102</v>
      </c>
      <c r="AK938" s="17"/>
      <c r="AL938" s="17">
        <v>0.73411908397401004</v>
      </c>
      <c r="AM938" s="17">
        <v>0.58389882885329403</v>
      </c>
      <c r="AN938" s="17">
        <v>0.761269275840879</v>
      </c>
      <c r="AO938" s="17">
        <v>0.55773225639763602</v>
      </c>
      <c r="AP938" s="17">
        <v>0.59006206774787295</v>
      </c>
      <c r="AQ938" s="17">
        <v>0.740937551589264</v>
      </c>
      <c r="AR938" s="17"/>
      <c r="AS938" s="17">
        <v>0.72075802464050998</v>
      </c>
      <c r="AT938" s="17">
        <v>0.56139023389120202</v>
      </c>
      <c r="AU938" s="17">
        <v>0.56139023389120202</v>
      </c>
      <c r="AV938" s="17">
        <v>0.68754940513931995</v>
      </c>
      <c r="AW938" s="17">
        <v>0.67320481377016195</v>
      </c>
      <c r="AX938" s="17">
        <v>0.889572783337088</v>
      </c>
      <c r="AY938" s="17">
        <v>0.57571652257328199</v>
      </c>
      <c r="AZ938" s="17">
        <v>0.819558889386379</v>
      </c>
      <c r="BA938" s="17">
        <v>1</v>
      </c>
      <c r="BB938" s="17"/>
      <c r="BC938" s="17">
        <v>0.62552955078225003</v>
      </c>
      <c r="BD938" s="17">
        <v>0.66414856214818596</v>
      </c>
      <c r="BE938" s="17">
        <v>0.84530132980161199</v>
      </c>
      <c r="BF938" s="17">
        <v>0.75370179301046603</v>
      </c>
      <c r="BG938" s="17">
        <v>0.732259710280038</v>
      </c>
      <c r="BH938" s="17">
        <v>0.87236850942424204</v>
      </c>
      <c r="BI938" s="17"/>
      <c r="BJ938" s="17">
        <v>0.69175979347016503</v>
      </c>
      <c r="BK938" s="17">
        <v>0.70951031108768103</v>
      </c>
      <c r="BL938" s="17">
        <v>0.58539483380082402</v>
      </c>
      <c r="BM938" s="17">
        <v>0.69870343825996795</v>
      </c>
      <c r="BN938" s="17">
        <v>0.73916699895500504</v>
      </c>
      <c r="BO938" s="17">
        <v>0.70877304372114502</v>
      </c>
      <c r="BP938" s="17"/>
      <c r="BQ938" s="17">
        <v>0.70732792117036702</v>
      </c>
      <c r="BR938" s="17">
        <v>0.67347797165955103</v>
      </c>
      <c r="BS938" s="17"/>
      <c r="BT938" s="17">
        <v>0.71678218317074704</v>
      </c>
      <c r="BU938" s="17">
        <v>0.68610992759209399</v>
      </c>
      <c r="BV938" s="17"/>
      <c r="BW938" s="17">
        <v>0.72837836726858396</v>
      </c>
      <c r="BX938" s="17">
        <v>0.652078420441212</v>
      </c>
    </row>
    <row r="939" spans="2:76" x14ac:dyDescent="0.35">
      <c r="B939" t="s">
        <v>342</v>
      </c>
      <c r="C939" s="17">
        <v>0.14684644254554999</v>
      </c>
      <c r="D939" s="17">
        <v>0.218070920250586</v>
      </c>
      <c r="E939" s="17">
        <v>7.3784368444319001E-2</v>
      </c>
      <c r="F939" s="17"/>
      <c r="G939" s="17">
        <v>0.11740681689171199</v>
      </c>
      <c r="H939" s="17">
        <v>0.10719070696895799</v>
      </c>
      <c r="I939" s="17">
        <v>0.18457039161691799</v>
      </c>
      <c r="J939" s="17"/>
      <c r="K939" s="17">
        <v>0.21665081663159</v>
      </c>
      <c r="L939" s="17">
        <v>0.147328693539787</v>
      </c>
      <c r="M939" s="17">
        <v>0.1463992401783</v>
      </c>
      <c r="N939" s="17">
        <v>0.12402707874958099</v>
      </c>
      <c r="O939" s="17">
        <v>0.100622231176624</v>
      </c>
      <c r="P939" s="17">
        <v>0</v>
      </c>
      <c r="Q939" s="17">
        <v>0.13077727427783101</v>
      </c>
      <c r="R939" s="17">
        <v>0.15417354344686199</v>
      </c>
      <c r="S939" s="17">
        <v>0.13955836564382801</v>
      </c>
      <c r="T939" s="17">
        <v>0.18304851379495499</v>
      </c>
      <c r="U939" s="17">
        <v>7.7217277927175407E-2</v>
      </c>
      <c r="V939" s="17">
        <v>7.0529128088471602E-2</v>
      </c>
      <c r="W939" s="17">
        <v>9.8941046901086294E-2</v>
      </c>
      <c r="X939" s="17">
        <v>8.34535838272258E-2</v>
      </c>
      <c r="Y939" s="17">
        <v>8.8078080628790606E-2</v>
      </c>
      <c r="Z939" s="17">
        <v>3.9561344832523299E-2</v>
      </c>
      <c r="AA939" s="17"/>
      <c r="AB939" s="17">
        <v>8.1397253002497102E-2</v>
      </c>
      <c r="AC939" s="17">
        <v>0.136173400887208</v>
      </c>
      <c r="AD939" s="17">
        <v>0.19324547232474201</v>
      </c>
      <c r="AE939" s="17">
        <v>0.21335220869538901</v>
      </c>
      <c r="AF939" s="17"/>
      <c r="AG939" s="17">
        <v>0.109532883281448</v>
      </c>
      <c r="AH939" s="17">
        <v>0.15388728037108601</v>
      </c>
      <c r="AI939" s="17">
        <v>0.259905620219545</v>
      </c>
      <c r="AJ939" s="17">
        <v>0.48385278059888998</v>
      </c>
      <c r="AK939" s="17"/>
      <c r="AL939" s="17">
        <v>0.14221939298276001</v>
      </c>
      <c r="AM939" s="17">
        <v>0.21299585926731501</v>
      </c>
      <c r="AN939" s="17">
        <v>0.10310698219897201</v>
      </c>
      <c r="AO939" s="17">
        <v>0.23740865399675001</v>
      </c>
      <c r="AP939" s="17">
        <v>0.17289280933690099</v>
      </c>
      <c r="AQ939" s="17">
        <v>0.17117442892471599</v>
      </c>
      <c r="AR939" s="17"/>
      <c r="AS939" s="17">
        <v>0.14665437994591199</v>
      </c>
      <c r="AT939" s="17">
        <v>0.25788501209041598</v>
      </c>
      <c r="AU939" s="17">
        <v>0.25788501209041598</v>
      </c>
      <c r="AV939" s="17">
        <v>0.147002964194273</v>
      </c>
      <c r="AW939" s="17">
        <v>9.3168761581640003E-2</v>
      </c>
      <c r="AX939" s="17">
        <v>7.3722605640309399E-2</v>
      </c>
      <c r="AY939" s="17">
        <v>8.5079101749374594E-2</v>
      </c>
      <c r="AZ939" s="17">
        <v>8.9409927727783306E-2</v>
      </c>
      <c r="BA939" s="17">
        <v>0</v>
      </c>
      <c r="BB939" s="17"/>
      <c r="BC939" s="17">
        <v>0.21038191047357899</v>
      </c>
      <c r="BD939" s="17">
        <v>0.13604103205815801</v>
      </c>
      <c r="BE939" s="17">
        <v>5.9952847299288299E-2</v>
      </c>
      <c r="BF939" s="17">
        <v>0.102454500161165</v>
      </c>
      <c r="BG939" s="17">
        <v>0.120754358498892</v>
      </c>
      <c r="BH939" s="17">
        <v>0</v>
      </c>
      <c r="BI939" s="17"/>
      <c r="BJ939" s="17">
        <v>0.135321178259282</v>
      </c>
      <c r="BK939" s="17">
        <v>0.138476124338169</v>
      </c>
      <c r="BL939" s="17">
        <v>0.204481859719437</v>
      </c>
      <c r="BM939" s="17">
        <v>0.14724309610304501</v>
      </c>
      <c r="BN939" s="17">
        <v>0.13044939320336099</v>
      </c>
      <c r="BO939" s="17">
        <v>0.15758835514914701</v>
      </c>
      <c r="BP939" s="17"/>
      <c r="BQ939" s="17">
        <v>0.15188019043570999</v>
      </c>
      <c r="BR939" s="17">
        <v>0.137645417021316</v>
      </c>
      <c r="BS939" s="17"/>
      <c r="BT939" s="17">
        <v>0.15755933682680801</v>
      </c>
      <c r="BU939" s="17">
        <v>0.13767537996638099</v>
      </c>
      <c r="BV939" s="17"/>
      <c r="BW939" s="17">
        <v>0.12941095629275301</v>
      </c>
      <c r="BX939" s="17">
        <v>0.17057081035412799</v>
      </c>
    </row>
    <row r="940" spans="2:76" x14ac:dyDescent="0.35">
      <c r="B940" t="s">
        <v>109</v>
      </c>
      <c r="C940" s="17">
        <v>0.55054602830180199</v>
      </c>
      <c r="D940" s="17">
        <v>0.42731043308399302</v>
      </c>
      <c r="E940" s="17">
        <v>0.67710933716507005</v>
      </c>
      <c r="F940" s="17"/>
      <c r="G940" s="17">
        <v>0.63282441489511698</v>
      </c>
      <c r="H940" s="17">
        <v>0.59971979964312505</v>
      </c>
      <c r="I940" s="17">
        <v>0.48789011266362098</v>
      </c>
      <c r="J940" s="17"/>
      <c r="K940" s="17">
        <v>0.39588798636949502</v>
      </c>
      <c r="L940" s="17">
        <v>0.524125250784231</v>
      </c>
      <c r="M940" s="17">
        <v>0.54041944039214496</v>
      </c>
      <c r="N940" s="17">
        <v>0.69005430835926895</v>
      </c>
      <c r="O940" s="17">
        <v>0.49903875180310903</v>
      </c>
      <c r="P940" s="17">
        <v>0.734375814555558</v>
      </c>
      <c r="Q940" s="17">
        <v>0.60581623477952495</v>
      </c>
      <c r="R940" s="17">
        <v>0.57761304921674606</v>
      </c>
      <c r="S940" s="17">
        <v>0.67431307376571004</v>
      </c>
      <c r="T940" s="17">
        <v>0.46186898809340998</v>
      </c>
      <c r="U940" s="17">
        <v>0.68681239674232197</v>
      </c>
      <c r="V940" s="17">
        <v>0.57771229256161205</v>
      </c>
      <c r="W940" s="17">
        <v>0.66495027012596197</v>
      </c>
      <c r="X940" s="17">
        <v>0.75078552108288199</v>
      </c>
      <c r="Y940" s="17">
        <v>0.70462907354827697</v>
      </c>
      <c r="Z940" s="17">
        <v>0.75750618199405995</v>
      </c>
      <c r="AA940" s="17"/>
      <c r="AB940" s="17">
        <v>0.70336042286609701</v>
      </c>
      <c r="AC940" s="17">
        <v>0.574048676411827</v>
      </c>
      <c r="AD940" s="17">
        <v>0.43599479036244598</v>
      </c>
      <c r="AE940" s="17">
        <v>0.40048306571497599</v>
      </c>
      <c r="AF940" s="17"/>
      <c r="AG940" s="17">
        <v>0.61578378654277099</v>
      </c>
      <c r="AH940" s="17">
        <v>0.51278353343510996</v>
      </c>
      <c r="AI940" s="17">
        <v>0.347876018882601</v>
      </c>
      <c r="AJ940" s="17">
        <v>-9.5333099666349702E-2</v>
      </c>
      <c r="AK940" s="17"/>
      <c r="AL940" s="17">
        <v>0.59189969099124995</v>
      </c>
      <c r="AM940" s="17">
        <v>0.37090296958598001</v>
      </c>
      <c r="AN940" s="17">
        <v>0.65816229364190704</v>
      </c>
      <c r="AO940" s="17">
        <v>0.32032360240088598</v>
      </c>
      <c r="AP940" s="17">
        <v>0.41716925841097102</v>
      </c>
      <c r="AQ940" s="17">
        <v>0.56976312266454798</v>
      </c>
      <c r="AR940" s="17"/>
      <c r="AS940" s="17">
        <v>0.57410364469459796</v>
      </c>
      <c r="AT940" s="17">
        <v>0.30350522180078698</v>
      </c>
      <c r="AU940" s="17">
        <v>0.30350522180078698</v>
      </c>
      <c r="AV940" s="17">
        <v>0.540546440945047</v>
      </c>
      <c r="AW940" s="17">
        <v>0.58003605218852206</v>
      </c>
      <c r="AX940" s="17">
        <v>0.81585017769677903</v>
      </c>
      <c r="AY940" s="17">
        <v>0.49063742082390699</v>
      </c>
      <c r="AZ940" s="17">
        <v>0.730148961658596</v>
      </c>
      <c r="BA940" s="17">
        <v>1</v>
      </c>
      <c r="BB940" s="17"/>
      <c r="BC940" s="17">
        <v>0.41514764030867102</v>
      </c>
      <c r="BD940" s="17">
        <v>0.52810753009002798</v>
      </c>
      <c r="BE940" s="17">
        <v>0.78534848250232303</v>
      </c>
      <c r="BF940" s="17">
        <v>0.65124729284930005</v>
      </c>
      <c r="BG940" s="17">
        <v>0.61150535178114596</v>
      </c>
      <c r="BH940" s="17">
        <v>0.87236850942424204</v>
      </c>
      <c r="BI940" s="17"/>
      <c r="BJ940" s="17">
        <v>0.556438615210883</v>
      </c>
      <c r="BK940" s="17">
        <v>0.57103418674951201</v>
      </c>
      <c r="BL940" s="17">
        <v>0.38091297408138702</v>
      </c>
      <c r="BM940" s="17">
        <v>0.55146034215692297</v>
      </c>
      <c r="BN940" s="17">
        <v>0.60871760575164502</v>
      </c>
      <c r="BO940" s="17">
        <v>0.55118468857199898</v>
      </c>
      <c r="BP940" s="17"/>
      <c r="BQ940" s="17">
        <v>0.55544773073465703</v>
      </c>
      <c r="BR940" s="17">
        <v>0.53583255463823598</v>
      </c>
      <c r="BS940" s="17"/>
      <c r="BT940" s="17">
        <v>0.55922284634394004</v>
      </c>
      <c r="BU940" s="17">
        <v>0.54843454762571298</v>
      </c>
      <c r="BV940" s="17"/>
      <c r="BW940" s="17">
        <v>0.59896741097583095</v>
      </c>
      <c r="BX940" s="17">
        <v>0.48150761008708298</v>
      </c>
    </row>
    <row r="941" spans="2:76"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row>
    <row r="942" spans="2:76" x14ac:dyDescent="0.35">
      <c r="B942" s="6" t="s">
        <v>495</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row>
    <row r="943" spans="2:76" x14ac:dyDescent="0.35">
      <c r="B943" s="24" t="s">
        <v>99</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row>
    <row r="944" spans="2:76" x14ac:dyDescent="0.35">
      <c r="B944" t="s">
        <v>336</v>
      </c>
      <c r="C944" s="17">
        <v>0.23295020636244601</v>
      </c>
      <c r="D944" s="17">
        <v>0.199942650291969</v>
      </c>
      <c r="E944" s="17">
        <v>0.26648568683863399</v>
      </c>
      <c r="F944" s="17"/>
      <c r="G944" s="17">
        <v>0.27395887716248202</v>
      </c>
      <c r="H944" s="17">
        <v>0.26131633277597699</v>
      </c>
      <c r="I944" s="17">
        <v>0.19904559890805901</v>
      </c>
      <c r="J944" s="17"/>
      <c r="K944" s="17">
        <v>0.252271768388177</v>
      </c>
      <c r="L944" s="17">
        <v>0.19192562864749099</v>
      </c>
      <c r="M944" s="17">
        <v>0.27301290230228997</v>
      </c>
      <c r="N944" s="17">
        <v>0.28840861297388298</v>
      </c>
      <c r="O944" s="17">
        <v>0.202435067243247</v>
      </c>
      <c r="P944" s="17">
        <v>0.213168692703781</v>
      </c>
      <c r="Q944" s="17">
        <v>0.21593734694656799</v>
      </c>
      <c r="R944" s="17">
        <v>0.217233736893957</v>
      </c>
      <c r="S944" s="17">
        <v>0.140988003010282</v>
      </c>
      <c r="T944" s="17">
        <v>0.25142596063115003</v>
      </c>
      <c r="U944" s="17">
        <v>0.21819992584855899</v>
      </c>
      <c r="V944" s="17">
        <v>0.35460656577879801</v>
      </c>
      <c r="W944" s="17">
        <v>0.24056038488124301</v>
      </c>
      <c r="X944" s="17">
        <v>0.12522718934427601</v>
      </c>
      <c r="Y944" s="17">
        <v>0.27080647243538197</v>
      </c>
      <c r="Z944" s="17">
        <v>0.40535385821909098</v>
      </c>
      <c r="AA944" s="17"/>
      <c r="AB944" s="17">
        <v>0.33128059896672502</v>
      </c>
      <c r="AC944" s="17">
        <v>0.21139648184899901</v>
      </c>
      <c r="AD944" s="17">
        <v>0.194639635043522</v>
      </c>
      <c r="AE944" s="17">
        <v>0.15640822282853001</v>
      </c>
      <c r="AF944" s="17"/>
      <c r="AG944" s="17">
        <v>0.24171975556453101</v>
      </c>
      <c r="AH944" s="17">
        <v>0.21847509134656401</v>
      </c>
      <c r="AI944" s="17">
        <v>0.18460538121426301</v>
      </c>
      <c r="AJ944" s="17">
        <v>0.16539172564264701</v>
      </c>
      <c r="AK944" s="17"/>
      <c r="AL944" s="17">
        <v>0.19521798320959799</v>
      </c>
      <c r="AM944" s="17">
        <v>0.15580324963331799</v>
      </c>
      <c r="AN944" s="17">
        <v>0.35429668182395102</v>
      </c>
      <c r="AO944" s="17">
        <v>0.18069733356448101</v>
      </c>
      <c r="AP944" s="17">
        <v>0.23538641105198899</v>
      </c>
      <c r="AQ944" s="17">
        <v>0.34578315456388498</v>
      </c>
      <c r="AR944" s="17"/>
      <c r="AS944" s="17">
        <v>0.22491023035367499</v>
      </c>
      <c r="AT944" s="17">
        <v>0.16755905119959</v>
      </c>
      <c r="AU944" s="17">
        <v>0.16755905119959</v>
      </c>
      <c r="AV944" s="17">
        <v>0.20196154615827999</v>
      </c>
      <c r="AW944" s="17">
        <v>0.23407755597625901</v>
      </c>
      <c r="AX944" s="17">
        <v>0.641551623034192</v>
      </c>
      <c r="AY944" s="17">
        <v>0.28804922881029299</v>
      </c>
      <c r="AZ944" s="17">
        <v>0.22903957049187801</v>
      </c>
      <c r="BA944" s="17">
        <v>0.68921942700524597</v>
      </c>
      <c r="BB944" s="17"/>
      <c r="BC944" s="17">
        <v>0.19114119819012201</v>
      </c>
      <c r="BD944" s="17">
        <v>0.113459057792669</v>
      </c>
      <c r="BE944" s="17">
        <v>0.42476423401673302</v>
      </c>
      <c r="BF944" s="17">
        <v>0.27052170090420702</v>
      </c>
      <c r="BG944" s="17">
        <v>0.24364545251518199</v>
      </c>
      <c r="BH944" s="17">
        <v>0.80577744668228402</v>
      </c>
      <c r="BI944" s="17"/>
      <c r="BJ944" s="17">
        <v>0.23468028821947001</v>
      </c>
      <c r="BK944" s="17">
        <v>0.22512139841863801</v>
      </c>
      <c r="BL944" s="17">
        <v>0.26805812759696701</v>
      </c>
      <c r="BM944" s="17">
        <v>0.253865987063286</v>
      </c>
      <c r="BN944" s="17">
        <v>0.23230030705364299</v>
      </c>
      <c r="BO944" s="17">
        <v>0.16542566341802201</v>
      </c>
      <c r="BP944" s="17"/>
      <c r="BQ944" s="17">
        <v>0.23240738914525699</v>
      </c>
      <c r="BR944" s="17">
        <v>0.23383904096733901</v>
      </c>
      <c r="BS944" s="17"/>
      <c r="BT944" s="17">
        <v>0.22077421642989101</v>
      </c>
      <c r="BU944" s="17">
        <v>0.24505542505598399</v>
      </c>
      <c r="BV944" s="17"/>
      <c r="BW944" s="17">
        <v>0.25618613236494497</v>
      </c>
      <c r="BX944" s="17">
        <v>0.194255658923708</v>
      </c>
    </row>
    <row r="945" spans="2:76" x14ac:dyDescent="0.35">
      <c r="B945" t="s">
        <v>337</v>
      </c>
      <c r="C945" s="17">
        <v>0.20869514720775001</v>
      </c>
      <c r="D945" s="17">
        <v>0.21938643046793499</v>
      </c>
      <c r="E945" s="17">
        <v>0.198399099063988</v>
      </c>
      <c r="F945" s="17"/>
      <c r="G945" s="17">
        <v>0.27847035673090298</v>
      </c>
      <c r="H945" s="17">
        <v>0.21891213610636601</v>
      </c>
      <c r="I945" s="17">
        <v>0.177403376014</v>
      </c>
      <c r="J945" s="17"/>
      <c r="K945" s="17">
        <v>0.176689176371021</v>
      </c>
      <c r="L945" s="17">
        <v>0.19900506410260199</v>
      </c>
      <c r="M945" s="17">
        <v>0.195549979080891</v>
      </c>
      <c r="N945" s="17">
        <v>0.31088789661218302</v>
      </c>
      <c r="O945" s="17">
        <v>0</v>
      </c>
      <c r="P945" s="17">
        <v>0.127074295475715</v>
      </c>
      <c r="Q945" s="17">
        <v>0.19141606502632999</v>
      </c>
      <c r="R945" s="17">
        <v>0.24859398562556601</v>
      </c>
      <c r="S945" s="17">
        <v>0.23145324233982201</v>
      </c>
      <c r="T945" s="17">
        <v>0.184141190677198</v>
      </c>
      <c r="U945" s="17">
        <v>0.25390053671173601</v>
      </c>
      <c r="V945" s="17">
        <v>0.27921376453375502</v>
      </c>
      <c r="W945" s="17">
        <v>0.27674524502105502</v>
      </c>
      <c r="X945" s="17">
        <v>0.37140569263787798</v>
      </c>
      <c r="Y945" s="17">
        <v>0.17888707980739699</v>
      </c>
      <c r="Z945" s="17">
        <v>0.155877255218278</v>
      </c>
      <c r="AA945" s="17"/>
      <c r="AB945" s="17">
        <v>0.210875901959066</v>
      </c>
      <c r="AC945" s="17">
        <v>0.232075551056833</v>
      </c>
      <c r="AD945" s="17">
        <v>0.20482745144358899</v>
      </c>
      <c r="AE945" s="17">
        <v>0.17826687199632599</v>
      </c>
      <c r="AF945" s="17"/>
      <c r="AG945" s="17">
        <v>0.204805189341246</v>
      </c>
      <c r="AH945" s="17">
        <v>0.29248391290260001</v>
      </c>
      <c r="AI945" s="17">
        <v>0.20821990960283501</v>
      </c>
      <c r="AJ945" s="17">
        <v>0.13142602603855699</v>
      </c>
      <c r="AK945" s="17"/>
      <c r="AL945" s="17">
        <v>0.23477065919958401</v>
      </c>
      <c r="AM945" s="17">
        <v>0.17551951391072501</v>
      </c>
      <c r="AN945" s="17">
        <v>0.227170167392543</v>
      </c>
      <c r="AO945" s="17">
        <v>0.17239003281826401</v>
      </c>
      <c r="AP945" s="17">
        <v>0.18381156830030401</v>
      </c>
      <c r="AQ945" s="17">
        <v>0.26519261599064498</v>
      </c>
      <c r="AR945" s="17"/>
      <c r="AS945" s="17">
        <v>0.17335701708072801</v>
      </c>
      <c r="AT945" s="17">
        <v>8.4950891606294598E-2</v>
      </c>
      <c r="AU945" s="17">
        <v>8.4950891606294598E-2</v>
      </c>
      <c r="AV945" s="17">
        <v>0.28710371205470803</v>
      </c>
      <c r="AW945" s="17">
        <v>0.28522609641499702</v>
      </c>
      <c r="AX945" s="17">
        <v>0.18257026390547301</v>
      </c>
      <c r="AY945" s="17">
        <v>0.219341319352922</v>
      </c>
      <c r="AZ945" s="17">
        <v>0.34434550030536598</v>
      </c>
      <c r="BA945" s="17">
        <v>0</v>
      </c>
      <c r="BB945" s="17"/>
      <c r="BC945" s="17">
        <v>0.19935589260751499</v>
      </c>
      <c r="BD945" s="17">
        <v>0.260840787056211</v>
      </c>
      <c r="BE945" s="17">
        <v>0.213320157493785</v>
      </c>
      <c r="BF945" s="17">
        <v>0.23313826156555301</v>
      </c>
      <c r="BG945" s="17">
        <v>0.20064943414258199</v>
      </c>
      <c r="BH945" s="17">
        <v>6.3296146722188695E-2</v>
      </c>
      <c r="BI945" s="17"/>
      <c r="BJ945" s="17">
        <v>0.171061038358542</v>
      </c>
      <c r="BK945" s="17">
        <v>0.18804290003652999</v>
      </c>
      <c r="BL945" s="17">
        <v>0.19199331382227999</v>
      </c>
      <c r="BM945" s="17">
        <v>0.23947104530480001</v>
      </c>
      <c r="BN945" s="17">
        <v>0.24939027388326901</v>
      </c>
      <c r="BO945" s="17">
        <v>0.18881285740248699</v>
      </c>
      <c r="BP945" s="17"/>
      <c r="BQ945" s="17">
        <v>0.207003384108182</v>
      </c>
      <c r="BR945" s="17">
        <v>0.20710123619947199</v>
      </c>
      <c r="BS945" s="17"/>
      <c r="BT945" s="17">
        <v>0.20960249582242799</v>
      </c>
      <c r="BU945" s="17">
        <v>0.206449671783382</v>
      </c>
      <c r="BV945" s="17"/>
      <c r="BW945" s="17">
        <v>0.221902646627303</v>
      </c>
      <c r="BX945" s="17">
        <v>0.19417612800905301</v>
      </c>
    </row>
    <row r="946" spans="2:76" x14ac:dyDescent="0.35">
      <c r="B946" t="s">
        <v>338</v>
      </c>
      <c r="C946" s="17">
        <v>0.178914191170683</v>
      </c>
      <c r="D946" s="17">
        <v>0.164225066023689</v>
      </c>
      <c r="E946" s="17">
        <v>0.193988199880329</v>
      </c>
      <c r="F946" s="17"/>
      <c r="G946" s="17">
        <v>0.218569957648129</v>
      </c>
      <c r="H946" s="17">
        <v>0.18290908950189499</v>
      </c>
      <c r="I946" s="17">
        <v>0.16238691222936499</v>
      </c>
      <c r="J946" s="17"/>
      <c r="K946" s="17">
        <v>0.217908188032265</v>
      </c>
      <c r="L946" s="17">
        <v>0.192094973366672</v>
      </c>
      <c r="M946" s="17">
        <v>0.192729401218111</v>
      </c>
      <c r="N946" s="17">
        <v>0.21362892376967099</v>
      </c>
      <c r="O946" s="17">
        <v>0.69703676978390705</v>
      </c>
      <c r="P946" s="17">
        <v>0.18041301691853801</v>
      </c>
      <c r="Q946" s="17">
        <v>0.18825435563563001</v>
      </c>
      <c r="R946" s="17">
        <v>0.132906979507255</v>
      </c>
      <c r="S946" s="17">
        <v>9.2651458259692801E-2</v>
      </c>
      <c r="T946" s="17">
        <v>0.16259598992278901</v>
      </c>
      <c r="U946" s="17">
        <v>0.13519572944969099</v>
      </c>
      <c r="V946" s="17">
        <v>7.1429593841649403E-2</v>
      </c>
      <c r="W946" s="17">
        <v>0.156243375602755</v>
      </c>
      <c r="X946" s="17">
        <v>0.207020644522175</v>
      </c>
      <c r="Y946" s="17">
        <v>0.15225760270115299</v>
      </c>
      <c r="Z946" s="17">
        <v>0.15663921879816101</v>
      </c>
      <c r="AA946" s="17"/>
      <c r="AB946" s="17">
        <v>0.175953096630973</v>
      </c>
      <c r="AC946" s="17">
        <v>0.18138702694580899</v>
      </c>
      <c r="AD946" s="17">
        <v>0.172133248774331</v>
      </c>
      <c r="AE946" s="17">
        <v>0.19280213007539401</v>
      </c>
      <c r="AF946" s="17"/>
      <c r="AG946" s="17">
        <v>0.180692426445896</v>
      </c>
      <c r="AH946" s="17">
        <v>0.13170124773984601</v>
      </c>
      <c r="AI946" s="17">
        <v>0.183112422499532</v>
      </c>
      <c r="AJ946" s="17">
        <v>0.13532719696382101</v>
      </c>
      <c r="AK946" s="17"/>
      <c r="AL946" s="17">
        <v>0.162049915338219</v>
      </c>
      <c r="AM946" s="17">
        <v>0.24696031346560601</v>
      </c>
      <c r="AN946" s="17">
        <v>0.114814409638719</v>
      </c>
      <c r="AO946" s="17">
        <v>0.26005040094192</v>
      </c>
      <c r="AP946" s="17">
        <v>0.16040378852256801</v>
      </c>
      <c r="AQ946" s="17">
        <v>0.100805355543313</v>
      </c>
      <c r="AR946" s="17"/>
      <c r="AS946" s="17">
        <v>0.168927822470929</v>
      </c>
      <c r="AT946" s="17">
        <v>0.15446000886717601</v>
      </c>
      <c r="AU946" s="17">
        <v>0.15446000886717601</v>
      </c>
      <c r="AV946" s="17">
        <v>0.19797673720075901</v>
      </c>
      <c r="AW946" s="17">
        <v>0.23121644636951899</v>
      </c>
      <c r="AX946" s="17">
        <v>0.1030064430318</v>
      </c>
      <c r="AY946" s="17">
        <v>0.198730148012144</v>
      </c>
      <c r="AZ946" s="17">
        <v>0.24360974673568001</v>
      </c>
      <c r="BA946" s="17">
        <v>0.31078057299475398</v>
      </c>
      <c r="BB946" s="17"/>
      <c r="BC946" s="17">
        <v>0.173467905324968</v>
      </c>
      <c r="BD946" s="17">
        <v>0.22985963504770601</v>
      </c>
      <c r="BE946" s="17">
        <v>0.14917058290777199</v>
      </c>
      <c r="BF946" s="17">
        <v>0.18448497522273399</v>
      </c>
      <c r="BG946" s="17">
        <v>0.17702622149188399</v>
      </c>
      <c r="BH946" s="17">
        <v>6.4335343853568996E-2</v>
      </c>
      <c r="BI946" s="17"/>
      <c r="BJ946" s="17">
        <v>0.220719614823431</v>
      </c>
      <c r="BK946" s="17">
        <v>0.158181999980607</v>
      </c>
      <c r="BL946" s="17">
        <v>0.22003185245838799</v>
      </c>
      <c r="BM946" s="17">
        <v>0.14761572531287301</v>
      </c>
      <c r="BN946" s="17">
        <v>0.17397026321946099</v>
      </c>
      <c r="BO946" s="17">
        <v>0.2161002337746</v>
      </c>
      <c r="BP946" s="17"/>
      <c r="BQ946" s="17">
        <v>0.182756351201664</v>
      </c>
      <c r="BR946" s="17">
        <v>0.17254027052184201</v>
      </c>
      <c r="BS946" s="17"/>
      <c r="BT946" s="17">
        <v>0.165866095071942</v>
      </c>
      <c r="BU946" s="17">
        <v>0.189140904642567</v>
      </c>
      <c r="BV946" s="17"/>
      <c r="BW946" s="17">
        <v>0.183743003989605</v>
      </c>
      <c r="BX946" s="17">
        <v>0.17299289007250301</v>
      </c>
    </row>
    <row r="947" spans="2:76" x14ac:dyDescent="0.35">
      <c r="B947" t="s">
        <v>339</v>
      </c>
      <c r="C947" s="17">
        <v>9.3061587544048599E-2</v>
      </c>
      <c r="D947" s="17">
        <v>0.105473514604094</v>
      </c>
      <c r="E947" s="17">
        <v>7.8818416028799299E-2</v>
      </c>
      <c r="F947" s="17"/>
      <c r="G947" s="17">
        <v>3.7979456126826801E-2</v>
      </c>
      <c r="H947" s="17">
        <v>0.10365364141088899</v>
      </c>
      <c r="I947" s="17">
        <v>0.10481994781725799</v>
      </c>
      <c r="J947" s="17"/>
      <c r="K947" s="17">
        <v>0.112385465841373</v>
      </c>
      <c r="L947" s="17">
        <v>0.115100538744505</v>
      </c>
      <c r="M947" s="17">
        <v>1.99100655734031E-2</v>
      </c>
      <c r="N947" s="17">
        <v>3.1340860618773399E-2</v>
      </c>
      <c r="O947" s="17">
        <v>0</v>
      </c>
      <c r="P947" s="17">
        <v>0.127193329992358</v>
      </c>
      <c r="Q947" s="17">
        <v>0.121326662142099</v>
      </c>
      <c r="R947" s="17">
        <v>8.2955372462877403E-2</v>
      </c>
      <c r="S947" s="17">
        <v>0.23917007724200301</v>
      </c>
      <c r="T947" s="17">
        <v>9.32654263771725E-2</v>
      </c>
      <c r="U947" s="17">
        <v>0.116522619840306</v>
      </c>
      <c r="V947" s="17">
        <v>7.1429593841649403E-2</v>
      </c>
      <c r="W947" s="17">
        <v>8.3029541083253194E-2</v>
      </c>
      <c r="X947" s="17">
        <v>0</v>
      </c>
      <c r="Y947" s="17">
        <v>3.02209517708916E-2</v>
      </c>
      <c r="Z947" s="17">
        <v>3.9598363957685699E-2</v>
      </c>
      <c r="AA947" s="17"/>
      <c r="AB947" s="17">
        <v>0.105702076455246</v>
      </c>
      <c r="AC947" s="17">
        <v>8.8600879980628197E-2</v>
      </c>
      <c r="AD947" s="17">
        <v>7.9971518120171906E-2</v>
      </c>
      <c r="AE947" s="17">
        <v>0.106922476825475</v>
      </c>
      <c r="AF947" s="17"/>
      <c r="AG947" s="17">
        <v>9.0371590010294905E-2</v>
      </c>
      <c r="AH947" s="17">
        <v>0.11331026741698901</v>
      </c>
      <c r="AI947" s="17">
        <v>9.7222707394459498E-2</v>
      </c>
      <c r="AJ947" s="17">
        <v>0.147880242457894</v>
      </c>
      <c r="AK947" s="17"/>
      <c r="AL947" s="17">
        <v>0.108123520149533</v>
      </c>
      <c r="AM947" s="17">
        <v>9.7270154049352103E-2</v>
      </c>
      <c r="AN947" s="17">
        <v>4.8208245118152297E-2</v>
      </c>
      <c r="AO947" s="17">
        <v>0.13526700522535601</v>
      </c>
      <c r="AP947" s="17">
        <v>0.115025711482489</v>
      </c>
      <c r="AQ947" s="17">
        <v>4.3889521030792703E-2</v>
      </c>
      <c r="AR947" s="17"/>
      <c r="AS947" s="17">
        <v>0.113363938954938</v>
      </c>
      <c r="AT947" s="17">
        <v>9.3963051534099701E-2</v>
      </c>
      <c r="AU947" s="17">
        <v>9.3963051534099701E-2</v>
      </c>
      <c r="AV947" s="17">
        <v>7.4676087189878795E-2</v>
      </c>
      <c r="AW947" s="17">
        <v>0.126692434153381</v>
      </c>
      <c r="AX947" s="17">
        <v>0</v>
      </c>
      <c r="AY947" s="17">
        <v>0</v>
      </c>
      <c r="AZ947" s="17">
        <v>2.9393374621195401E-2</v>
      </c>
      <c r="BA947" s="17">
        <v>0</v>
      </c>
      <c r="BB947" s="17"/>
      <c r="BC947" s="17">
        <v>0.123051559084732</v>
      </c>
      <c r="BD947" s="17">
        <v>5.5543634621157197E-2</v>
      </c>
      <c r="BE947" s="17">
        <v>9.0604450893573801E-2</v>
      </c>
      <c r="BF947" s="17">
        <v>7.0978706332261304E-2</v>
      </c>
      <c r="BG947" s="17">
        <v>8.8816491036857098E-2</v>
      </c>
      <c r="BH947" s="17">
        <v>0</v>
      </c>
      <c r="BI947" s="17"/>
      <c r="BJ947" s="17">
        <v>8.4242941839229299E-2</v>
      </c>
      <c r="BK947" s="17">
        <v>0.118197919649247</v>
      </c>
      <c r="BL947" s="17">
        <v>6.4257139354283399E-2</v>
      </c>
      <c r="BM947" s="17">
        <v>7.3084886963147203E-2</v>
      </c>
      <c r="BN947" s="17">
        <v>9.4675432503797299E-2</v>
      </c>
      <c r="BO947" s="17">
        <v>0.121753686818787</v>
      </c>
      <c r="BP947" s="17"/>
      <c r="BQ947" s="17">
        <v>9.72904974082862E-2</v>
      </c>
      <c r="BR947" s="17">
        <v>8.5037371972208897E-2</v>
      </c>
      <c r="BS947" s="17"/>
      <c r="BT947" s="17">
        <v>0.104142064136929</v>
      </c>
      <c r="BU947" s="17">
        <v>8.3087601729276206E-2</v>
      </c>
      <c r="BV947" s="17"/>
      <c r="BW947" s="17">
        <v>8.4095305825290095E-2</v>
      </c>
      <c r="BX947" s="17">
        <v>0.105832944912262</v>
      </c>
    </row>
    <row r="948" spans="2:76" x14ac:dyDescent="0.35">
      <c r="B948" t="s">
        <v>340</v>
      </c>
      <c r="C948" s="17">
        <v>0.154463630526148</v>
      </c>
      <c r="D948" s="17">
        <v>0.196855640705384</v>
      </c>
      <c r="E948" s="17">
        <v>0.112297592089664</v>
      </c>
      <c r="F948" s="17"/>
      <c r="G948" s="17">
        <v>7.8695201008867496E-2</v>
      </c>
      <c r="H948" s="17">
        <v>9.8772784133475802E-2</v>
      </c>
      <c r="I948" s="17">
        <v>0.219382734635091</v>
      </c>
      <c r="J948" s="17"/>
      <c r="K948" s="17">
        <v>0.144481743388645</v>
      </c>
      <c r="L948" s="17">
        <v>0.167361443672354</v>
      </c>
      <c r="M948" s="17">
        <v>0.14637698491596099</v>
      </c>
      <c r="N948" s="17">
        <v>6.26817212375467E-2</v>
      </c>
      <c r="O948" s="17">
        <v>0.100528162972845</v>
      </c>
      <c r="P948" s="17">
        <v>0.17273204674988499</v>
      </c>
      <c r="Q948" s="17">
        <v>0.16679754453555201</v>
      </c>
      <c r="R948" s="17">
        <v>0.157480324281843</v>
      </c>
      <c r="S948" s="17">
        <v>0.109089785087343</v>
      </c>
      <c r="T948" s="17">
        <v>0.18027323278021401</v>
      </c>
      <c r="U948" s="17">
        <v>0.116234737250051</v>
      </c>
      <c r="V948" s="17">
        <v>0.15410299571185401</v>
      </c>
      <c r="W948" s="17">
        <v>0.119001450162593</v>
      </c>
      <c r="X948" s="17">
        <v>0.124657475635264</v>
      </c>
      <c r="Y948" s="17">
        <v>0.17967720697687301</v>
      </c>
      <c r="Z948" s="17">
        <v>0.163518136694663</v>
      </c>
      <c r="AA948" s="17"/>
      <c r="AB948" s="17">
        <v>8.9958007949694802E-2</v>
      </c>
      <c r="AC948" s="17">
        <v>0.159649601342092</v>
      </c>
      <c r="AD948" s="17">
        <v>0.18898542833829399</v>
      </c>
      <c r="AE948" s="17">
        <v>0.213122209181596</v>
      </c>
      <c r="AF948" s="17"/>
      <c r="AG948" s="17">
        <v>0.14397388366094899</v>
      </c>
      <c r="AH948" s="17">
        <v>0.17879990878507701</v>
      </c>
      <c r="AI948" s="17">
        <v>0.180180712608808</v>
      </c>
      <c r="AJ948" s="17">
        <v>0.380248570472414</v>
      </c>
      <c r="AK948" s="17"/>
      <c r="AL948" s="17">
        <v>0.20403947706209499</v>
      </c>
      <c r="AM948" s="17">
        <v>0.164494829868159</v>
      </c>
      <c r="AN948" s="17">
        <v>7.8676397170331994E-2</v>
      </c>
      <c r="AO948" s="17">
        <v>0.19216695368692799</v>
      </c>
      <c r="AP948" s="17">
        <v>0.21444578065286099</v>
      </c>
      <c r="AQ948" s="17">
        <v>0.16175045959647699</v>
      </c>
      <c r="AR948" s="17"/>
      <c r="AS948" s="17">
        <v>0.193825313679127</v>
      </c>
      <c r="AT948" s="17">
        <v>0.30813155547790899</v>
      </c>
      <c r="AU948" s="17">
        <v>0.30813155547790899</v>
      </c>
      <c r="AV948" s="17">
        <v>0.109876491508807</v>
      </c>
      <c r="AW948" s="17">
        <v>5.5288068719425501E-2</v>
      </c>
      <c r="AX948" s="17">
        <v>3.6167059005932901E-2</v>
      </c>
      <c r="AY948" s="17">
        <v>8.5079101749374594E-2</v>
      </c>
      <c r="AZ948" s="17">
        <v>2.9757114755162399E-2</v>
      </c>
      <c r="BA948" s="17">
        <v>0</v>
      </c>
      <c r="BB948" s="17"/>
      <c r="BC948" s="17">
        <v>0.18125973063842901</v>
      </c>
      <c r="BD948" s="17">
        <v>0.171590409196264</v>
      </c>
      <c r="BE948" s="17">
        <v>2.9345748730212201E-2</v>
      </c>
      <c r="BF948" s="17">
        <v>0.11399755569992701</v>
      </c>
      <c r="BG948" s="17">
        <v>0.157755902081781</v>
      </c>
      <c r="BH948" s="17">
        <v>6.6591062741958598E-2</v>
      </c>
      <c r="BI948" s="17"/>
      <c r="BJ948" s="17">
        <v>0.145681212887634</v>
      </c>
      <c r="BK948" s="17">
        <v>0.16365900968852601</v>
      </c>
      <c r="BL948" s="17">
        <v>0.134318472648701</v>
      </c>
      <c r="BM948" s="17">
        <v>0.16568449022822501</v>
      </c>
      <c r="BN948" s="17">
        <v>0.12989600128452899</v>
      </c>
      <c r="BO948" s="17">
        <v>0.17136889754756199</v>
      </c>
      <c r="BP948" s="17"/>
      <c r="BQ948" s="17">
        <v>0.15860244278226901</v>
      </c>
      <c r="BR948" s="17">
        <v>0.14722595952960901</v>
      </c>
      <c r="BS948" s="17"/>
      <c r="BT948" s="17">
        <v>0.17080660414634599</v>
      </c>
      <c r="BU948" s="17">
        <v>0.14058430403008601</v>
      </c>
      <c r="BV948" s="17"/>
      <c r="BW948" s="17">
        <v>0.13077453595906299</v>
      </c>
      <c r="BX948" s="17">
        <v>0.19889119498737201</v>
      </c>
    </row>
    <row r="949" spans="2:76" x14ac:dyDescent="0.35">
      <c r="B949" t="s">
        <v>178</v>
      </c>
      <c r="C949" s="17">
        <v>0.13191523718892401</v>
      </c>
      <c r="D949" s="17">
        <v>0.11411669790693101</v>
      </c>
      <c r="E949" s="17">
        <v>0.150011006098586</v>
      </c>
      <c r="F949" s="17"/>
      <c r="G949" s="17">
        <v>0.112326151322792</v>
      </c>
      <c r="H949" s="17">
        <v>0.13443601607139599</v>
      </c>
      <c r="I949" s="17">
        <v>0.13696143039622699</v>
      </c>
      <c r="J949" s="17"/>
      <c r="K949" s="17">
        <v>9.6263657978518199E-2</v>
      </c>
      <c r="L949" s="17">
        <v>0.134512351466376</v>
      </c>
      <c r="M949" s="17">
        <v>0.17242066690934499</v>
      </c>
      <c r="N949" s="17">
        <v>9.3051984787943104E-2</v>
      </c>
      <c r="O949" s="17">
        <v>0</v>
      </c>
      <c r="P949" s="17">
        <v>0.17941861815972401</v>
      </c>
      <c r="Q949" s="17">
        <v>0.116268025713822</v>
      </c>
      <c r="R949" s="17">
        <v>0.16082960122850001</v>
      </c>
      <c r="S949" s="17">
        <v>0.18664743406085699</v>
      </c>
      <c r="T949" s="17">
        <v>0.12829819961147701</v>
      </c>
      <c r="U949" s="17">
        <v>0.15994645089965601</v>
      </c>
      <c r="V949" s="17">
        <v>6.9217486292294697E-2</v>
      </c>
      <c r="W949" s="17">
        <v>0.124420003249101</v>
      </c>
      <c r="X949" s="17">
        <v>0.171688997860408</v>
      </c>
      <c r="Y949" s="17">
        <v>0.18815068630830301</v>
      </c>
      <c r="Z949" s="17">
        <v>7.9013167112121294E-2</v>
      </c>
      <c r="AA949" s="17"/>
      <c r="AB949" s="17">
        <v>8.6230318038295603E-2</v>
      </c>
      <c r="AC949" s="17">
        <v>0.12689045882563901</v>
      </c>
      <c r="AD949" s="17">
        <v>0.15944271828009299</v>
      </c>
      <c r="AE949" s="17">
        <v>0.15247808909267799</v>
      </c>
      <c r="AF949" s="17"/>
      <c r="AG949" s="17">
        <v>0.138437154977084</v>
      </c>
      <c r="AH949" s="17">
        <v>6.5229571808923997E-2</v>
      </c>
      <c r="AI949" s="17">
        <v>0.146658866680102</v>
      </c>
      <c r="AJ949" s="17">
        <v>3.9726238424667402E-2</v>
      </c>
      <c r="AK949" s="17"/>
      <c r="AL949" s="17">
        <v>9.5798445040969904E-2</v>
      </c>
      <c r="AM949" s="17">
        <v>0.159951939072839</v>
      </c>
      <c r="AN949" s="17">
        <v>0.176834098856302</v>
      </c>
      <c r="AO949" s="17">
        <v>5.9428273763050703E-2</v>
      </c>
      <c r="AP949" s="17">
        <v>9.0926739989788105E-2</v>
      </c>
      <c r="AQ949" s="17">
        <v>8.2578893274887197E-2</v>
      </c>
      <c r="AR949" s="17"/>
      <c r="AS949" s="17">
        <v>0.12561567746060201</v>
      </c>
      <c r="AT949" s="17">
        <v>0.19093544131493001</v>
      </c>
      <c r="AU949" s="17">
        <v>0.19093544131493001</v>
      </c>
      <c r="AV949" s="17">
        <v>0.12840542588756701</v>
      </c>
      <c r="AW949" s="17">
        <v>6.7499398366418495E-2</v>
      </c>
      <c r="AX949" s="17">
        <v>3.67046110226023E-2</v>
      </c>
      <c r="AY949" s="17">
        <v>0.20880020207526701</v>
      </c>
      <c r="AZ949" s="17">
        <v>0.123854693090718</v>
      </c>
      <c r="BA949" s="17">
        <v>0</v>
      </c>
      <c r="BB949" s="17"/>
      <c r="BC949" s="17">
        <v>0.13172371415423401</v>
      </c>
      <c r="BD949" s="17">
        <v>0.168706476285993</v>
      </c>
      <c r="BE949" s="17">
        <v>9.2794825957923002E-2</v>
      </c>
      <c r="BF949" s="17">
        <v>0.12687880027531701</v>
      </c>
      <c r="BG949" s="17">
        <v>0.13210649873171501</v>
      </c>
      <c r="BH949" s="17">
        <v>0</v>
      </c>
      <c r="BI949" s="17"/>
      <c r="BJ949" s="17">
        <v>0.14361490387169301</v>
      </c>
      <c r="BK949" s="17">
        <v>0.14679677222645099</v>
      </c>
      <c r="BL949" s="17">
        <v>0.12134109411938</v>
      </c>
      <c r="BM949" s="17">
        <v>0.120277865127669</v>
      </c>
      <c r="BN949" s="17">
        <v>0.11976772205530101</v>
      </c>
      <c r="BO949" s="17">
        <v>0.13653866103854301</v>
      </c>
      <c r="BP949" s="17"/>
      <c r="BQ949" s="17">
        <v>0.121939935354342</v>
      </c>
      <c r="BR949" s="17">
        <v>0.154256120809529</v>
      </c>
      <c r="BS949" s="17"/>
      <c r="BT949" s="17">
        <v>0.12880852439246299</v>
      </c>
      <c r="BU949" s="17">
        <v>0.13568209275870599</v>
      </c>
      <c r="BV949" s="17"/>
      <c r="BW949" s="17">
        <v>0.123298375233795</v>
      </c>
      <c r="BX949" s="17">
        <v>0.13385118309510199</v>
      </c>
    </row>
    <row r="950" spans="2:76" x14ac:dyDescent="0.35">
      <c r="B950" t="s">
        <v>341</v>
      </c>
      <c r="C950" s="17">
        <v>0.44164535357019602</v>
      </c>
      <c r="D950" s="17">
        <v>0.41932908075990299</v>
      </c>
      <c r="E950" s="17">
        <v>0.464884785902623</v>
      </c>
      <c r="F950" s="17"/>
      <c r="G950" s="17">
        <v>0.55242923389338505</v>
      </c>
      <c r="H950" s="17">
        <v>0.480228468882344</v>
      </c>
      <c r="I950" s="17">
        <v>0.37644897492205898</v>
      </c>
      <c r="J950" s="17"/>
      <c r="K950" s="17">
        <v>0.42896094475919799</v>
      </c>
      <c r="L950" s="17">
        <v>0.39093069275009201</v>
      </c>
      <c r="M950" s="17">
        <v>0.46856288138317997</v>
      </c>
      <c r="N950" s="17">
        <v>0.59929650958606595</v>
      </c>
      <c r="O950" s="17">
        <v>0.202435067243247</v>
      </c>
      <c r="P950" s="17">
        <v>0.340242988179495</v>
      </c>
      <c r="Q950" s="17">
        <v>0.40735341197289698</v>
      </c>
      <c r="R950" s="17">
        <v>0.46582772251952398</v>
      </c>
      <c r="S950" s="17">
        <v>0.37244124535010398</v>
      </c>
      <c r="T950" s="17">
        <v>0.435567151308348</v>
      </c>
      <c r="U950" s="17">
        <v>0.47210046256029498</v>
      </c>
      <c r="V950" s="17">
        <v>0.63382033031255203</v>
      </c>
      <c r="W950" s="17">
        <v>0.517305629902298</v>
      </c>
      <c r="X950" s="17">
        <v>0.496632881982153</v>
      </c>
      <c r="Y950" s="17">
        <v>0.44969355224277902</v>
      </c>
      <c r="Z950" s="17">
        <v>0.56123111343736898</v>
      </c>
      <c r="AA950" s="17"/>
      <c r="AB950" s="17">
        <v>0.54215650092579104</v>
      </c>
      <c r="AC950" s="17">
        <v>0.44347203290583198</v>
      </c>
      <c r="AD950" s="17">
        <v>0.39946708648711099</v>
      </c>
      <c r="AE950" s="17">
        <v>0.33467509482485602</v>
      </c>
      <c r="AF950" s="17"/>
      <c r="AG950" s="17">
        <v>0.44652494490577599</v>
      </c>
      <c r="AH950" s="17">
        <v>0.51095900424916396</v>
      </c>
      <c r="AI950" s="17">
        <v>0.39282529081709799</v>
      </c>
      <c r="AJ950" s="17">
        <v>0.296817751681203</v>
      </c>
      <c r="AK950" s="17"/>
      <c r="AL950" s="17">
        <v>0.429988642409182</v>
      </c>
      <c r="AM950" s="17">
        <v>0.331322763544043</v>
      </c>
      <c r="AN950" s="17">
        <v>0.58146684921649405</v>
      </c>
      <c r="AO950" s="17">
        <v>0.35308736638274502</v>
      </c>
      <c r="AP950" s="17">
        <v>0.41919797935229303</v>
      </c>
      <c r="AQ950" s="17">
        <v>0.61097577055453001</v>
      </c>
      <c r="AR950" s="17"/>
      <c r="AS950" s="17">
        <v>0.398267247434404</v>
      </c>
      <c r="AT950" s="17">
        <v>0.25250994280588501</v>
      </c>
      <c r="AU950" s="17">
        <v>0.25250994280588501</v>
      </c>
      <c r="AV950" s="17">
        <v>0.48906525821298802</v>
      </c>
      <c r="AW950" s="17">
        <v>0.51930365239125598</v>
      </c>
      <c r="AX950" s="17">
        <v>0.82412188693966504</v>
      </c>
      <c r="AY950" s="17">
        <v>0.50739054816321405</v>
      </c>
      <c r="AZ950" s="17">
        <v>0.57338507079724399</v>
      </c>
      <c r="BA950" s="17">
        <v>0.68921942700524597</v>
      </c>
      <c r="BB950" s="17"/>
      <c r="BC950" s="17">
        <v>0.390497090797637</v>
      </c>
      <c r="BD950" s="17">
        <v>0.37429984484888001</v>
      </c>
      <c r="BE950" s="17">
        <v>0.63808439151051899</v>
      </c>
      <c r="BF950" s="17">
        <v>0.50365996246975997</v>
      </c>
      <c r="BG950" s="17">
        <v>0.44429488665776401</v>
      </c>
      <c r="BH950" s="17">
        <v>0.86907359340447199</v>
      </c>
      <c r="BI950" s="17"/>
      <c r="BJ950" s="17">
        <v>0.40574132657801198</v>
      </c>
      <c r="BK950" s="17">
        <v>0.413164298455168</v>
      </c>
      <c r="BL950" s="17">
        <v>0.46005144141924698</v>
      </c>
      <c r="BM950" s="17">
        <v>0.49333703236808601</v>
      </c>
      <c r="BN950" s="17">
        <v>0.48169058093691203</v>
      </c>
      <c r="BO950" s="17">
        <v>0.354238520820509</v>
      </c>
      <c r="BP950" s="17"/>
      <c r="BQ950" s="17">
        <v>0.43941077325343902</v>
      </c>
      <c r="BR950" s="17">
        <v>0.440940277166811</v>
      </c>
      <c r="BS950" s="17"/>
      <c r="BT950" s="17">
        <v>0.43037671225231999</v>
      </c>
      <c r="BU950" s="17">
        <v>0.45150509683936602</v>
      </c>
      <c r="BV950" s="17"/>
      <c r="BW950" s="17">
        <v>0.478088778992248</v>
      </c>
      <c r="BX950" s="17">
        <v>0.38843178693276098</v>
      </c>
    </row>
    <row r="951" spans="2:76" x14ac:dyDescent="0.35">
      <c r="B951" t="s">
        <v>342</v>
      </c>
      <c r="C951" s="17">
        <v>0.24752521807019701</v>
      </c>
      <c r="D951" s="17">
        <v>0.30232915530947702</v>
      </c>
      <c r="E951" s="17">
        <v>0.19111600811846299</v>
      </c>
      <c r="F951" s="17"/>
      <c r="G951" s="17">
        <v>0.116674657135694</v>
      </c>
      <c r="H951" s="17">
        <v>0.20242642554436399</v>
      </c>
      <c r="I951" s="17">
        <v>0.32420268245235001</v>
      </c>
      <c r="J951" s="17"/>
      <c r="K951" s="17">
        <v>0.25686720923001799</v>
      </c>
      <c r="L951" s="17">
        <v>0.28246198241685899</v>
      </c>
      <c r="M951" s="17">
        <v>0.16628705048936401</v>
      </c>
      <c r="N951" s="17">
        <v>9.4022581856320106E-2</v>
      </c>
      <c r="O951" s="17">
        <v>0.100528162972845</v>
      </c>
      <c r="P951" s="17">
        <v>0.29992537674224301</v>
      </c>
      <c r="Q951" s="17">
        <v>0.28812420667765098</v>
      </c>
      <c r="R951" s="17">
        <v>0.24043569674472101</v>
      </c>
      <c r="S951" s="17">
        <v>0.34825986232934603</v>
      </c>
      <c r="T951" s="17">
        <v>0.27353865915738701</v>
      </c>
      <c r="U951" s="17">
        <v>0.232757357090357</v>
      </c>
      <c r="V951" s="17">
        <v>0.225532589553503</v>
      </c>
      <c r="W951" s="17">
        <v>0.202030991245846</v>
      </c>
      <c r="X951" s="17">
        <v>0.124657475635264</v>
      </c>
      <c r="Y951" s="17">
        <v>0.20989815874776499</v>
      </c>
      <c r="Z951" s="17">
        <v>0.20311650065234799</v>
      </c>
      <c r="AA951" s="17"/>
      <c r="AB951" s="17">
        <v>0.19566008440494001</v>
      </c>
      <c r="AC951" s="17">
        <v>0.24825048132272001</v>
      </c>
      <c r="AD951" s="17">
        <v>0.26895694645846602</v>
      </c>
      <c r="AE951" s="17">
        <v>0.32004468600707198</v>
      </c>
      <c r="AF951" s="17"/>
      <c r="AG951" s="17">
        <v>0.234345473671244</v>
      </c>
      <c r="AH951" s="17">
        <v>0.29211017620206597</v>
      </c>
      <c r="AI951" s="17">
        <v>0.27740342000326801</v>
      </c>
      <c r="AJ951" s="17">
        <v>0.528128812930308</v>
      </c>
      <c r="AK951" s="17"/>
      <c r="AL951" s="17">
        <v>0.31216299721162799</v>
      </c>
      <c r="AM951" s="17">
        <v>0.26176498391751102</v>
      </c>
      <c r="AN951" s="17">
        <v>0.12688464228848401</v>
      </c>
      <c r="AO951" s="17">
        <v>0.32743395891228499</v>
      </c>
      <c r="AP951" s="17">
        <v>0.32947149213534999</v>
      </c>
      <c r="AQ951" s="17">
        <v>0.20563998062726899</v>
      </c>
      <c r="AR951" s="17"/>
      <c r="AS951" s="17">
        <v>0.30718925263406499</v>
      </c>
      <c r="AT951" s="17">
        <v>0.402094607012009</v>
      </c>
      <c r="AU951" s="17">
        <v>0.402094607012009</v>
      </c>
      <c r="AV951" s="17">
        <v>0.18455257869868599</v>
      </c>
      <c r="AW951" s="17">
        <v>0.18198050287280701</v>
      </c>
      <c r="AX951" s="17">
        <v>3.6167059005932901E-2</v>
      </c>
      <c r="AY951" s="17">
        <v>8.5079101749374594E-2</v>
      </c>
      <c r="AZ951" s="17">
        <v>5.91504893763578E-2</v>
      </c>
      <c r="BA951" s="17">
        <v>0</v>
      </c>
      <c r="BB951" s="17"/>
      <c r="BC951" s="17">
        <v>0.30431128972316102</v>
      </c>
      <c r="BD951" s="17">
        <v>0.227134043817421</v>
      </c>
      <c r="BE951" s="17">
        <v>0.119950199623786</v>
      </c>
      <c r="BF951" s="17">
        <v>0.184976262032189</v>
      </c>
      <c r="BG951" s="17">
        <v>0.24657239311863799</v>
      </c>
      <c r="BH951" s="17">
        <v>6.6591062741958598E-2</v>
      </c>
      <c r="BI951" s="17"/>
      <c r="BJ951" s="17">
        <v>0.22992415472686401</v>
      </c>
      <c r="BK951" s="17">
        <v>0.28185692933777301</v>
      </c>
      <c r="BL951" s="17">
        <v>0.19857561200298501</v>
      </c>
      <c r="BM951" s="17">
        <v>0.23876937719137201</v>
      </c>
      <c r="BN951" s="17">
        <v>0.224571433788327</v>
      </c>
      <c r="BO951" s="17">
        <v>0.29312258436634803</v>
      </c>
      <c r="BP951" s="17"/>
      <c r="BQ951" s="17">
        <v>0.25589294019055497</v>
      </c>
      <c r="BR951" s="17">
        <v>0.23226333150181799</v>
      </c>
      <c r="BS951" s="17"/>
      <c r="BT951" s="17">
        <v>0.27494866828327502</v>
      </c>
      <c r="BU951" s="17">
        <v>0.22367190575936199</v>
      </c>
      <c r="BV951" s="17"/>
      <c r="BW951" s="17">
        <v>0.21486984178435301</v>
      </c>
      <c r="BX951" s="17">
        <v>0.30472413989963398</v>
      </c>
    </row>
    <row r="952" spans="2:76" x14ac:dyDescent="0.35">
      <c r="B952" t="s">
        <v>109</v>
      </c>
      <c r="C952" s="17">
        <v>0.19412013549999901</v>
      </c>
      <c r="D952" s="17">
        <v>0.11699992545042601</v>
      </c>
      <c r="E952" s="17">
        <v>0.27376877778415998</v>
      </c>
      <c r="F952" s="17"/>
      <c r="G952" s="17">
        <v>0.43575457675769003</v>
      </c>
      <c r="H952" s="17">
        <v>0.27780204333797898</v>
      </c>
      <c r="I952" s="17">
        <v>5.2246292469709001E-2</v>
      </c>
      <c r="J952" s="17"/>
      <c r="K952" s="17">
        <v>0.17209373552918</v>
      </c>
      <c r="L952" s="17">
        <v>0.10846871033323301</v>
      </c>
      <c r="M952" s="17">
        <v>0.30227583089381699</v>
      </c>
      <c r="N952" s="17">
        <v>0.505273927729746</v>
      </c>
      <c r="O952" s="17">
        <v>0.101906904270402</v>
      </c>
      <c r="P952" s="17">
        <v>4.0317611437252099E-2</v>
      </c>
      <c r="Q952" s="17">
        <v>0.119229205295247</v>
      </c>
      <c r="R952" s="17">
        <v>0.225392025774803</v>
      </c>
      <c r="S952" s="17">
        <v>2.41813830207585E-2</v>
      </c>
      <c r="T952" s="17">
        <v>0.16202849215096099</v>
      </c>
      <c r="U952" s="17">
        <v>0.23934310546993801</v>
      </c>
      <c r="V952" s="17">
        <v>0.408287740759049</v>
      </c>
      <c r="W952" s="17">
        <v>0.315274638656452</v>
      </c>
      <c r="X952" s="17">
        <v>0.37197540634688903</v>
      </c>
      <c r="Y952" s="17">
        <v>0.239795393495014</v>
      </c>
      <c r="Z952" s="17">
        <v>0.35811461278502099</v>
      </c>
      <c r="AA952" s="17"/>
      <c r="AB952" s="17">
        <v>0.346496416520851</v>
      </c>
      <c r="AC952" s="17">
        <v>0.195221551583112</v>
      </c>
      <c r="AD952" s="17">
        <v>0.130510140028645</v>
      </c>
      <c r="AE952" s="17">
        <v>1.4630408817784501E-2</v>
      </c>
      <c r="AF952" s="17"/>
      <c r="AG952" s="17">
        <v>0.21217947123453201</v>
      </c>
      <c r="AH952" s="17">
        <v>0.21884882804709799</v>
      </c>
      <c r="AI952" s="17">
        <v>0.11542187081383</v>
      </c>
      <c r="AJ952" s="17">
        <v>-0.231311061249105</v>
      </c>
      <c r="AK952" s="17"/>
      <c r="AL952" s="17">
        <v>0.11782564519755399</v>
      </c>
      <c r="AM952" s="17">
        <v>6.9557779626531605E-2</v>
      </c>
      <c r="AN952" s="17">
        <v>0.45458220692800999</v>
      </c>
      <c r="AO952" s="17">
        <v>2.565340747046E-2</v>
      </c>
      <c r="AP952" s="17">
        <v>8.9726487216943401E-2</v>
      </c>
      <c r="AQ952" s="17">
        <v>0.40533578992726099</v>
      </c>
      <c r="AR952" s="17"/>
      <c r="AS952" s="17">
        <v>9.1077994800338194E-2</v>
      </c>
      <c r="AT952" s="17">
        <v>-0.14958466420612401</v>
      </c>
      <c r="AU952" s="17">
        <v>-0.14958466420612401</v>
      </c>
      <c r="AV952" s="17">
        <v>0.304512679514303</v>
      </c>
      <c r="AW952" s="17">
        <v>0.33732314951844899</v>
      </c>
      <c r="AX952" s="17">
        <v>0.78795482793373195</v>
      </c>
      <c r="AY952" s="17">
        <v>0.42231144641384</v>
      </c>
      <c r="AZ952" s="17">
        <v>0.51423458142088696</v>
      </c>
      <c r="BA952" s="17">
        <v>0.68921942700524597</v>
      </c>
      <c r="BB952" s="17"/>
      <c r="BC952" s="17">
        <v>8.6185801074475904E-2</v>
      </c>
      <c r="BD952" s="17">
        <v>0.14716580103145899</v>
      </c>
      <c r="BE952" s="17">
        <v>0.51813419188673204</v>
      </c>
      <c r="BF952" s="17">
        <v>0.31868370043757099</v>
      </c>
      <c r="BG952" s="17">
        <v>0.19772249353912599</v>
      </c>
      <c r="BH952" s="17">
        <v>0.80248253066251396</v>
      </c>
      <c r="BI952" s="17"/>
      <c r="BJ952" s="17">
        <v>0.17581717185114901</v>
      </c>
      <c r="BK952" s="17">
        <v>0.13130736911739499</v>
      </c>
      <c r="BL952" s="17">
        <v>0.26147582941626202</v>
      </c>
      <c r="BM952" s="17">
        <v>0.25456765517671398</v>
      </c>
      <c r="BN952" s="17">
        <v>0.25711914714858503</v>
      </c>
      <c r="BO952" s="17">
        <v>6.1115936454160899E-2</v>
      </c>
      <c r="BP952" s="17"/>
      <c r="BQ952" s="17">
        <v>0.18351783306288399</v>
      </c>
      <c r="BR952" s="17">
        <v>0.20867694566499301</v>
      </c>
      <c r="BS952" s="17"/>
      <c r="BT952" s="17">
        <v>0.155428043969045</v>
      </c>
      <c r="BU952" s="17">
        <v>0.22783319108000399</v>
      </c>
      <c r="BV952" s="17"/>
      <c r="BW952" s="17">
        <v>0.26321893720789502</v>
      </c>
      <c r="BX952" s="17">
        <v>8.3707647033127303E-2</v>
      </c>
    </row>
    <row r="953" spans="2:76" x14ac:dyDescent="0.35">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row>
    <row r="954" spans="2:76" x14ac:dyDescent="0.35">
      <c r="B954" s="6" t="s">
        <v>496</v>
      </c>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row>
    <row r="955" spans="2:76" x14ac:dyDescent="0.35">
      <c r="B955" s="24" t="s">
        <v>99</v>
      </c>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row>
    <row r="956" spans="2:76" x14ac:dyDescent="0.35">
      <c r="B956" t="s">
        <v>336</v>
      </c>
      <c r="C956" s="17">
        <v>0.27119452647037001</v>
      </c>
      <c r="D956" s="17">
        <v>0.24968574872381299</v>
      </c>
      <c r="E956" s="17">
        <v>0.29328524224247499</v>
      </c>
      <c r="F956" s="17"/>
      <c r="G956" s="17">
        <v>0.35779827484265497</v>
      </c>
      <c r="H956" s="17">
        <v>0.31517116674659601</v>
      </c>
      <c r="I956" s="17">
        <v>0.21064385070014799</v>
      </c>
      <c r="J956" s="17"/>
      <c r="K956" s="17">
        <v>0.23015731050381599</v>
      </c>
      <c r="L956" s="17">
        <v>0.27762079020486502</v>
      </c>
      <c r="M956" s="17">
        <v>0.212864415454595</v>
      </c>
      <c r="N956" s="17">
        <v>0.31261844981457099</v>
      </c>
      <c r="O956" s="17">
        <v>0.202435067243247</v>
      </c>
      <c r="P956" s="17">
        <v>0.21312824241422401</v>
      </c>
      <c r="Q956" s="17">
        <v>0.24347346764361799</v>
      </c>
      <c r="R956" s="17">
        <v>0.31941239218451001</v>
      </c>
      <c r="S956" s="17">
        <v>0.13922165320632701</v>
      </c>
      <c r="T956" s="17">
        <v>0.28158593963330097</v>
      </c>
      <c r="U956" s="17">
        <v>0.34882811213507298</v>
      </c>
      <c r="V956" s="17">
        <v>0.42297341797023102</v>
      </c>
      <c r="W956" s="17">
        <v>0.23360861480655401</v>
      </c>
      <c r="X956" s="17">
        <v>0.123409972179259</v>
      </c>
      <c r="Y956" s="17">
        <v>0.33025821548468498</v>
      </c>
      <c r="Z956" s="17">
        <v>0.47763511578848</v>
      </c>
      <c r="AA956" s="17"/>
      <c r="AB956" s="17">
        <v>0.28776424298396602</v>
      </c>
      <c r="AC956" s="17">
        <v>0.27130452546775102</v>
      </c>
      <c r="AD956" s="17">
        <v>0.312803737350075</v>
      </c>
      <c r="AE956" s="17">
        <v>0.20815920159718701</v>
      </c>
      <c r="AF956" s="17"/>
      <c r="AG956" s="17">
        <v>0.28818933376800998</v>
      </c>
      <c r="AH956" s="17">
        <v>0.24682263134275101</v>
      </c>
      <c r="AI956" s="17">
        <v>0.177694907618136</v>
      </c>
      <c r="AJ956" s="17">
        <v>0.15937261058173599</v>
      </c>
      <c r="AK956" s="17"/>
      <c r="AL956" s="17">
        <v>0.23573551790172001</v>
      </c>
      <c r="AM956" s="17">
        <v>0.24991888156480699</v>
      </c>
      <c r="AN956" s="17">
        <v>0.42903574186558002</v>
      </c>
      <c r="AO956" s="17">
        <v>0.24792235966544299</v>
      </c>
      <c r="AP956" s="17">
        <v>0.23509068565119501</v>
      </c>
      <c r="AQ956" s="17">
        <v>0.29245602626355499</v>
      </c>
      <c r="AR956" s="17"/>
      <c r="AS956" s="17">
        <v>0.230030599695356</v>
      </c>
      <c r="AT956" s="17">
        <v>9.8593291661203397E-2</v>
      </c>
      <c r="AU956" s="17">
        <v>9.8593291661203397E-2</v>
      </c>
      <c r="AV956" s="17">
        <v>0.345109054472095</v>
      </c>
      <c r="AW956" s="17">
        <v>0.26409878063751802</v>
      </c>
      <c r="AX956" s="17">
        <v>0.49033709432999101</v>
      </c>
      <c r="AY956" s="17">
        <v>0.36722860939542901</v>
      </c>
      <c r="AZ956" s="17">
        <v>0.48500809351236601</v>
      </c>
      <c r="BA956" s="17">
        <v>1</v>
      </c>
      <c r="BB956" s="17"/>
      <c r="BC956" s="17">
        <v>0.21360133869477799</v>
      </c>
      <c r="BD956" s="17">
        <v>0.27970571476309303</v>
      </c>
      <c r="BE956" s="17">
        <v>0.41495641194350602</v>
      </c>
      <c r="BF956" s="17">
        <v>0.28093284260000001</v>
      </c>
      <c r="BG956" s="17">
        <v>0.30372732963664101</v>
      </c>
      <c r="BH956" s="17">
        <v>0.355128026596775</v>
      </c>
      <c r="BI956" s="17"/>
      <c r="BJ956" s="17">
        <v>0.218412646377451</v>
      </c>
      <c r="BK956" s="17">
        <v>0.28930108119214598</v>
      </c>
      <c r="BL956" s="17">
        <v>0.28759100992763698</v>
      </c>
      <c r="BM956" s="17">
        <v>0.28754791389610901</v>
      </c>
      <c r="BN956" s="17">
        <v>0.27545731930526401</v>
      </c>
      <c r="BO956" s="17">
        <v>0.24678054851534301</v>
      </c>
      <c r="BP956" s="17"/>
      <c r="BQ956" s="17">
        <v>0.280486876311135</v>
      </c>
      <c r="BR956" s="17">
        <v>0.25421045170451601</v>
      </c>
      <c r="BS956" s="17"/>
      <c r="BT956" s="17">
        <v>0.25613596173132402</v>
      </c>
      <c r="BU956" s="17">
        <v>0.28400487998992502</v>
      </c>
      <c r="BV956" s="17"/>
      <c r="BW956" s="17">
        <v>0.28724232636339297</v>
      </c>
      <c r="BX956" s="17">
        <v>0.24621327579190799</v>
      </c>
    </row>
    <row r="957" spans="2:76" x14ac:dyDescent="0.35">
      <c r="B957" t="s">
        <v>337</v>
      </c>
      <c r="C957" s="17">
        <v>0.2409988457343</v>
      </c>
      <c r="D957" s="17">
        <v>0.25083029423768399</v>
      </c>
      <c r="E957" s="17">
        <v>0.231628664752938</v>
      </c>
      <c r="F957" s="17"/>
      <c r="G957" s="17">
        <v>0.25856740607512502</v>
      </c>
      <c r="H957" s="17">
        <v>0.26219488096731802</v>
      </c>
      <c r="I957" s="17">
        <v>0.22019950765173901</v>
      </c>
      <c r="J957" s="17"/>
      <c r="K957" s="17">
        <v>0.21525474432698199</v>
      </c>
      <c r="L957" s="17">
        <v>0.27315252367260301</v>
      </c>
      <c r="M957" s="17">
        <v>0.256992156499803</v>
      </c>
      <c r="N957" s="17">
        <v>0.27947427885119502</v>
      </c>
      <c r="O957" s="17">
        <v>0.29971678584364397</v>
      </c>
      <c r="P957" s="17">
        <v>0.21373050671007501</v>
      </c>
      <c r="Q957" s="17">
        <v>0.234510055830631</v>
      </c>
      <c r="R957" s="17">
        <v>0.19115699583884499</v>
      </c>
      <c r="S957" s="17">
        <v>0.239008070810662</v>
      </c>
      <c r="T957" s="17">
        <v>0.25009026066832502</v>
      </c>
      <c r="U957" s="17">
        <v>0.21177370817326499</v>
      </c>
      <c r="V957" s="17">
        <v>0.15313569044434899</v>
      </c>
      <c r="W957" s="17">
        <v>0.25681217263992501</v>
      </c>
      <c r="X957" s="17">
        <v>0.28934005543060598</v>
      </c>
      <c r="Y957" s="17">
        <v>0.24218697417175</v>
      </c>
      <c r="Z957" s="17">
        <v>0.24127014978344399</v>
      </c>
      <c r="AA957" s="17"/>
      <c r="AB957" s="17">
        <v>0.27170925769243298</v>
      </c>
      <c r="AC957" s="17">
        <v>0.235002515693846</v>
      </c>
      <c r="AD957" s="17">
        <v>0.19690474815377501</v>
      </c>
      <c r="AE957" s="17">
        <v>0.26399555937106001</v>
      </c>
      <c r="AF957" s="17"/>
      <c r="AG957" s="17">
        <v>0.25603290957564501</v>
      </c>
      <c r="AH957" s="17">
        <v>0.231825742819151</v>
      </c>
      <c r="AI957" s="17">
        <v>0.23384147540844499</v>
      </c>
      <c r="AJ957" s="17">
        <v>0.137783852941327</v>
      </c>
      <c r="AK957" s="17"/>
      <c r="AL957" s="17">
        <v>0.25875713649827697</v>
      </c>
      <c r="AM957" s="17">
        <v>0.24876693984253101</v>
      </c>
      <c r="AN957" s="17">
        <v>0.26154138642730101</v>
      </c>
      <c r="AO957" s="17">
        <v>0.178935955957786</v>
      </c>
      <c r="AP957" s="17">
        <v>0.20575146625039201</v>
      </c>
      <c r="AQ957" s="17">
        <v>0.31273025053057801</v>
      </c>
      <c r="AR957" s="17"/>
      <c r="AS957" s="17">
        <v>0.23526176391848</v>
      </c>
      <c r="AT957" s="17">
        <v>0.27240744649090598</v>
      </c>
      <c r="AU957" s="17">
        <v>0.27240744649090598</v>
      </c>
      <c r="AV957" s="17">
        <v>0.28426161137599198</v>
      </c>
      <c r="AW957" s="17">
        <v>0.23586274819414901</v>
      </c>
      <c r="AX957" s="17">
        <v>0.213561305819088</v>
      </c>
      <c r="AY957" s="17">
        <v>0.23473747685626001</v>
      </c>
      <c r="AZ957" s="17">
        <v>0.16326475127920001</v>
      </c>
      <c r="BA957" s="17">
        <v>0</v>
      </c>
      <c r="BB957" s="17"/>
      <c r="BC957" s="17">
        <v>0.23873312796328999</v>
      </c>
      <c r="BD957" s="17">
        <v>0.225693083563379</v>
      </c>
      <c r="BE957" s="17">
        <v>0.14683751722796501</v>
      </c>
      <c r="BF957" s="17">
        <v>0.24089378546773901</v>
      </c>
      <c r="BG957" s="17">
        <v>0.26167524015744698</v>
      </c>
      <c r="BH957" s="17">
        <v>0.15205220700486799</v>
      </c>
      <c r="BI957" s="17"/>
      <c r="BJ957" s="17">
        <v>0.30558552143649698</v>
      </c>
      <c r="BK957" s="17">
        <v>0.23386717912076299</v>
      </c>
      <c r="BL957" s="17">
        <v>0.16785336629695</v>
      </c>
      <c r="BM957" s="17">
        <v>0.244168098958812</v>
      </c>
      <c r="BN957" s="17">
        <v>0.256561807007951</v>
      </c>
      <c r="BO957" s="17">
        <v>0.19102576158370399</v>
      </c>
      <c r="BP957" s="17"/>
      <c r="BQ957" s="17">
        <v>0.23362726831956099</v>
      </c>
      <c r="BR957" s="17">
        <v>0.25528545224898502</v>
      </c>
      <c r="BS957" s="17"/>
      <c r="BT957" s="17">
        <v>0.241813072975023</v>
      </c>
      <c r="BU957" s="17">
        <v>0.237047775753358</v>
      </c>
      <c r="BV957" s="17"/>
      <c r="BW957" s="17">
        <v>0.24690811272340199</v>
      </c>
      <c r="BX957" s="17">
        <v>0.23323315117711199</v>
      </c>
    </row>
    <row r="958" spans="2:76" x14ac:dyDescent="0.35">
      <c r="B958" t="s">
        <v>338</v>
      </c>
      <c r="C958" s="17">
        <v>0.23615051441447099</v>
      </c>
      <c r="D958" s="17">
        <v>0.25281187710415598</v>
      </c>
      <c r="E958" s="17">
        <v>0.21992757347841799</v>
      </c>
      <c r="F958" s="17"/>
      <c r="G958" s="17">
        <v>0.22325977976886699</v>
      </c>
      <c r="H958" s="17">
        <v>0.195247800262768</v>
      </c>
      <c r="I958" s="17">
        <v>0.26899912397428499</v>
      </c>
      <c r="J958" s="17"/>
      <c r="K958" s="17">
        <v>0.29464306317216299</v>
      </c>
      <c r="L958" s="17">
        <v>0.19343699798863101</v>
      </c>
      <c r="M958" s="17">
        <v>0.25221831947641699</v>
      </c>
      <c r="N958" s="17">
        <v>0.28345577214581003</v>
      </c>
      <c r="O958" s="17">
        <v>0.39641363875544999</v>
      </c>
      <c r="P958" s="17">
        <v>0.34950009588786102</v>
      </c>
      <c r="Q958" s="17">
        <v>0.26204590819960599</v>
      </c>
      <c r="R958" s="17">
        <v>0.25130209216606503</v>
      </c>
      <c r="S958" s="17">
        <v>0.23363946126997501</v>
      </c>
      <c r="T958" s="17">
        <v>0.21880608505948401</v>
      </c>
      <c r="U958" s="17">
        <v>0.21609130249206701</v>
      </c>
      <c r="V958" s="17">
        <v>0.21174737809549901</v>
      </c>
      <c r="W958" s="17">
        <v>0.21592539518025999</v>
      </c>
      <c r="X958" s="17">
        <v>0.165917225067547</v>
      </c>
      <c r="Y958" s="17">
        <v>0.189327165757849</v>
      </c>
      <c r="Z958" s="17">
        <v>0.20243374940564099</v>
      </c>
      <c r="AA958" s="17"/>
      <c r="AB958" s="17">
        <v>0.214465962147004</v>
      </c>
      <c r="AC958" s="17">
        <v>0.23618679129688899</v>
      </c>
      <c r="AD958" s="17">
        <v>0.24894792863964599</v>
      </c>
      <c r="AE958" s="17">
        <v>0.26303982988602798</v>
      </c>
      <c r="AF958" s="17"/>
      <c r="AG958" s="17">
        <v>0.229585987568109</v>
      </c>
      <c r="AH958" s="17">
        <v>0.23728528736277199</v>
      </c>
      <c r="AI958" s="17">
        <v>0.26892870838702898</v>
      </c>
      <c r="AJ958" s="17">
        <v>0.47052130588999502</v>
      </c>
      <c r="AK958" s="17"/>
      <c r="AL958" s="17">
        <v>0.26968658936515799</v>
      </c>
      <c r="AM958" s="17">
        <v>0.222093862231804</v>
      </c>
      <c r="AN958" s="17">
        <v>0.14628417274730501</v>
      </c>
      <c r="AO958" s="17">
        <v>0.32652185842068399</v>
      </c>
      <c r="AP958" s="17">
        <v>0.28200553124042499</v>
      </c>
      <c r="AQ958" s="17">
        <v>0.21487790699937701</v>
      </c>
      <c r="AR958" s="17"/>
      <c r="AS958" s="17">
        <v>0.231784247198249</v>
      </c>
      <c r="AT958" s="17">
        <v>0.35823795025705601</v>
      </c>
      <c r="AU958" s="17">
        <v>0.35823795025705601</v>
      </c>
      <c r="AV958" s="17">
        <v>0.198765589514145</v>
      </c>
      <c r="AW958" s="17">
        <v>0.27497600756602802</v>
      </c>
      <c r="AX958" s="17">
        <v>7.0629194143875404E-2</v>
      </c>
      <c r="AY958" s="17">
        <v>4.8095079720055299E-2</v>
      </c>
      <c r="AZ958" s="17">
        <v>0.29164552322229298</v>
      </c>
      <c r="BA958" s="17">
        <v>0</v>
      </c>
      <c r="BB958" s="17"/>
      <c r="BC958" s="17">
        <v>0.249766787934942</v>
      </c>
      <c r="BD958" s="17">
        <v>0.22438496285961401</v>
      </c>
      <c r="BE958" s="17">
        <v>0.25423461971236599</v>
      </c>
      <c r="BF958" s="17">
        <v>0.25799636462825598</v>
      </c>
      <c r="BG958" s="17">
        <v>0.21373624608873301</v>
      </c>
      <c r="BH958" s="17">
        <v>0.345068828615195</v>
      </c>
      <c r="BI958" s="17"/>
      <c r="BJ958" s="17">
        <v>0.240676063752508</v>
      </c>
      <c r="BK958" s="17">
        <v>0.20072649147531099</v>
      </c>
      <c r="BL958" s="17">
        <v>0.32196630718527303</v>
      </c>
      <c r="BM958" s="17">
        <v>0.23631364963552501</v>
      </c>
      <c r="BN958" s="17">
        <v>0.21096410892851</v>
      </c>
      <c r="BO958" s="17">
        <v>0.27489715460203901</v>
      </c>
      <c r="BP958" s="17"/>
      <c r="BQ958" s="17">
        <v>0.24387740502990199</v>
      </c>
      <c r="BR958" s="17">
        <v>0.216035892404917</v>
      </c>
      <c r="BS958" s="17"/>
      <c r="BT958" s="17">
        <v>0.24050371234649001</v>
      </c>
      <c r="BU958" s="17">
        <v>0.23299929347284801</v>
      </c>
      <c r="BV958" s="17"/>
      <c r="BW958" s="17">
        <v>0.218795978738824</v>
      </c>
      <c r="BX958" s="17">
        <v>0.26627632121519901</v>
      </c>
    </row>
    <row r="959" spans="2:76" x14ac:dyDescent="0.35">
      <c r="B959" t="s">
        <v>339</v>
      </c>
      <c r="C959" s="17">
        <v>0.11355784996857</v>
      </c>
      <c r="D959" s="17">
        <v>0.12578853071607801</v>
      </c>
      <c r="E959" s="17">
        <v>0.101529849628237</v>
      </c>
      <c r="F959" s="17"/>
      <c r="G959" s="17">
        <v>6.5621679602034202E-2</v>
      </c>
      <c r="H959" s="17">
        <v>0.10375219114306899</v>
      </c>
      <c r="I959" s="17">
        <v>0.136988757095863</v>
      </c>
      <c r="J959" s="17"/>
      <c r="K959" s="17">
        <v>8.6549681745190496E-2</v>
      </c>
      <c r="L959" s="17">
        <v>0.136454837058789</v>
      </c>
      <c r="M959" s="17">
        <v>0.101611904637052</v>
      </c>
      <c r="N959" s="17">
        <v>9.3081311678797199E-2</v>
      </c>
      <c r="O959" s="17">
        <v>0</v>
      </c>
      <c r="P959" s="17">
        <v>4.3780044196033201E-2</v>
      </c>
      <c r="Q959" s="17">
        <v>0.138003574154964</v>
      </c>
      <c r="R959" s="17">
        <v>7.1313989765348001E-2</v>
      </c>
      <c r="S959" s="17">
        <v>0.14745791794652199</v>
      </c>
      <c r="T959" s="17">
        <v>0.113982301416424</v>
      </c>
      <c r="U959" s="17">
        <v>0.100031572720817</v>
      </c>
      <c r="V959" s="17">
        <v>0.21214351348992</v>
      </c>
      <c r="W959" s="17">
        <v>0.208406764299533</v>
      </c>
      <c r="X959" s="17">
        <v>0.125796903053287</v>
      </c>
      <c r="Y959" s="17">
        <v>0.14890905696739301</v>
      </c>
      <c r="Z959" s="17">
        <v>3.9062621064748303E-2</v>
      </c>
      <c r="AA959" s="17"/>
      <c r="AB959" s="17">
        <v>7.3788948101996696E-2</v>
      </c>
      <c r="AC959" s="17">
        <v>0.124596002565229</v>
      </c>
      <c r="AD959" s="17">
        <v>0.11265237064125801</v>
      </c>
      <c r="AE959" s="17">
        <v>0.15202144742159299</v>
      </c>
      <c r="AF959" s="17"/>
      <c r="AG959" s="17">
        <v>9.4797562812236502E-2</v>
      </c>
      <c r="AH959" s="17">
        <v>0.15209067361550599</v>
      </c>
      <c r="AI959" s="17">
        <v>0.175921848049963</v>
      </c>
      <c r="AJ959" s="17">
        <v>8.3943696992253597E-2</v>
      </c>
      <c r="AK959" s="17"/>
      <c r="AL959" s="17">
        <v>0.118078614255177</v>
      </c>
      <c r="AM959" s="17">
        <v>0.119661676667006</v>
      </c>
      <c r="AN959" s="17">
        <v>6.7086076701201106E-2</v>
      </c>
      <c r="AO959" s="17">
        <v>7.1323231775350798E-2</v>
      </c>
      <c r="AP959" s="17">
        <v>0.13698456243110099</v>
      </c>
      <c r="AQ959" s="17">
        <v>7.7206942341746604E-2</v>
      </c>
      <c r="AR959" s="17"/>
      <c r="AS959" s="17">
        <v>0.13529564570175501</v>
      </c>
      <c r="AT959" s="17">
        <v>0.123169388026535</v>
      </c>
      <c r="AU959" s="17">
        <v>0.123169388026535</v>
      </c>
      <c r="AV959" s="17">
        <v>7.3875167171067402E-2</v>
      </c>
      <c r="AW959" s="17">
        <v>0.11820234251898699</v>
      </c>
      <c r="AX959" s="17">
        <v>6.5637001011840404E-2</v>
      </c>
      <c r="AY959" s="17">
        <v>9.7943359910905498E-2</v>
      </c>
      <c r="AZ959" s="17">
        <v>2.9393374621195401E-2</v>
      </c>
      <c r="BA959" s="17">
        <v>0</v>
      </c>
      <c r="BB959" s="17"/>
      <c r="BC959" s="17">
        <v>0.17220349918587</v>
      </c>
      <c r="BD959" s="17">
        <v>0.13417970327130399</v>
      </c>
      <c r="BE959" s="17">
        <v>9.0415696761313794E-2</v>
      </c>
      <c r="BF959" s="17">
        <v>4.7188173727826403E-2</v>
      </c>
      <c r="BG959" s="17">
        <v>7.6597950707075799E-2</v>
      </c>
      <c r="BH959" s="17">
        <v>0.14775093778316201</v>
      </c>
      <c r="BI959" s="17"/>
      <c r="BJ959" s="17">
        <v>9.3798679987236594E-2</v>
      </c>
      <c r="BK959" s="17">
        <v>0.120582252213165</v>
      </c>
      <c r="BL959" s="17">
        <v>0.11379593862741</v>
      </c>
      <c r="BM959" s="17">
        <v>0.11238357007472199</v>
      </c>
      <c r="BN959" s="17">
        <v>0.10140530450443801</v>
      </c>
      <c r="BO959" s="17">
        <v>0.148143066523336</v>
      </c>
      <c r="BP959" s="17"/>
      <c r="BQ959" s="17">
        <v>0.11821389484360099</v>
      </c>
      <c r="BR959" s="17">
        <v>0.10483093027988399</v>
      </c>
      <c r="BS959" s="17"/>
      <c r="BT959" s="17">
        <v>0.13576067537608599</v>
      </c>
      <c r="BU959" s="17">
        <v>9.6521516855186507E-2</v>
      </c>
      <c r="BV959" s="17"/>
      <c r="BW959" s="17">
        <v>0.111499579800051</v>
      </c>
      <c r="BX959" s="17">
        <v>0.121264206261376</v>
      </c>
    </row>
    <row r="960" spans="2:76" x14ac:dyDescent="0.35">
      <c r="B960" t="s">
        <v>340</v>
      </c>
      <c r="C960" s="17">
        <v>5.7884172403555798E-2</v>
      </c>
      <c r="D960" s="17">
        <v>4.9713386743858202E-2</v>
      </c>
      <c r="E960" s="17">
        <v>6.4193346973239807E-2</v>
      </c>
      <c r="F960" s="17"/>
      <c r="G960" s="17">
        <v>2.7292030472336099E-2</v>
      </c>
      <c r="H960" s="17">
        <v>3.8635029345818597E-2</v>
      </c>
      <c r="I960" s="17">
        <v>8.1850416290676006E-2</v>
      </c>
      <c r="J960" s="17"/>
      <c r="K960" s="17">
        <v>5.9497156287634703E-2</v>
      </c>
      <c r="L960" s="17">
        <v>5.4105212974683001E-2</v>
      </c>
      <c r="M960" s="17">
        <v>6.4953275954425099E-2</v>
      </c>
      <c r="N960" s="17">
        <v>3.1370187509627501E-2</v>
      </c>
      <c r="O960" s="17">
        <v>0</v>
      </c>
      <c r="P960" s="17">
        <v>8.5612694427897901E-2</v>
      </c>
      <c r="Q960" s="17">
        <v>8.5022950090758206E-2</v>
      </c>
      <c r="R960" s="17">
        <v>6.3775891395843803E-2</v>
      </c>
      <c r="S960" s="17">
        <v>0.139514231690996</v>
      </c>
      <c r="T960" s="17">
        <v>6.3172747494636805E-2</v>
      </c>
      <c r="U960" s="17">
        <v>2.2637525193364899E-2</v>
      </c>
      <c r="V960" s="17">
        <v>0</v>
      </c>
      <c r="W960" s="17">
        <v>1.66260530094695E-2</v>
      </c>
      <c r="X960" s="17">
        <v>8.9381686597741594E-2</v>
      </c>
      <c r="Y960" s="17">
        <v>2.9839976174719899E-2</v>
      </c>
      <c r="Z960" s="17">
        <v>3.9598363957685699E-2</v>
      </c>
      <c r="AA960" s="17"/>
      <c r="AB960" s="17">
        <v>4.8236431076268897E-2</v>
      </c>
      <c r="AC960" s="17">
        <v>5.5545131665325001E-2</v>
      </c>
      <c r="AD960" s="17">
        <v>5.5884484533847298E-2</v>
      </c>
      <c r="AE960" s="17">
        <v>8.0767220509265394E-2</v>
      </c>
      <c r="AF960" s="17"/>
      <c r="AG960" s="17">
        <v>5.3363072625324297E-2</v>
      </c>
      <c r="AH960" s="17">
        <v>4.1138504214576599E-2</v>
      </c>
      <c r="AI960" s="17">
        <v>7.3501118519758005E-2</v>
      </c>
      <c r="AJ960" s="17">
        <v>0.148378533594689</v>
      </c>
      <c r="AK960" s="17"/>
      <c r="AL960" s="17">
        <v>6.6936666534550701E-2</v>
      </c>
      <c r="AM960" s="17">
        <v>5.7700250469412399E-2</v>
      </c>
      <c r="AN960" s="17">
        <v>5.8126611723974798E-2</v>
      </c>
      <c r="AO960" s="17">
        <v>0.12137154391378201</v>
      </c>
      <c r="AP960" s="17">
        <v>8.8663381495954596E-2</v>
      </c>
      <c r="AQ960" s="17">
        <v>5.2609722784964702E-2</v>
      </c>
      <c r="AR960" s="17"/>
      <c r="AS960" s="17">
        <v>8.5324875009612805E-2</v>
      </c>
      <c r="AT960" s="17">
        <v>6.4699533229814005E-2</v>
      </c>
      <c r="AU960" s="17">
        <v>6.4699533229814005E-2</v>
      </c>
      <c r="AV960" s="17">
        <v>2.6019173290547901E-2</v>
      </c>
      <c r="AW960" s="17">
        <v>1.7506061734832101E-2</v>
      </c>
      <c r="AX960" s="17">
        <v>7.3602203534543206E-2</v>
      </c>
      <c r="AY960" s="17">
        <v>0.143076653263776</v>
      </c>
      <c r="AZ960" s="17">
        <v>0</v>
      </c>
      <c r="BA960" s="17">
        <v>0</v>
      </c>
      <c r="BB960" s="17"/>
      <c r="BC960" s="17">
        <v>6.3310327381384701E-2</v>
      </c>
      <c r="BD960" s="17">
        <v>6.35587048383109E-2</v>
      </c>
      <c r="BE960" s="17">
        <v>2.8993981068044801E-2</v>
      </c>
      <c r="BF960" s="17">
        <v>8.2339266584703003E-2</v>
      </c>
      <c r="BG960" s="17">
        <v>4.63687383715271E-2</v>
      </c>
      <c r="BH960" s="17">
        <v>0</v>
      </c>
      <c r="BI960" s="17"/>
      <c r="BJ960" s="17">
        <v>7.1756274336594594E-2</v>
      </c>
      <c r="BK960" s="17">
        <v>5.3113803711489098E-2</v>
      </c>
      <c r="BL960" s="17">
        <v>3.1257158049668402E-2</v>
      </c>
      <c r="BM960" s="17">
        <v>6.7276635725535897E-2</v>
      </c>
      <c r="BN960" s="17">
        <v>5.0925428260767902E-2</v>
      </c>
      <c r="BO960" s="17">
        <v>5.6980103009762702E-2</v>
      </c>
      <c r="BP960" s="17"/>
      <c r="BQ960" s="17">
        <v>5.2355897301398203E-2</v>
      </c>
      <c r="BR960" s="17">
        <v>7.01175646443115E-2</v>
      </c>
      <c r="BS960" s="17"/>
      <c r="BT960" s="17">
        <v>5.5598802365220301E-2</v>
      </c>
      <c r="BU960" s="17">
        <v>6.0288764967294101E-2</v>
      </c>
      <c r="BV960" s="17"/>
      <c r="BW960" s="17">
        <v>6.8791726419522206E-2</v>
      </c>
      <c r="BX960" s="17">
        <v>4.1422464587759701E-2</v>
      </c>
    </row>
    <row r="961" spans="2:76" x14ac:dyDescent="0.35">
      <c r="B961" t="s">
        <v>178</v>
      </c>
      <c r="C961" s="17">
        <v>8.0214091008733404E-2</v>
      </c>
      <c r="D961" s="17">
        <v>7.1170162474410603E-2</v>
      </c>
      <c r="E961" s="17">
        <v>8.9435322924691807E-2</v>
      </c>
      <c r="F961" s="17"/>
      <c r="G961" s="17">
        <v>6.7460829238982806E-2</v>
      </c>
      <c r="H961" s="17">
        <v>8.4998931534430694E-2</v>
      </c>
      <c r="I961" s="17">
        <v>8.1318344287289193E-2</v>
      </c>
      <c r="J961" s="17"/>
      <c r="K961" s="17">
        <v>0.113898043964214</v>
      </c>
      <c r="L961" s="17">
        <v>6.5229638100428894E-2</v>
      </c>
      <c r="M961" s="17">
        <v>0.111359927977708</v>
      </c>
      <c r="N961" s="17">
        <v>0</v>
      </c>
      <c r="O961" s="17">
        <v>0.101434508157658</v>
      </c>
      <c r="P961" s="17">
        <v>9.4248416363908794E-2</v>
      </c>
      <c r="Q961" s="17">
        <v>3.6944044080422803E-2</v>
      </c>
      <c r="R961" s="17">
        <v>0.103038638649389</v>
      </c>
      <c r="S961" s="17">
        <v>0.101158665075519</v>
      </c>
      <c r="T961" s="17">
        <v>7.2362665727829095E-2</v>
      </c>
      <c r="U961" s="17">
        <v>0.10063777928541399</v>
      </c>
      <c r="V961" s="17">
        <v>0</v>
      </c>
      <c r="W961" s="17">
        <v>6.86210000642581E-2</v>
      </c>
      <c r="X961" s="17">
        <v>0.20615415767155901</v>
      </c>
      <c r="Y961" s="17">
        <v>5.9478611443602197E-2</v>
      </c>
      <c r="Z961" s="17">
        <v>0</v>
      </c>
      <c r="AA961" s="17"/>
      <c r="AB961" s="17">
        <v>0.104035157998331</v>
      </c>
      <c r="AC961" s="17">
        <v>7.7365033310960493E-2</v>
      </c>
      <c r="AD961" s="17">
        <v>7.2806730681398493E-2</v>
      </c>
      <c r="AE961" s="17">
        <v>3.2016741214866098E-2</v>
      </c>
      <c r="AF961" s="17"/>
      <c r="AG961" s="17">
        <v>7.8031133650674794E-2</v>
      </c>
      <c r="AH961" s="17">
        <v>9.0837160645242998E-2</v>
      </c>
      <c r="AI961" s="17">
        <v>7.0111942016669898E-2</v>
      </c>
      <c r="AJ961" s="17">
        <v>0</v>
      </c>
      <c r="AK961" s="17"/>
      <c r="AL961" s="17">
        <v>5.0805475445117099E-2</v>
      </c>
      <c r="AM961" s="17">
        <v>0.101858389224438</v>
      </c>
      <c r="AN961" s="17">
        <v>3.7926010534637802E-2</v>
      </c>
      <c r="AO961" s="17">
        <v>5.3925050266953399E-2</v>
      </c>
      <c r="AP961" s="17">
        <v>5.15043729309324E-2</v>
      </c>
      <c r="AQ961" s="17">
        <v>5.0119151079778899E-2</v>
      </c>
      <c r="AR961" s="17"/>
      <c r="AS961" s="17">
        <v>8.2302868476546498E-2</v>
      </c>
      <c r="AT961" s="17">
        <v>8.2892390334485297E-2</v>
      </c>
      <c r="AU961" s="17">
        <v>8.2892390334485297E-2</v>
      </c>
      <c r="AV961" s="17">
        <v>7.1969404176152899E-2</v>
      </c>
      <c r="AW961" s="17">
        <v>8.9354059348485296E-2</v>
      </c>
      <c r="AX961" s="17">
        <v>8.6233201160662007E-2</v>
      </c>
      <c r="AY961" s="17">
        <v>0.108918820853574</v>
      </c>
      <c r="AZ961" s="17">
        <v>3.06882573649464E-2</v>
      </c>
      <c r="BA961" s="17">
        <v>0</v>
      </c>
      <c r="BB961" s="17"/>
      <c r="BC961" s="17">
        <v>6.2384918839735598E-2</v>
      </c>
      <c r="BD961" s="17">
        <v>7.2477830704298807E-2</v>
      </c>
      <c r="BE961" s="17">
        <v>6.4561773286804E-2</v>
      </c>
      <c r="BF961" s="17">
        <v>9.0649566991475305E-2</v>
      </c>
      <c r="BG961" s="17">
        <v>9.7894495038576598E-2</v>
      </c>
      <c r="BH961" s="17">
        <v>0</v>
      </c>
      <c r="BI961" s="17"/>
      <c r="BJ961" s="17">
        <v>6.9770814109712295E-2</v>
      </c>
      <c r="BK961" s="17">
        <v>0.102409192287126</v>
      </c>
      <c r="BL961" s="17">
        <v>7.75362199130612E-2</v>
      </c>
      <c r="BM961" s="17">
        <v>5.23101317092955E-2</v>
      </c>
      <c r="BN961" s="17">
        <v>0.104686031993069</v>
      </c>
      <c r="BO961" s="17">
        <v>8.2173365765814896E-2</v>
      </c>
      <c r="BP961" s="17"/>
      <c r="BQ961" s="17">
        <v>7.1438658194402496E-2</v>
      </c>
      <c r="BR961" s="17">
        <v>9.9519708717387301E-2</v>
      </c>
      <c r="BS961" s="17"/>
      <c r="BT961" s="17">
        <v>7.0187775205856895E-2</v>
      </c>
      <c r="BU961" s="17">
        <v>8.9137768961388197E-2</v>
      </c>
      <c r="BV961" s="17"/>
      <c r="BW961" s="17">
        <v>6.6762275954807396E-2</v>
      </c>
      <c r="BX961" s="17">
        <v>9.1590580966644602E-2</v>
      </c>
    </row>
    <row r="962" spans="2:76" x14ac:dyDescent="0.35">
      <c r="B962" t="s">
        <v>341</v>
      </c>
      <c r="C962" s="17">
        <v>0.51219337220466998</v>
      </c>
      <c r="D962" s="17">
        <v>0.50051604296149699</v>
      </c>
      <c r="E962" s="17">
        <v>0.52491390699541296</v>
      </c>
      <c r="F962" s="17"/>
      <c r="G962" s="17">
        <v>0.61636568091777999</v>
      </c>
      <c r="H962" s="17">
        <v>0.57736604771391398</v>
      </c>
      <c r="I962" s="17">
        <v>0.43084335835188697</v>
      </c>
      <c r="J962" s="17"/>
      <c r="K962" s="17">
        <v>0.44541205483079799</v>
      </c>
      <c r="L962" s="17">
        <v>0.55077331387746797</v>
      </c>
      <c r="M962" s="17">
        <v>0.46985657195439801</v>
      </c>
      <c r="N962" s="17">
        <v>0.59209272866576601</v>
      </c>
      <c r="O962" s="17">
        <v>0.50215185308689103</v>
      </c>
      <c r="P962" s="17">
        <v>0.426858749124299</v>
      </c>
      <c r="Q962" s="17">
        <v>0.47798352347424899</v>
      </c>
      <c r="R962" s="17">
        <v>0.51056938802335505</v>
      </c>
      <c r="S962" s="17">
        <v>0.37822972401698901</v>
      </c>
      <c r="T962" s="17">
        <v>0.53167620030162599</v>
      </c>
      <c r="U962" s="17">
        <v>0.56060182030833705</v>
      </c>
      <c r="V962" s="17">
        <v>0.57610910841458096</v>
      </c>
      <c r="W962" s="17">
        <v>0.49042078744647899</v>
      </c>
      <c r="X962" s="17">
        <v>0.41275002760986501</v>
      </c>
      <c r="Y962" s="17">
        <v>0.57244518965643498</v>
      </c>
      <c r="Z962" s="17">
        <v>0.71890526557192502</v>
      </c>
      <c r="AA962" s="17"/>
      <c r="AB962" s="17">
        <v>0.5594735006764</v>
      </c>
      <c r="AC962" s="17">
        <v>0.50630704116159597</v>
      </c>
      <c r="AD962" s="17">
        <v>0.50970848550384995</v>
      </c>
      <c r="AE962" s="17">
        <v>0.47215476096824699</v>
      </c>
      <c r="AF962" s="17"/>
      <c r="AG962" s="17">
        <v>0.54422224334365499</v>
      </c>
      <c r="AH962" s="17">
        <v>0.47864837416190298</v>
      </c>
      <c r="AI962" s="17">
        <v>0.41153638302658002</v>
      </c>
      <c r="AJ962" s="17">
        <v>0.29715646352306302</v>
      </c>
      <c r="AK962" s="17"/>
      <c r="AL962" s="17">
        <v>0.49449265439999701</v>
      </c>
      <c r="AM962" s="17">
        <v>0.49868582140733902</v>
      </c>
      <c r="AN962" s="17">
        <v>0.69057712829288098</v>
      </c>
      <c r="AO962" s="17">
        <v>0.42685831562322901</v>
      </c>
      <c r="AP962" s="17">
        <v>0.44084215190158699</v>
      </c>
      <c r="AQ962" s="17">
        <v>0.60518627679413295</v>
      </c>
      <c r="AR962" s="17"/>
      <c r="AS962" s="17">
        <v>0.46529236361383602</v>
      </c>
      <c r="AT962" s="17">
        <v>0.37100073815210899</v>
      </c>
      <c r="AU962" s="17">
        <v>0.37100073815210899</v>
      </c>
      <c r="AV962" s="17">
        <v>0.62937066584808699</v>
      </c>
      <c r="AW962" s="17">
        <v>0.499961528831667</v>
      </c>
      <c r="AX962" s="17">
        <v>0.70389840014907901</v>
      </c>
      <c r="AY962" s="17">
        <v>0.60196608625168901</v>
      </c>
      <c r="AZ962" s="17">
        <v>0.64827284479156599</v>
      </c>
      <c r="BA962" s="17">
        <v>1</v>
      </c>
      <c r="BB962" s="17"/>
      <c r="BC962" s="17">
        <v>0.45233446665806798</v>
      </c>
      <c r="BD962" s="17">
        <v>0.50539879832647205</v>
      </c>
      <c r="BE962" s="17">
        <v>0.56179392917147097</v>
      </c>
      <c r="BF962" s="17">
        <v>0.52182662806773905</v>
      </c>
      <c r="BG962" s="17">
        <v>0.56540256979408798</v>
      </c>
      <c r="BH962" s="17">
        <v>0.50718023360164299</v>
      </c>
      <c r="BI962" s="17"/>
      <c r="BJ962" s="17">
        <v>0.52399816781394803</v>
      </c>
      <c r="BK962" s="17">
        <v>0.52316826031290897</v>
      </c>
      <c r="BL962" s="17">
        <v>0.455444376224587</v>
      </c>
      <c r="BM962" s="17">
        <v>0.53171601285492198</v>
      </c>
      <c r="BN962" s="17">
        <v>0.53201912631321502</v>
      </c>
      <c r="BO962" s="17">
        <v>0.43780631009904702</v>
      </c>
      <c r="BP962" s="17"/>
      <c r="BQ962" s="17">
        <v>0.51411414463069605</v>
      </c>
      <c r="BR962" s="17">
        <v>0.50949590395350097</v>
      </c>
      <c r="BS962" s="17"/>
      <c r="BT962" s="17">
        <v>0.49794903470634699</v>
      </c>
      <c r="BU962" s="17">
        <v>0.52105265574328297</v>
      </c>
      <c r="BV962" s="17"/>
      <c r="BW962" s="17">
        <v>0.53415043908679505</v>
      </c>
      <c r="BX962" s="17">
        <v>0.47944642696902001</v>
      </c>
    </row>
    <row r="963" spans="2:76" x14ac:dyDescent="0.35">
      <c r="B963" t="s">
        <v>342</v>
      </c>
      <c r="C963" s="17">
        <v>0.171442022372126</v>
      </c>
      <c r="D963" s="17">
        <v>0.17550191745993701</v>
      </c>
      <c r="E963" s="17">
        <v>0.165723196601477</v>
      </c>
      <c r="F963" s="17"/>
      <c r="G963" s="17">
        <v>9.2913710074370298E-2</v>
      </c>
      <c r="H963" s="17">
        <v>0.14238722048888799</v>
      </c>
      <c r="I963" s="17">
        <v>0.21883917338653899</v>
      </c>
      <c r="J963" s="17"/>
      <c r="K963" s="17">
        <v>0.146046838032825</v>
      </c>
      <c r="L963" s="17">
        <v>0.19056005003347201</v>
      </c>
      <c r="M963" s="17">
        <v>0.16656518059147701</v>
      </c>
      <c r="N963" s="17">
        <v>0.124451499188425</v>
      </c>
      <c r="O963" s="17">
        <v>0</v>
      </c>
      <c r="P963" s="17">
        <v>0.129392738623931</v>
      </c>
      <c r="Q963" s="17">
        <v>0.223026524245722</v>
      </c>
      <c r="R963" s="17">
        <v>0.135089881161192</v>
      </c>
      <c r="S963" s="17">
        <v>0.28697214963751699</v>
      </c>
      <c r="T963" s="17">
        <v>0.17715504891106101</v>
      </c>
      <c r="U963" s="17">
        <v>0.122669097914182</v>
      </c>
      <c r="V963" s="17">
        <v>0.21214351348992</v>
      </c>
      <c r="W963" s="17">
        <v>0.22503281730900301</v>
      </c>
      <c r="X963" s="17">
        <v>0.21517858965102901</v>
      </c>
      <c r="Y963" s="17">
        <v>0.17874903314211299</v>
      </c>
      <c r="Z963" s="17">
        <v>7.8660985022434002E-2</v>
      </c>
      <c r="AA963" s="17"/>
      <c r="AB963" s="17">
        <v>0.122025379178266</v>
      </c>
      <c r="AC963" s="17">
        <v>0.180141134230554</v>
      </c>
      <c r="AD963" s="17">
        <v>0.168536855175106</v>
      </c>
      <c r="AE963" s="17">
        <v>0.23278866793085901</v>
      </c>
      <c r="AF963" s="17"/>
      <c r="AG963" s="17">
        <v>0.148160635437561</v>
      </c>
      <c r="AH963" s="17">
        <v>0.193229177830083</v>
      </c>
      <c r="AI963" s="17">
        <v>0.24942296656972099</v>
      </c>
      <c r="AJ963" s="17">
        <v>0.23232223058694201</v>
      </c>
      <c r="AK963" s="17"/>
      <c r="AL963" s="17">
        <v>0.18501528078972801</v>
      </c>
      <c r="AM963" s="17">
        <v>0.17736192713641799</v>
      </c>
      <c r="AN963" s="17">
        <v>0.12521268842517599</v>
      </c>
      <c r="AO963" s="17">
        <v>0.19269477568913301</v>
      </c>
      <c r="AP963" s="17">
        <v>0.22564794392705601</v>
      </c>
      <c r="AQ963" s="17">
        <v>0.129816665126711</v>
      </c>
      <c r="AR963" s="17"/>
      <c r="AS963" s="17">
        <v>0.22062052071136801</v>
      </c>
      <c r="AT963" s="17">
        <v>0.18786892125634899</v>
      </c>
      <c r="AU963" s="17">
        <v>0.18786892125634899</v>
      </c>
      <c r="AV963" s="17">
        <v>9.98943404616153E-2</v>
      </c>
      <c r="AW963" s="17">
        <v>0.13570840425382</v>
      </c>
      <c r="AX963" s="17">
        <v>0.139239204546384</v>
      </c>
      <c r="AY963" s="17">
        <v>0.241020013174682</v>
      </c>
      <c r="AZ963" s="17">
        <v>2.9393374621195401E-2</v>
      </c>
      <c r="BA963" s="17">
        <v>0</v>
      </c>
      <c r="BB963" s="17"/>
      <c r="BC963" s="17">
        <v>0.235513826567254</v>
      </c>
      <c r="BD963" s="17">
        <v>0.19773840810961499</v>
      </c>
      <c r="BE963" s="17">
        <v>0.119409677829359</v>
      </c>
      <c r="BF963" s="17">
        <v>0.129527440312529</v>
      </c>
      <c r="BG963" s="17">
        <v>0.122966689078603</v>
      </c>
      <c r="BH963" s="17">
        <v>0.14775093778316201</v>
      </c>
      <c r="BI963" s="17"/>
      <c r="BJ963" s="17">
        <v>0.16555495432383099</v>
      </c>
      <c r="BK963" s="17">
        <v>0.17369605592465401</v>
      </c>
      <c r="BL963" s="17">
        <v>0.145053096677079</v>
      </c>
      <c r="BM963" s="17">
        <v>0.17966020580025699</v>
      </c>
      <c r="BN963" s="17">
        <v>0.15233073276520601</v>
      </c>
      <c r="BO963" s="17">
        <v>0.205123169533099</v>
      </c>
      <c r="BP963" s="17"/>
      <c r="BQ963" s="17">
        <v>0.17056979214499901</v>
      </c>
      <c r="BR963" s="17">
        <v>0.17494849492419501</v>
      </c>
      <c r="BS963" s="17"/>
      <c r="BT963" s="17">
        <v>0.19135947774130599</v>
      </c>
      <c r="BU963" s="17">
        <v>0.156810281822481</v>
      </c>
      <c r="BV963" s="17"/>
      <c r="BW963" s="17">
        <v>0.18029130621957401</v>
      </c>
      <c r="BX963" s="17">
        <v>0.16268667084913599</v>
      </c>
    </row>
    <row r="964" spans="2:76" x14ac:dyDescent="0.35">
      <c r="B964" t="s">
        <v>109</v>
      </c>
      <c r="C964" s="17">
        <v>0.34075134983254501</v>
      </c>
      <c r="D964" s="17">
        <v>0.325014125501561</v>
      </c>
      <c r="E964" s="17">
        <v>0.35919071039393602</v>
      </c>
      <c r="F964" s="17"/>
      <c r="G964" s="17">
        <v>0.52345197084341</v>
      </c>
      <c r="H964" s="17">
        <v>0.43497882722502601</v>
      </c>
      <c r="I964" s="17">
        <v>0.21200418496534801</v>
      </c>
      <c r="J964" s="17"/>
      <c r="K964" s="17">
        <v>0.29936521679797301</v>
      </c>
      <c r="L964" s="17">
        <v>0.36021326384399599</v>
      </c>
      <c r="M964" s="17">
        <v>0.30329139136292099</v>
      </c>
      <c r="N964" s="17">
        <v>0.46764122947734099</v>
      </c>
      <c r="O964" s="17">
        <v>0.50215185308689103</v>
      </c>
      <c r="P964" s="17">
        <v>0.29746601050036803</v>
      </c>
      <c r="Q964" s="17">
        <v>0.25495699922852699</v>
      </c>
      <c r="R964" s="17">
        <v>0.37547950686216303</v>
      </c>
      <c r="S964" s="17">
        <v>9.1257574379471407E-2</v>
      </c>
      <c r="T964" s="17">
        <v>0.354521151390566</v>
      </c>
      <c r="U964" s="17">
        <v>0.43793272239415598</v>
      </c>
      <c r="V964" s="17">
        <v>0.36396559492466002</v>
      </c>
      <c r="W964" s="17">
        <v>0.265387970137476</v>
      </c>
      <c r="X964" s="17">
        <v>0.197571437958836</v>
      </c>
      <c r="Y964" s="17">
        <v>0.39369615651432099</v>
      </c>
      <c r="Z964" s="17">
        <v>0.64024428054949101</v>
      </c>
      <c r="AA964" s="17"/>
      <c r="AB964" s="17">
        <v>0.437448121498134</v>
      </c>
      <c r="AC964" s="17">
        <v>0.32616590693104203</v>
      </c>
      <c r="AD964" s="17">
        <v>0.34117163032874498</v>
      </c>
      <c r="AE964" s="17">
        <v>0.23936609303738801</v>
      </c>
      <c r="AF964" s="17"/>
      <c r="AG964" s="17">
        <v>0.39606160790609402</v>
      </c>
      <c r="AH964" s="17">
        <v>0.28541919633182</v>
      </c>
      <c r="AI964" s="17">
        <v>0.16211341645685901</v>
      </c>
      <c r="AJ964" s="17">
        <v>6.48342329361207E-2</v>
      </c>
      <c r="AK964" s="17"/>
      <c r="AL964" s="17">
        <v>0.309477373610269</v>
      </c>
      <c r="AM964" s="17">
        <v>0.32132389427092001</v>
      </c>
      <c r="AN964" s="17">
        <v>0.56536443986770502</v>
      </c>
      <c r="AO964" s="17">
        <v>0.234163539934096</v>
      </c>
      <c r="AP964" s="17">
        <v>0.21519420797453101</v>
      </c>
      <c r="AQ964" s="17">
        <v>0.47536961166742198</v>
      </c>
      <c r="AR964" s="17"/>
      <c r="AS964" s="17">
        <v>0.24467184290246799</v>
      </c>
      <c r="AT964" s="17">
        <v>0.18313181689576</v>
      </c>
      <c r="AU964" s="17">
        <v>0.18313181689576</v>
      </c>
      <c r="AV964" s="17">
        <v>0.52947632538647205</v>
      </c>
      <c r="AW964" s="17">
        <v>0.36425312457784698</v>
      </c>
      <c r="AX964" s="17">
        <v>0.56465919560269495</v>
      </c>
      <c r="AY964" s="17">
        <v>0.36094607307700699</v>
      </c>
      <c r="AZ964" s="17">
        <v>0.61887947017037004</v>
      </c>
      <c r="BA964" s="17">
        <v>1</v>
      </c>
      <c r="BB964" s="17"/>
      <c r="BC964" s="17">
        <v>0.216820640090813</v>
      </c>
      <c r="BD964" s="17">
        <v>0.30766039021685698</v>
      </c>
      <c r="BE964" s="17">
        <v>0.44238425134211201</v>
      </c>
      <c r="BF964" s="17">
        <v>0.39229918775521</v>
      </c>
      <c r="BG964" s="17">
        <v>0.44243588071548501</v>
      </c>
      <c r="BH964" s="17">
        <v>0.35942929581848099</v>
      </c>
      <c r="BI964" s="17"/>
      <c r="BJ964" s="17">
        <v>0.35844321349011699</v>
      </c>
      <c r="BK964" s="17">
        <v>0.34947220438825599</v>
      </c>
      <c r="BL964" s="17">
        <v>0.310391279547509</v>
      </c>
      <c r="BM964" s="17">
        <v>0.35205580705466399</v>
      </c>
      <c r="BN964" s="17">
        <v>0.37968839354800898</v>
      </c>
      <c r="BO964" s="17">
        <v>0.23268314056594799</v>
      </c>
      <c r="BP964" s="17"/>
      <c r="BQ964" s="17">
        <v>0.34354435248569698</v>
      </c>
      <c r="BR964" s="17">
        <v>0.33454740902930602</v>
      </c>
      <c r="BS964" s="17"/>
      <c r="BT964" s="17">
        <v>0.30658955696504098</v>
      </c>
      <c r="BU964" s="17">
        <v>0.364242373920802</v>
      </c>
      <c r="BV964" s="17"/>
      <c r="BW964" s="17">
        <v>0.35385913286722098</v>
      </c>
      <c r="BX964" s="17">
        <v>0.31675975611988499</v>
      </c>
    </row>
    <row r="965" spans="2:76" x14ac:dyDescent="0.35">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row>
    <row r="966" spans="2:76" x14ac:dyDescent="0.35">
      <c r="B966" s="6" t="s">
        <v>497</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row>
    <row r="967" spans="2:76" x14ac:dyDescent="0.35">
      <c r="B967" s="24" t="s">
        <v>99</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row>
    <row r="968" spans="2:76" x14ac:dyDescent="0.35">
      <c r="B968" t="s">
        <v>336</v>
      </c>
      <c r="C968" s="17">
        <v>0.31252376721383102</v>
      </c>
      <c r="D968" s="17">
        <v>0.30196236099364199</v>
      </c>
      <c r="E968" s="17">
        <v>0.32372833692372399</v>
      </c>
      <c r="F968" s="17"/>
      <c r="G968" s="17">
        <v>0.37457295129607299</v>
      </c>
      <c r="H968" s="17">
        <v>0.33579395289077901</v>
      </c>
      <c r="I968" s="17">
        <v>0.27485606832200099</v>
      </c>
      <c r="J968" s="17"/>
      <c r="K968" s="17">
        <v>0.288166007587629</v>
      </c>
      <c r="L968" s="17">
        <v>0.34244584058201399</v>
      </c>
      <c r="M968" s="17">
        <v>0.29634418153932901</v>
      </c>
      <c r="N968" s="17">
        <v>0.46803669273009002</v>
      </c>
      <c r="O968" s="17">
        <v>0.200473295964577</v>
      </c>
      <c r="P968" s="17">
        <v>0.33987986914748503</v>
      </c>
      <c r="Q968" s="17">
        <v>0.33828538919814999</v>
      </c>
      <c r="R968" s="17">
        <v>0.26991005468071</v>
      </c>
      <c r="S968" s="17">
        <v>0.183497543979566</v>
      </c>
      <c r="T968" s="17">
        <v>0.33282531265137999</v>
      </c>
      <c r="U968" s="17">
        <v>0.34969819942254898</v>
      </c>
      <c r="V968" s="17">
        <v>0.437213128134675</v>
      </c>
      <c r="W968" s="17">
        <v>0.16879953532389999</v>
      </c>
      <c r="X968" s="17">
        <v>0.16465273418388099</v>
      </c>
      <c r="Y968" s="17">
        <v>0.30100055581197399</v>
      </c>
      <c r="Z968" s="17">
        <v>0.51658807717542199</v>
      </c>
      <c r="AA968" s="17"/>
      <c r="AB968" s="17">
        <v>0.30695572088094802</v>
      </c>
      <c r="AC968" s="17">
        <v>0.31524043849403599</v>
      </c>
      <c r="AD968" s="17">
        <v>0.31100088566106898</v>
      </c>
      <c r="AE968" s="17">
        <v>0.31971207114478001</v>
      </c>
      <c r="AF968" s="17"/>
      <c r="AG968" s="17">
        <v>0.31394184161894301</v>
      </c>
      <c r="AH968" s="17">
        <v>0.30303900643492598</v>
      </c>
      <c r="AI968" s="17">
        <v>0.27005138826268699</v>
      </c>
      <c r="AJ968" s="17">
        <v>0.297986123052839</v>
      </c>
      <c r="AK968" s="17"/>
      <c r="AL968" s="17">
        <v>0.31768049290386102</v>
      </c>
      <c r="AM968" s="17">
        <v>0.25042674617858401</v>
      </c>
      <c r="AN968" s="17">
        <v>0.50176622116593494</v>
      </c>
      <c r="AO968" s="17">
        <v>0.28014437493956001</v>
      </c>
      <c r="AP968" s="17">
        <v>0.10396228508579899</v>
      </c>
      <c r="AQ968" s="17">
        <v>0.29433082109265202</v>
      </c>
      <c r="AR968" s="17"/>
      <c r="AS968" s="17">
        <v>0.286015297373025</v>
      </c>
      <c r="AT968" s="17">
        <v>0.232985705087805</v>
      </c>
      <c r="AU968" s="17">
        <v>0.232985705087805</v>
      </c>
      <c r="AV968" s="17">
        <v>0.39608276324884301</v>
      </c>
      <c r="AW968" s="17">
        <v>0.22244332365010799</v>
      </c>
      <c r="AX968" s="17">
        <v>0.55248902522961696</v>
      </c>
      <c r="AY968" s="17">
        <v>0.22455799158689899</v>
      </c>
      <c r="AZ968" s="17">
        <v>0.45058184345763602</v>
      </c>
      <c r="BA968" s="17">
        <v>0.68594066336019799</v>
      </c>
      <c r="BB968" s="17"/>
      <c r="BC968" s="17">
        <v>0.27960310186731202</v>
      </c>
      <c r="BD968" s="17">
        <v>0.355596043404724</v>
      </c>
      <c r="BE968" s="17">
        <v>0.47591740764662999</v>
      </c>
      <c r="BF968" s="17">
        <v>0.31762896840020199</v>
      </c>
      <c r="BG968" s="17">
        <v>0.32299659280824999</v>
      </c>
      <c r="BH968" s="17">
        <v>0.14103150272257201</v>
      </c>
      <c r="BI968" s="17"/>
      <c r="BJ968" s="17">
        <v>0.279498623889259</v>
      </c>
      <c r="BK968" s="17">
        <v>0.32951218718919201</v>
      </c>
      <c r="BL968" s="17">
        <v>0.32881912431910598</v>
      </c>
      <c r="BM968" s="17">
        <v>0.34321263132711199</v>
      </c>
      <c r="BN968" s="17">
        <v>0.28537291327554198</v>
      </c>
      <c r="BO968" s="17">
        <v>0.27048664009182299</v>
      </c>
      <c r="BP968" s="17"/>
      <c r="BQ968" s="17">
        <v>0.31268760597374201</v>
      </c>
      <c r="BR968" s="17">
        <v>0.31269353039401399</v>
      </c>
      <c r="BS968" s="17"/>
      <c r="BT968" s="17">
        <v>0.29326747678110998</v>
      </c>
      <c r="BU968" s="17">
        <v>0.32745918535233998</v>
      </c>
      <c r="BV968" s="17"/>
      <c r="BW968" s="17">
        <v>0.32555232581560301</v>
      </c>
      <c r="BX968" s="17">
        <v>0.29349150657877499</v>
      </c>
    </row>
    <row r="969" spans="2:76" x14ac:dyDescent="0.35">
      <c r="B969" t="s">
        <v>337</v>
      </c>
      <c r="C969" s="17">
        <v>0.25964657899453097</v>
      </c>
      <c r="D969" s="17">
        <v>0.26552423764553401</v>
      </c>
      <c r="E969" s="17">
        <v>0.25427498011626498</v>
      </c>
      <c r="F969" s="17"/>
      <c r="G969" s="17">
        <v>0.23127859458279801</v>
      </c>
      <c r="H969" s="17">
        <v>0.26617421248850598</v>
      </c>
      <c r="I969" s="17">
        <v>0.26495814744856699</v>
      </c>
      <c r="J969" s="17"/>
      <c r="K969" s="17">
        <v>0.20832727905531501</v>
      </c>
      <c r="L969" s="17">
        <v>0.31050976906116501</v>
      </c>
      <c r="M969" s="17">
        <v>0.19023766867560801</v>
      </c>
      <c r="N969" s="17">
        <v>6.7253571878137103E-2</v>
      </c>
      <c r="O969" s="17">
        <v>0.100622231176624</v>
      </c>
      <c r="P969" s="17">
        <v>0.215668509235213</v>
      </c>
      <c r="Q969" s="17">
        <v>0.19029339997641601</v>
      </c>
      <c r="R969" s="17">
        <v>0.355699252670996</v>
      </c>
      <c r="S969" s="17">
        <v>0.480516029811273</v>
      </c>
      <c r="T969" s="17">
        <v>0.28270780754171898</v>
      </c>
      <c r="U969" s="17">
        <v>0.31228693650747202</v>
      </c>
      <c r="V969" s="17">
        <v>0.13751962947728499</v>
      </c>
      <c r="W969" s="17">
        <v>0.22900623820138899</v>
      </c>
      <c r="X969" s="17">
        <v>0.20618324474498501</v>
      </c>
      <c r="Y969" s="17">
        <v>0.301886157179304</v>
      </c>
      <c r="Z969" s="17">
        <v>7.89761479869589E-2</v>
      </c>
      <c r="AA969" s="17"/>
      <c r="AB969" s="17">
        <v>0.27198394315577301</v>
      </c>
      <c r="AC969" s="17">
        <v>0.27637561700962099</v>
      </c>
      <c r="AD969" s="17">
        <v>0.20844877628327499</v>
      </c>
      <c r="AE969" s="17">
        <v>0.27208540762055899</v>
      </c>
      <c r="AF969" s="17"/>
      <c r="AG969" s="17">
        <v>0.261941663305502</v>
      </c>
      <c r="AH969" s="17">
        <v>0.27580188300626302</v>
      </c>
      <c r="AI969" s="17">
        <v>0.26940987043301301</v>
      </c>
      <c r="AJ969" s="17">
        <v>0.241482183683704</v>
      </c>
      <c r="AK969" s="17"/>
      <c r="AL969" s="17">
        <v>0.28880569336693201</v>
      </c>
      <c r="AM969" s="17">
        <v>0.31944328734453897</v>
      </c>
      <c r="AN969" s="17">
        <v>0.18299951799821801</v>
      </c>
      <c r="AO969" s="17">
        <v>0.17222853324801399</v>
      </c>
      <c r="AP969" s="17">
        <v>0.238511653981198</v>
      </c>
      <c r="AQ969" s="17">
        <v>0.39480104876465999</v>
      </c>
      <c r="AR969" s="17"/>
      <c r="AS969" s="17">
        <v>0.25026288127527702</v>
      </c>
      <c r="AT969" s="17">
        <v>0.27537279682134302</v>
      </c>
      <c r="AU969" s="17">
        <v>0.27537279682134302</v>
      </c>
      <c r="AV969" s="17">
        <v>0.25569625225197201</v>
      </c>
      <c r="AW969" s="17">
        <v>0.331876875786076</v>
      </c>
      <c r="AX969" s="17">
        <v>0.17905352017913201</v>
      </c>
      <c r="AY969" s="17">
        <v>0.38753182299234001</v>
      </c>
      <c r="AZ969" s="17">
        <v>0.155758556312311</v>
      </c>
      <c r="BA969" s="17">
        <v>0.31405933663980201</v>
      </c>
      <c r="BB969" s="17"/>
      <c r="BC969" s="17">
        <v>0.31445518146380602</v>
      </c>
      <c r="BD969" s="17">
        <v>0.20114909009819401</v>
      </c>
      <c r="BE969" s="17">
        <v>0.233606441178491</v>
      </c>
      <c r="BF969" s="17">
        <v>0.230397407380935</v>
      </c>
      <c r="BG969" s="17">
        <v>0.245680738555108</v>
      </c>
      <c r="BH969" s="17">
        <v>0.13246110655879501</v>
      </c>
      <c r="BI969" s="17"/>
      <c r="BJ969" s="17">
        <v>0.26534665221331499</v>
      </c>
      <c r="BK969" s="17">
        <v>0.22181773765827201</v>
      </c>
      <c r="BL969" s="17">
        <v>0.29615477126578399</v>
      </c>
      <c r="BM969" s="17">
        <v>0.26301915499932599</v>
      </c>
      <c r="BN969" s="17">
        <v>0.29472069016901098</v>
      </c>
      <c r="BO969" s="17">
        <v>0.24689241249014501</v>
      </c>
      <c r="BP969" s="17"/>
      <c r="BQ969" s="17">
        <v>0.25320309062978602</v>
      </c>
      <c r="BR969" s="17">
        <v>0.27577165813187299</v>
      </c>
      <c r="BS969" s="17"/>
      <c r="BT969" s="17">
        <v>0.25649892138469399</v>
      </c>
      <c r="BU969" s="17">
        <v>0.260783086594989</v>
      </c>
      <c r="BV969" s="17"/>
      <c r="BW969" s="17">
        <v>0.26164623895211397</v>
      </c>
      <c r="BX969" s="17">
        <v>0.26393887748134298</v>
      </c>
    </row>
    <row r="970" spans="2:76" x14ac:dyDescent="0.35">
      <c r="B970" t="s">
        <v>338</v>
      </c>
      <c r="C970" s="17">
        <v>0.20673714082512601</v>
      </c>
      <c r="D970" s="17">
        <v>0.21331456874427601</v>
      </c>
      <c r="E970" s="17">
        <v>0.19856625611433201</v>
      </c>
      <c r="F970" s="17"/>
      <c r="G970" s="17">
        <v>0.223855951665102</v>
      </c>
      <c r="H970" s="17">
        <v>0.17937802561369601</v>
      </c>
      <c r="I970" s="17">
        <v>0.219779933965664</v>
      </c>
      <c r="J970" s="17"/>
      <c r="K970" s="17">
        <v>0.206177779819602</v>
      </c>
      <c r="L970" s="17">
        <v>0.21179100932064701</v>
      </c>
      <c r="M970" s="17">
        <v>0.257483921062374</v>
      </c>
      <c r="N970" s="17">
        <v>0.27797160851378999</v>
      </c>
      <c r="O970" s="17">
        <v>0.398283177537819</v>
      </c>
      <c r="P970" s="17">
        <v>0.35020320525339299</v>
      </c>
      <c r="Q970" s="17">
        <v>0.19139781330590799</v>
      </c>
      <c r="R970" s="17">
        <v>0.18947269349342899</v>
      </c>
      <c r="S970" s="17">
        <v>0.141363738183648</v>
      </c>
      <c r="T970" s="17">
        <v>0.15923456400121</v>
      </c>
      <c r="U970" s="17">
        <v>0.23484784434643399</v>
      </c>
      <c r="V970" s="17">
        <v>0.28455332273976902</v>
      </c>
      <c r="W970" s="17">
        <v>0.30787299753244401</v>
      </c>
      <c r="X970" s="17">
        <v>0.16648693877655901</v>
      </c>
      <c r="Y970" s="17">
        <v>0.15396266424475999</v>
      </c>
      <c r="Z970" s="17">
        <v>0.24167993127363999</v>
      </c>
      <c r="AA970" s="17"/>
      <c r="AB970" s="17">
        <v>0.20482397727243201</v>
      </c>
      <c r="AC970" s="17">
        <v>0.18220897100915801</v>
      </c>
      <c r="AD970" s="17">
        <v>0.233342166732875</v>
      </c>
      <c r="AE970" s="17">
        <v>0.22943458992812099</v>
      </c>
      <c r="AF970" s="17"/>
      <c r="AG970" s="17">
        <v>0.20693693054461301</v>
      </c>
      <c r="AH970" s="17">
        <v>0.21272462702218101</v>
      </c>
      <c r="AI970" s="17">
        <v>0.196972765517445</v>
      </c>
      <c r="AJ970" s="17">
        <v>0.33003464054010001</v>
      </c>
      <c r="AK970" s="17"/>
      <c r="AL970" s="17">
        <v>0.20179727272192999</v>
      </c>
      <c r="AM970" s="17">
        <v>0.198378093240762</v>
      </c>
      <c r="AN970" s="17">
        <v>0.13792045187905899</v>
      </c>
      <c r="AO970" s="17">
        <v>0.21645578832034601</v>
      </c>
      <c r="AP970" s="17">
        <v>0.29616229132396199</v>
      </c>
      <c r="AQ970" s="17">
        <v>0.18678551025756701</v>
      </c>
      <c r="AR970" s="17"/>
      <c r="AS970" s="17">
        <v>0.20331245194589101</v>
      </c>
      <c r="AT970" s="17">
        <v>0.26420425846110002</v>
      </c>
      <c r="AU970" s="17">
        <v>0.26420425846110002</v>
      </c>
      <c r="AV970" s="17">
        <v>0.2082454633902</v>
      </c>
      <c r="AW970" s="17">
        <v>0.203017340938353</v>
      </c>
      <c r="AX970" s="17">
        <v>0.113573581548866</v>
      </c>
      <c r="AY970" s="17">
        <v>0.140732596497742</v>
      </c>
      <c r="AZ970" s="17">
        <v>0.32779483685878402</v>
      </c>
      <c r="BA970" s="17">
        <v>0</v>
      </c>
      <c r="BB970" s="17"/>
      <c r="BC970" s="17">
        <v>0.20236163436337101</v>
      </c>
      <c r="BD970" s="17">
        <v>0.194946002092834</v>
      </c>
      <c r="BE970" s="17">
        <v>0.195176900679434</v>
      </c>
      <c r="BF970" s="17">
        <v>0.24124803825192401</v>
      </c>
      <c r="BG970" s="17">
        <v>0.195186070918315</v>
      </c>
      <c r="BH970" s="17">
        <v>0.31639479720825597</v>
      </c>
      <c r="BI970" s="17"/>
      <c r="BJ970" s="17">
        <v>0.24281569490587801</v>
      </c>
      <c r="BK970" s="17">
        <v>0.206033860755471</v>
      </c>
      <c r="BL970" s="17">
        <v>0.17344775498613399</v>
      </c>
      <c r="BM970" s="17">
        <v>0.175186602612353</v>
      </c>
      <c r="BN970" s="17">
        <v>0.21503407565218</v>
      </c>
      <c r="BO970" s="17">
        <v>0.2510397337925</v>
      </c>
      <c r="BP970" s="17"/>
      <c r="BQ970" s="17">
        <v>0.20992840585993799</v>
      </c>
      <c r="BR970" s="17">
        <v>0.19843196279436101</v>
      </c>
      <c r="BS970" s="17"/>
      <c r="BT970" s="17">
        <v>0.20414548182242001</v>
      </c>
      <c r="BU970" s="17">
        <v>0.20897188276659601</v>
      </c>
      <c r="BV970" s="17"/>
      <c r="BW970" s="17">
        <v>0.20168955207174</v>
      </c>
      <c r="BX970" s="17">
        <v>0.210233743534118</v>
      </c>
    </row>
    <row r="971" spans="2:76" x14ac:dyDescent="0.35">
      <c r="B971" t="s">
        <v>339</v>
      </c>
      <c r="C971" s="17">
        <v>0.106405367430808</v>
      </c>
      <c r="D971" s="17">
        <v>0.113205033181907</v>
      </c>
      <c r="E971" s="17">
        <v>9.9804613045809107E-2</v>
      </c>
      <c r="F971" s="17"/>
      <c r="G971" s="17">
        <v>5.64436032815651E-2</v>
      </c>
      <c r="H971" s="17">
        <v>9.8695574670968497E-2</v>
      </c>
      <c r="I971" s="17">
        <v>0.12908486001457301</v>
      </c>
      <c r="J971" s="17"/>
      <c r="K971" s="17">
        <v>0.15489360540759201</v>
      </c>
      <c r="L971" s="17">
        <v>7.8226375831100994E-2</v>
      </c>
      <c r="M971" s="17">
        <v>6.4018633857339594E-2</v>
      </c>
      <c r="N971" s="17">
        <v>0.124451499188425</v>
      </c>
      <c r="O971" s="17">
        <v>9.8658624190476399E-2</v>
      </c>
      <c r="P971" s="17">
        <v>0</v>
      </c>
      <c r="Q971" s="17">
        <v>0.13279624633112799</v>
      </c>
      <c r="R971" s="17">
        <v>8.1698028155787403E-2</v>
      </c>
      <c r="S971" s="17">
        <v>9.291302540285E-2</v>
      </c>
      <c r="T971" s="17">
        <v>0.11653449780841001</v>
      </c>
      <c r="U971" s="17">
        <v>0</v>
      </c>
      <c r="V971" s="17">
        <v>6.9217486292294697E-2</v>
      </c>
      <c r="W971" s="17">
        <v>0.17660849269013501</v>
      </c>
      <c r="X971" s="17">
        <v>0.207020644522175</v>
      </c>
      <c r="Y971" s="17">
        <v>9.50107127987979E-2</v>
      </c>
      <c r="Z971" s="17">
        <v>7.7898691891750804E-2</v>
      </c>
      <c r="AA971" s="17"/>
      <c r="AB971" s="17">
        <v>9.6226015875358104E-2</v>
      </c>
      <c r="AC971" s="17">
        <v>0.124265153846486</v>
      </c>
      <c r="AD971" s="17">
        <v>0.11531025619478</v>
      </c>
      <c r="AE971" s="17">
        <v>8.7213920342013307E-2</v>
      </c>
      <c r="AF971" s="17"/>
      <c r="AG971" s="17">
        <v>0.100714014784839</v>
      </c>
      <c r="AH971" s="17">
        <v>0.115675065945077</v>
      </c>
      <c r="AI971" s="17">
        <v>0.13700862482805701</v>
      </c>
      <c r="AJ971" s="17">
        <v>3.9726238424667402E-2</v>
      </c>
      <c r="AK971" s="17"/>
      <c r="AL971" s="17">
        <v>0.11500445407568</v>
      </c>
      <c r="AM971" s="17">
        <v>0.130663734921943</v>
      </c>
      <c r="AN971" s="17">
        <v>6.1440721870137903E-2</v>
      </c>
      <c r="AO971" s="17">
        <v>0.15662927328527301</v>
      </c>
      <c r="AP971" s="17">
        <v>0.211834945291169</v>
      </c>
      <c r="AQ971" s="17">
        <v>6.0334323727917499E-2</v>
      </c>
      <c r="AR971" s="17"/>
      <c r="AS971" s="17">
        <v>0.13218880900788399</v>
      </c>
      <c r="AT971" s="17">
        <v>0.10903767428425699</v>
      </c>
      <c r="AU971" s="17">
        <v>0.10903767428425699</v>
      </c>
      <c r="AV971" s="17">
        <v>6.4162099981969201E-2</v>
      </c>
      <c r="AW971" s="17">
        <v>0.126625140976697</v>
      </c>
      <c r="AX971" s="17">
        <v>3.2363210770024499E-2</v>
      </c>
      <c r="AY971" s="17">
        <v>9.3069489870723304E-2</v>
      </c>
      <c r="AZ971" s="17">
        <v>0</v>
      </c>
      <c r="BA971" s="17">
        <v>0</v>
      </c>
      <c r="BB971" s="17"/>
      <c r="BC971" s="17">
        <v>0.11895855082804301</v>
      </c>
      <c r="BD971" s="17">
        <v>0.115504626923373</v>
      </c>
      <c r="BE971" s="17">
        <v>3.0322295603282302E-2</v>
      </c>
      <c r="BF971" s="17">
        <v>8.2447793329108607E-2</v>
      </c>
      <c r="BG971" s="17">
        <v>0.10721460770090099</v>
      </c>
      <c r="BH971" s="17">
        <v>0.17953387507278401</v>
      </c>
      <c r="BI971" s="17"/>
      <c r="BJ971" s="17">
        <v>9.6642670504576603E-2</v>
      </c>
      <c r="BK971" s="17">
        <v>0.115782319747413</v>
      </c>
      <c r="BL971" s="17">
        <v>0.10689574657775899</v>
      </c>
      <c r="BM971" s="17">
        <v>0.114827909143674</v>
      </c>
      <c r="BN971" s="17">
        <v>8.4044781359970094E-2</v>
      </c>
      <c r="BO971" s="17">
        <v>0.110526366831662</v>
      </c>
      <c r="BP971" s="17"/>
      <c r="BQ971" s="17">
        <v>0.115198292988895</v>
      </c>
      <c r="BR971" s="17">
        <v>8.8875252181570705E-2</v>
      </c>
      <c r="BS971" s="17"/>
      <c r="BT971" s="17">
        <v>0.128370578871219</v>
      </c>
      <c r="BU971" s="17">
        <v>8.9495800295070302E-2</v>
      </c>
      <c r="BV971" s="17"/>
      <c r="BW971" s="17">
        <v>0.107775001126516</v>
      </c>
      <c r="BX971" s="17">
        <v>0.11015272876224801</v>
      </c>
    </row>
    <row r="972" spans="2:76" x14ac:dyDescent="0.35">
      <c r="B972" t="s">
        <v>340</v>
      </c>
      <c r="C972" s="17">
        <v>3.6160757539640501E-2</v>
      </c>
      <c r="D972" s="17">
        <v>4.7261808039449099E-2</v>
      </c>
      <c r="E972" s="17">
        <v>2.5110336445820499E-2</v>
      </c>
      <c r="F972" s="17"/>
      <c r="G972" s="17">
        <v>3.7150746893144397E-2</v>
      </c>
      <c r="H972" s="17">
        <v>3.3067814755543601E-2</v>
      </c>
      <c r="I972" s="17">
        <v>3.7963143348169297E-2</v>
      </c>
      <c r="J972" s="17"/>
      <c r="K972" s="17">
        <v>1.98319367748175E-2</v>
      </c>
      <c r="L972" s="17">
        <v>3.1652691415536803E-2</v>
      </c>
      <c r="M972" s="17">
        <v>0</v>
      </c>
      <c r="N972" s="17">
        <v>6.2286627689557603E-2</v>
      </c>
      <c r="O972" s="17">
        <v>0</v>
      </c>
      <c r="P972" s="17">
        <v>0</v>
      </c>
      <c r="Q972" s="17">
        <v>4.8660885019235101E-2</v>
      </c>
      <c r="R972" s="17">
        <v>3.27874365702664E-2</v>
      </c>
      <c r="S972" s="17">
        <v>4.7164770078991801E-2</v>
      </c>
      <c r="T972" s="17">
        <v>4.2974163715499399E-2</v>
      </c>
      <c r="U972" s="17">
        <v>2.2637525193364899E-2</v>
      </c>
      <c r="V972" s="17">
        <v>7.1496433355976302E-2</v>
      </c>
      <c r="W972" s="17">
        <v>3.2727319330718103E-2</v>
      </c>
      <c r="X972" s="17">
        <v>4.1578405342810702E-2</v>
      </c>
      <c r="Y972" s="17">
        <v>0.118882250292453</v>
      </c>
      <c r="Z972" s="17">
        <v>3.9062621064748303E-2</v>
      </c>
      <c r="AA972" s="17"/>
      <c r="AB972" s="17">
        <v>3.7158480698609102E-2</v>
      </c>
      <c r="AC972" s="17">
        <v>2.38563576237441E-2</v>
      </c>
      <c r="AD972" s="17">
        <v>4.9660023581417197E-2</v>
      </c>
      <c r="AE972" s="17">
        <v>5.3518712513132803E-2</v>
      </c>
      <c r="AF972" s="17"/>
      <c r="AG972" s="17">
        <v>3.4064071281618903E-2</v>
      </c>
      <c r="AH972" s="17">
        <v>1.7810181202764098E-2</v>
      </c>
      <c r="AI972" s="17">
        <v>5.60420402138933E-2</v>
      </c>
      <c r="AJ972" s="17">
        <v>9.0770814298689106E-2</v>
      </c>
      <c r="AK972" s="17"/>
      <c r="AL972" s="17">
        <v>3.7956797844682998E-2</v>
      </c>
      <c r="AM972" s="17">
        <v>2.43491050253835E-2</v>
      </c>
      <c r="AN972" s="17">
        <v>5.75970250550586E-2</v>
      </c>
      <c r="AO972" s="17">
        <v>7.73785047480193E-2</v>
      </c>
      <c r="AP972" s="17">
        <v>8.0029050232358498E-2</v>
      </c>
      <c r="AQ972" s="17">
        <v>3.3795014019582799E-2</v>
      </c>
      <c r="AR972" s="17"/>
      <c r="AS972" s="17">
        <v>4.2968534327835102E-2</v>
      </c>
      <c r="AT972" s="17">
        <v>4.3609724093544397E-2</v>
      </c>
      <c r="AU972" s="17">
        <v>4.3609724093544397E-2</v>
      </c>
      <c r="AV972" s="17">
        <v>2.65972546620638E-2</v>
      </c>
      <c r="AW972" s="17">
        <v>1.6711767214760798E-2</v>
      </c>
      <c r="AX972" s="17">
        <v>3.6287461111698997E-2</v>
      </c>
      <c r="AY972" s="17">
        <v>5.7917939612184798E-2</v>
      </c>
      <c r="AZ972" s="17">
        <v>2.9393374621195401E-2</v>
      </c>
      <c r="BA972" s="17">
        <v>0</v>
      </c>
      <c r="BB972" s="17"/>
      <c r="BC972" s="17">
        <v>3.3088258711301E-2</v>
      </c>
      <c r="BD972" s="17">
        <v>6.0357038344870897E-2</v>
      </c>
      <c r="BE972" s="17">
        <v>3.0151916243512201E-2</v>
      </c>
      <c r="BF972" s="17">
        <v>3.4806750363327497E-2</v>
      </c>
      <c r="BG972" s="17">
        <v>3.0347380099282499E-2</v>
      </c>
      <c r="BH972" s="17">
        <v>6.6591062741958598E-2</v>
      </c>
      <c r="BI972" s="17"/>
      <c r="BJ972" s="17">
        <v>2.94748686766356E-2</v>
      </c>
      <c r="BK972" s="17">
        <v>2.2343966013176501E-2</v>
      </c>
      <c r="BL972" s="17">
        <v>3.2002414344717997E-2</v>
      </c>
      <c r="BM972" s="17">
        <v>5.7601176798183801E-2</v>
      </c>
      <c r="BN972" s="17">
        <v>4.2040309235090403E-2</v>
      </c>
      <c r="BO972" s="17">
        <v>1.8186756798739701E-2</v>
      </c>
      <c r="BP972" s="17"/>
      <c r="BQ972" s="17">
        <v>3.38118778318598E-2</v>
      </c>
      <c r="BR972" s="17">
        <v>4.1470873592886599E-2</v>
      </c>
      <c r="BS972" s="17"/>
      <c r="BT972" s="17">
        <v>3.7551794322054702E-2</v>
      </c>
      <c r="BU972" s="17">
        <v>3.5365203851558398E-2</v>
      </c>
      <c r="BV972" s="17"/>
      <c r="BW972" s="17">
        <v>3.9130523571688398E-2</v>
      </c>
      <c r="BX972" s="17">
        <v>3.43432421620481E-2</v>
      </c>
    </row>
    <row r="973" spans="2:76" x14ac:dyDescent="0.35">
      <c r="B973" t="s">
        <v>178</v>
      </c>
      <c r="C973" s="17">
        <v>7.8526387996061806E-2</v>
      </c>
      <c r="D973" s="17">
        <v>5.8731991395191502E-2</v>
      </c>
      <c r="E973" s="17">
        <v>9.8515477354048295E-2</v>
      </c>
      <c r="F973" s="17"/>
      <c r="G973" s="17">
        <v>7.6698152281318696E-2</v>
      </c>
      <c r="H973" s="17">
        <v>8.6890419580506598E-2</v>
      </c>
      <c r="I973" s="17">
        <v>7.3357846901025897E-2</v>
      </c>
      <c r="J973" s="17"/>
      <c r="K973" s="17">
        <v>0.122603391355045</v>
      </c>
      <c r="L973" s="17">
        <v>2.5374313789536699E-2</v>
      </c>
      <c r="M973" s="17">
        <v>0.19191559486534901</v>
      </c>
      <c r="N973" s="17">
        <v>0</v>
      </c>
      <c r="O973" s="17">
        <v>0.20196267113050401</v>
      </c>
      <c r="P973" s="17">
        <v>9.4248416363908794E-2</v>
      </c>
      <c r="Q973" s="17">
        <v>9.8566266169163294E-2</v>
      </c>
      <c r="R973" s="17">
        <v>7.0432534428811602E-2</v>
      </c>
      <c r="S973" s="17">
        <v>5.4544892543671598E-2</v>
      </c>
      <c r="T973" s="17">
        <v>6.5723654281781299E-2</v>
      </c>
      <c r="U973" s="17">
        <v>8.0529494530180004E-2</v>
      </c>
      <c r="V973" s="17">
        <v>0</v>
      </c>
      <c r="W973" s="17">
        <v>8.4985416921414494E-2</v>
      </c>
      <c r="X973" s="17">
        <v>0.21407803242959</v>
      </c>
      <c r="Y973" s="17">
        <v>2.9257659672710601E-2</v>
      </c>
      <c r="Z973" s="17">
        <v>4.5794530607480399E-2</v>
      </c>
      <c r="AA973" s="17"/>
      <c r="AB973" s="17">
        <v>8.2851862116879393E-2</v>
      </c>
      <c r="AC973" s="17">
        <v>7.80534620169544E-2</v>
      </c>
      <c r="AD973" s="17">
        <v>8.2237891546583605E-2</v>
      </c>
      <c r="AE973" s="17">
        <v>3.8035298451393203E-2</v>
      </c>
      <c r="AF973" s="17"/>
      <c r="AG973" s="17">
        <v>8.2401478464484201E-2</v>
      </c>
      <c r="AH973" s="17">
        <v>7.4949236388788407E-2</v>
      </c>
      <c r="AI973" s="17">
        <v>7.0515310744905593E-2</v>
      </c>
      <c r="AJ973" s="17">
        <v>0</v>
      </c>
      <c r="AK973" s="17"/>
      <c r="AL973" s="17">
        <v>3.8755289086914897E-2</v>
      </c>
      <c r="AM973" s="17">
        <v>7.6739033288789005E-2</v>
      </c>
      <c r="AN973" s="17">
        <v>5.8276062031592003E-2</v>
      </c>
      <c r="AO973" s="17">
        <v>9.7163525458788105E-2</v>
      </c>
      <c r="AP973" s="17">
        <v>6.9499774085513805E-2</v>
      </c>
      <c r="AQ973" s="17">
        <v>2.99532821376206E-2</v>
      </c>
      <c r="AR973" s="17"/>
      <c r="AS973" s="17">
        <v>8.5252026070088194E-2</v>
      </c>
      <c r="AT973" s="17">
        <v>7.4789841251950095E-2</v>
      </c>
      <c r="AU973" s="17">
        <v>7.4789841251950095E-2</v>
      </c>
      <c r="AV973" s="17">
        <v>4.9216166464951701E-2</v>
      </c>
      <c r="AW973" s="17">
        <v>9.9325551434004303E-2</v>
      </c>
      <c r="AX973" s="17">
        <v>8.6233201160662007E-2</v>
      </c>
      <c r="AY973" s="17">
        <v>9.6190159440110501E-2</v>
      </c>
      <c r="AZ973" s="17">
        <v>3.6471388750073802E-2</v>
      </c>
      <c r="BA973" s="17">
        <v>0</v>
      </c>
      <c r="BB973" s="17"/>
      <c r="BC973" s="17">
        <v>5.1533272766167697E-2</v>
      </c>
      <c r="BD973" s="17">
        <v>7.2447199136004101E-2</v>
      </c>
      <c r="BE973" s="17">
        <v>3.4825038648650303E-2</v>
      </c>
      <c r="BF973" s="17">
        <v>9.3471042274501995E-2</v>
      </c>
      <c r="BG973" s="17">
        <v>9.8574609918143402E-2</v>
      </c>
      <c r="BH973" s="17">
        <v>0.163987655695634</v>
      </c>
      <c r="BI973" s="17"/>
      <c r="BJ973" s="17">
        <v>8.62214898103357E-2</v>
      </c>
      <c r="BK973" s="17">
        <v>0.104509928636475</v>
      </c>
      <c r="BL973" s="17">
        <v>6.2680188506499895E-2</v>
      </c>
      <c r="BM973" s="17">
        <v>4.6152525119351098E-2</v>
      </c>
      <c r="BN973" s="17">
        <v>7.8787230308206294E-2</v>
      </c>
      <c r="BO973" s="17">
        <v>0.10286808999513</v>
      </c>
      <c r="BP973" s="17"/>
      <c r="BQ973" s="17">
        <v>7.5170726715779096E-2</v>
      </c>
      <c r="BR973" s="17">
        <v>8.2756722905293706E-2</v>
      </c>
      <c r="BS973" s="17"/>
      <c r="BT973" s="17">
        <v>8.0165746818501998E-2</v>
      </c>
      <c r="BU973" s="17">
        <v>7.7924841139446394E-2</v>
      </c>
      <c r="BV973" s="17"/>
      <c r="BW973" s="17">
        <v>6.4206358462338603E-2</v>
      </c>
      <c r="BX973" s="17">
        <v>8.7839901481468793E-2</v>
      </c>
    </row>
    <row r="974" spans="2:76" x14ac:dyDescent="0.35">
      <c r="B974" t="s">
        <v>341</v>
      </c>
      <c r="C974" s="17">
        <v>0.57217034620836305</v>
      </c>
      <c r="D974" s="17">
        <v>0.56748659863917605</v>
      </c>
      <c r="E974" s="17">
        <v>0.57800331703998997</v>
      </c>
      <c r="F974" s="17"/>
      <c r="G974" s="17">
        <v>0.60585154587887002</v>
      </c>
      <c r="H974" s="17">
        <v>0.60196816537928599</v>
      </c>
      <c r="I974" s="17">
        <v>0.53981421577056798</v>
      </c>
      <c r="J974" s="17"/>
      <c r="K974" s="17">
        <v>0.49649328664294401</v>
      </c>
      <c r="L974" s="17">
        <v>0.652955609643179</v>
      </c>
      <c r="M974" s="17">
        <v>0.486581850214936</v>
      </c>
      <c r="N974" s="17">
        <v>0.53529026460822704</v>
      </c>
      <c r="O974" s="17">
        <v>0.30109552714120003</v>
      </c>
      <c r="P974" s="17">
        <v>0.55554837838269799</v>
      </c>
      <c r="Q974" s="17">
        <v>0.52857878917456602</v>
      </c>
      <c r="R974" s="17">
        <v>0.62560930735170595</v>
      </c>
      <c r="S974" s="17">
        <v>0.66401357379083903</v>
      </c>
      <c r="T974" s="17">
        <v>0.61553312019309903</v>
      </c>
      <c r="U974" s="17">
        <v>0.66198513593002095</v>
      </c>
      <c r="V974" s="17">
        <v>0.57473275761195997</v>
      </c>
      <c r="W974" s="17">
        <v>0.39780577352528901</v>
      </c>
      <c r="X974" s="17">
        <v>0.37083597892886599</v>
      </c>
      <c r="Y974" s="17">
        <v>0.60288671299127805</v>
      </c>
      <c r="Z974" s="17">
        <v>0.59556422516238094</v>
      </c>
      <c r="AA974" s="17"/>
      <c r="AB974" s="17">
        <v>0.57893966403672203</v>
      </c>
      <c r="AC974" s="17">
        <v>0.59161605550365803</v>
      </c>
      <c r="AD974" s="17">
        <v>0.51944966194434405</v>
      </c>
      <c r="AE974" s="17">
        <v>0.59179747876533995</v>
      </c>
      <c r="AF974" s="17"/>
      <c r="AG974" s="17">
        <v>0.57588350492444496</v>
      </c>
      <c r="AH974" s="17">
        <v>0.57884088944118905</v>
      </c>
      <c r="AI974" s="17">
        <v>0.53946125869569905</v>
      </c>
      <c r="AJ974" s="17">
        <v>0.539468306736543</v>
      </c>
      <c r="AK974" s="17"/>
      <c r="AL974" s="17">
        <v>0.60648618627079198</v>
      </c>
      <c r="AM974" s="17">
        <v>0.56987003352312204</v>
      </c>
      <c r="AN974" s="17">
        <v>0.68476573916415295</v>
      </c>
      <c r="AO974" s="17">
        <v>0.45237290818757397</v>
      </c>
      <c r="AP974" s="17">
        <v>0.34247393906699602</v>
      </c>
      <c r="AQ974" s="17">
        <v>0.68913186985731201</v>
      </c>
      <c r="AR974" s="17"/>
      <c r="AS974" s="17">
        <v>0.53627817864830196</v>
      </c>
      <c r="AT974" s="17">
        <v>0.508358501909148</v>
      </c>
      <c r="AU974" s="17">
        <v>0.508358501909148</v>
      </c>
      <c r="AV974" s="17">
        <v>0.65177901550081496</v>
      </c>
      <c r="AW974" s="17">
        <v>0.55432019943618405</v>
      </c>
      <c r="AX974" s="17">
        <v>0.73154254540874897</v>
      </c>
      <c r="AY974" s="17">
        <v>0.61208981457923906</v>
      </c>
      <c r="AZ974" s="17">
        <v>0.60634039976994702</v>
      </c>
      <c r="BA974" s="17">
        <v>1</v>
      </c>
      <c r="BB974" s="17"/>
      <c r="BC974" s="17">
        <v>0.59405828333111799</v>
      </c>
      <c r="BD974" s="17">
        <v>0.55674513350291799</v>
      </c>
      <c r="BE974" s="17">
        <v>0.70952384882512098</v>
      </c>
      <c r="BF974" s="17">
        <v>0.548026375781138</v>
      </c>
      <c r="BG974" s="17">
        <v>0.56867733136335796</v>
      </c>
      <c r="BH974" s="17">
        <v>0.27349260928136798</v>
      </c>
      <c r="BI974" s="17"/>
      <c r="BJ974" s="17">
        <v>0.54484527610257405</v>
      </c>
      <c r="BK974" s="17">
        <v>0.55132992484746302</v>
      </c>
      <c r="BL974" s="17">
        <v>0.62497389558488903</v>
      </c>
      <c r="BM974" s="17">
        <v>0.60623178632643904</v>
      </c>
      <c r="BN974" s="17">
        <v>0.58009360344455296</v>
      </c>
      <c r="BO974" s="17">
        <v>0.51737905258196804</v>
      </c>
      <c r="BP974" s="17"/>
      <c r="BQ974" s="17">
        <v>0.56589069660352798</v>
      </c>
      <c r="BR974" s="17">
        <v>0.58846518852588803</v>
      </c>
      <c r="BS974" s="17"/>
      <c r="BT974" s="17">
        <v>0.54976639816580497</v>
      </c>
      <c r="BU974" s="17">
        <v>0.58824227194732903</v>
      </c>
      <c r="BV974" s="17"/>
      <c r="BW974" s="17">
        <v>0.58719856476771704</v>
      </c>
      <c r="BX974" s="17">
        <v>0.55743038406011702</v>
      </c>
    </row>
    <row r="975" spans="2:76" x14ac:dyDescent="0.35">
      <c r="B975" t="s">
        <v>342</v>
      </c>
      <c r="C975" s="17">
        <v>0.14256612497044899</v>
      </c>
      <c r="D975" s="17">
        <v>0.16046684122135599</v>
      </c>
      <c r="E975" s="17">
        <v>0.12491494949163</v>
      </c>
      <c r="F975" s="17"/>
      <c r="G975" s="17">
        <v>9.3594350174709504E-2</v>
      </c>
      <c r="H975" s="17">
        <v>0.131763389426512</v>
      </c>
      <c r="I975" s="17">
        <v>0.167048003362742</v>
      </c>
      <c r="J975" s="17"/>
      <c r="K975" s="17">
        <v>0.17472554218240899</v>
      </c>
      <c r="L975" s="17">
        <v>0.109879067246638</v>
      </c>
      <c r="M975" s="17">
        <v>6.4018633857339594E-2</v>
      </c>
      <c r="N975" s="17">
        <v>0.186738126877982</v>
      </c>
      <c r="O975" s="17">
        <v>9.8658624190476399E-2</v>
      </c>
      <c r="P975" s="17">
        <v>0</v>
      </c>
      <c r="Q975" s="17">
        <v>0.18145713135036301</v>
      </c>
      <c r="R975" s="17">
        <v>0.114485464726054</v>
      </c>
      <c r="S975" s="17">
        <v>0.14007779548184199</v>
      </c>
      <c r="T975" s="17">
        <v>0.15950866152390999</v>
      </c>
      <c r="U975" s="17">
        <v>2.2637525193364899E-2</v>
      </c>
      <c r="V975" s="17">
        <v>0.14071391964827101</v>
      </c>
      <c r="W975" s="17">
        <v>0.209335812020853</v>
      </c>
      <c r="X975" s="17">
        <v>0.24859904986498599</v>
      </c>
      <c r="Y975" s="17">
        <v>0.213892963091251</v>
      </c>
      <c r="Z975" s="17">
        <v>0.116961312956499</v>
      </c>
      <c r="AA975" s="17"/>
      <c r="AB975" s="17">
        <v>0.133384496573967</v>
      </c>
      <c r="AC975" s="17">
        <v>0.14812151147023001</v>
      </c>
      <c r="AD975" s="17">
        <v>0.16497027977619699</v>
      </c>
      <c r="AE975" s="17">
        <v>0.14073263285514601</v>
      </c>
      <c r="AF975" s="17"/>
      <c r="AG975" s="17">
        <v>0.134778086066458</v>
      </c>
      <c r="AH975" s="17">
        <v>0.13348524714784099</v>
      </c>
      <c r="AI975" s="17">
        <v>0.19305066504195001</v>
      </c>
      <c r="AJ975" s="17">
        <v>0.13049705272335699</v>
      </c>
      <c r="AK975" s="17"/>
      <c r="AL975" s="17">
        <v>0.152961251920363</v>
      </c>
      <c r="AM975" s="17">
        <v>0.15501283994732601</v>
      </c>
      <c r="AN975" s="17">
        <v>0.119037746925196</v>
      </c>
      <c r="AO975" s="17">
        <v>0.23400777803329201</v>
      </c>
      <c r="AP975" s="17">
        <v>0.29186399552352799</v>
      </c>
      <c r="AQ975" s="17">
        <v>9.4129337747500305E-2</v>
      </c>
      <c r="AR975" s="17"/>
      <c r="AS975" s="17">
        <v>0.175157343335719</v>
      </c>
      <c r="AT975" s="17">
        <v>0.152647398377802</v>
      </c>
      <c r="AU975" s="17">
        <v>0.152647398377802</v>
      </c>
      <c r="AV975" s="17">
        <v>9.0759354644032994E-2</v>
      </c>
      <c r="AW975" s="17">
        <v>0.143336908191458</v>
      </c>
      <c r="AX975" s="17">
        <v>6.8650671881723496E-2</v>
      </c>
      <c r="AY975" s="17">
        <v>0.150987429482908</v>
      </c>
      <c r="AZ975" s="17">
        <v>2.9393374621195401E-2</v>
      </c>
      <c r="BA975" s="17">
        <v>0</v>
      </c>
      <c r="BB975" s="17"/>
      <c r="BC975" s="17">
        <v>0.15204680953934399</v>
      </c>
      <c r="BD975" s="17">
        <v>0.17586166526824401</v>
      </c>
      <c r="BE975" s="17">
        <v>6.0474211846794398E-2</v>
      </c>
      <c r="BF975" s="17">
        <v>0.117254543692436</v>
      </c>
      <c r="BG975" s="17">
        <v>0.137561987800184</v>
      </c>
      <c r="BH975" s="17">
        <v>0.24612493781474301</v>
      </c>
      <c r="BI975" s="17"/>
      <c r="BJ975" s="17">
        <v>0.12611753918121199</v>
      </c>
      <c r="BK975" s="17">
        <v>0.13812628576059</v>
      </c>
      <c r="BL975" s="17">
        <v>0.138898160922477</v>
      </c>
      <c r="BM975" s="17">
        <v>0.17242908594185799</v>
      </c>
      <c r="BN975" s="17">
        <v>0.12608509059506101</v>
      </c>
      <c r="BO975" s="17">
        <v>0.12871312363040199</v>
      </c>
      <c r="BP975" s="17"/>
      <c r="BQ975" s="17">
        <v>0.14901017082075499</v>
      </c>
      <c r="BR975" s="17">
        <v>0.13034612577445701</v>
      </c>
      <c r="BS975" s="17"/>
      <c r="BT975" s="17">
        <v>0.16592237319327399</v>
      </c>
      <c r="BU975" s="17">
        <v>0.124861004146629</v>
      </c>
      <c r="BV975" s="17"/>
      <c r="BW975" s="17">
        <v>0.146905524698204</v>
      </c>
      <c r="BX975" s="17">
        <v>0.144495970924296</v>
      </c>
    </row>
    <row r="976" spans="2:76" x14ac:dyDescent="0.35">
      <c r="B976" t="s">
        <v>109</v>
      </c>
      <c r="C976" s="17">
        <v>0.42960422123791397</v>
      </c>
      <c r="D976" s="17">
        <v>0.40701975741782098</v>
      </c>
      <c r="E976" s="17">
        <v>0.45308836754836002</v>
      </c>
      <c r="F976" s="17"/>
      <c r="G976" s="17">
        <v>0.51225719570416095</v>
      </c>
      <c r="H976" s="17">
        <v>0.47020477595277399</v>
      </c>
      <c r="I976" s="17">
        <v>0.37276621240782598</v>
      </c>
      <c r="J976" s="17"/>
      <c r="K976" s="17">
        <v>0.32176774446053402</v>
      </c>
      <c r="L976" s="17">
        <v>0.54307654239654102</v>
      </c>
      <c r="M976" s="17">
        <v>0.42256321635759703</v>
      </c>
      <c r="N976" s="17">
        <v>0.34855213773024502</v>
      </c>
      <c r="O976" s="17">
        <v>0.202436902950724</v>
      </c>
      <c r="P976" s="17">
        <v>0.55554837838269799</v>
      </c>
      <c r="Q976" s="17">
        <v>0.34712165782420301</v>
      </c>
      <c r="R976" s="17">
        <v>0.51112384262565203</v>
      </c>
      <c r="S976" s="17">
        <v>0.52393577830899696</v>
      </c>
      <c r="T976" s="17">
        <v>0.456024458669189</v>
      </c>
      <c r="U976" s="17">
        <v>0.63934761073665602</v>
      </c>
      <c r="V976" s="17">
        <v>0.43401883796368901</v>
      </c>
      <c r="W976" s="17">
        <v>0.18846996150443601</v>
      </c>
      <c r="X976" s="17">
        <v>0.12223692906388001</v>
      </c>
      <c r="Y976" s="17">
        <v>0.388993749900027</v>
      </c>
      <c r="Z976" s="17">
        <v>0.47860291220588203</v>
      </c>
      <c r="AA976" s="17"/>
      <c r="AB976" s="17">
        <v>0.44555516746275498</v>
      </c>
      <c r="AC976" s="17">
        <v>0.44349454403342697</v>
      </c>
      <c r="AD976" s="17">
        <v>0.35447938216814601</v>
      </c>
      <c r="AE976" s="17">
        <v>0.45106484591019302</v>
      </c>
      <c r="AF976" s="17"/>
      <c r="AG976" s="17">
        <v>0.44110541885798799</v>
      </c>
      <c r="AH976" s="17">
        <v>0.44535564229334801</v>
      </c>
      <c r="AI976" s="17">
        <v>0.34641059365374899</v>
      </c>
      <c r="AJ976" s="17">
        <v>0.40897125401318701</v>
      </c>
      <c r="AK976" s="17"/>
      <c r="AL976" s="17">
        <v>0.45352493435042901</v>
      </c>
      <c r="AM976" s="17">
        <v>0.41485719357579598</v>
      </c>
      <c r="AN976" s="17">
        <v>0.56572799223895598</v>
      </c>
      <c r="AO976" s="17">
        <v>0.218365130154281</v>
      </c>
      <c r="AP976" s="17">
        <v>5.0609943543468601E-2</v>
      </c>
      <c r="AQ976" s="17">
        <v>0.59500253210981202</v>
      </c>
      <c r="AR976" s="17"/>
      <c r="AS976" s="17">
        <v>0.36112083531258299</v>
      </c>
      <c r="AT976" s="17">
        <v>0.35571110353134699</v>
      </c>
      <c r="AU976" s="17">
        <v>0.35571110353134699</v>
      </c>
      <c r="AV976" s="17">
        <v>0.56101966085678201</v>
      </c>
      <c r="AW976" s="17">
        <v>0.41098329124472599</v>
      </c>
      <c r="AX976" s="17">
        <v>0.66289187352702506</v>
      </c>
      <c r="AY976" s="17">
        <v>0.461102385096331</v>
      </c>
      <c r="AZ976" s="17">
        <v>0.57694702514875096</v>
      </c>
      <c r="BA976" s="17">
        <v>1</v>
      </c>
      <c r="BB976" s="17"/>
      <c r="BC976" s="17">
        <v>0.44201147379177402</v>
      </c>
      <c r="BD976" s="17">
        <v>0.38088346823467401</v>
      </c>
      <c r="BE976" s="17">
        <v>0.64904963697832696</v>
      </c>
      <c r="BF976" s="17">
        <v>0.43077183208870201</v>
      </c>
      <c r="BG976" s="17">
        <v>0.43111534356317399</v>
      </c>
      <c r="BH976" s="17">
        <v>2.73676714666246E-2</v>
      </c>
      <c r="BI976" s="17"/>
      <c r="BJ976" s="17">
        <v>0.418727736921362</v>
      </c>
      <c r="BK976" s="17">
        <v>0.41320363908687402</v>
      </c>
      <c r="BL976" s="17">
        <v>0.486075734662412</v>
      </c>
      <c r="BM976" s="17">
        <v>0.43380270038458102</v>
      </c>
      <c r="BN976" s="17">
        <v>0.45400851284949201</v>
      </c>
      <c r="BO976" s="17">
        <v>0.38866592895156599</v>
      </c>
      <c r="BP976" s="17"/>
      <c r="BQ976" s="17">
        <v>0.41688052578277301</v>
      </c>
      <c r="BR976" s="17">
        <v>0.45811906275143</v>
      </c>
      <c r="BS976" s="17"/>
      <c r="BT976" s="17">
        <v>0.38384402497253101</v>
      </c>
      <c r="BU976" s="17">
        <v>0.46338126780070099</v>
      </c>
      <c r="BV976" s="17"/>
      <c r="BW976" s="17">
        <v>0.44029304006951198</v>
      </c>
      <c r="BX976" s="17">
        <v>0.41293441313582102</v>
      </c>
    </row>
    <row r="977" spans="2:76" x14ac:dyDescent="0.3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row>
    <row r="978" spans="2:76" x14ac:dyDescent="0.35">
      <c r="B978" s="6" t="s">
        <v>498</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row>
    <row r="979" spans="2:76" x14ac:dyDescent="0.35">
      <c r="B979" s="24" t="s">
        <v>99</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row>
    <row r="980" spans="2:76" x14ac:dyDescent="0.35">
      <c r="B980" t="s">
        <v>336</v>
      </c>
      <c r="C980" s="17">
        <v>0.14247884273303801</v>
      </c>
      <c r="D980" s="17">
        <v>0.169586757226562</v>
      </c>
      <c r="E980" s="17">
        <v>0.115602521668112</v>
      </c>
      <c r="F980" s="17"/>
      <c r="G980" s="17">
        <v>0.127823030196445</v>
      </c>
      <c r="H980" s="17">
        <v>0.14560642488700001</v>
      </c>
      <c r="I980" s="17">
        <v>0.14539280685736</v>
      </c>
      <c r="J980" s="17"/>
      <c r="K980" s="17">
        <v>0.1246398588904</v>
      </c>
      <c r="L980" s="17">
        <v>0.163108674239482</v>
      </c>
      <c r="M980" s="17">
        <v>8.5000112987441506E-2</v>
      </c>
      <c r="N980" s="17">
        <v>0.12176133185879399</v>
      </c>
      <c r="O980" s="17">
        <v>0.100622231176624</v>
      </c>
      <c r="P980" s="17">
        <v>0.13491795051396599</v>
      </c>
      <c r="Q980" s="17">
        <v>0.14116736315817999</v>
      </c>
      <c r="R980" s="17">
        <v>0.13394613971736399</v>
      </c>
      <c r="S980" s="17">
        <v>9.2826164265852398E-2</v>
      </c>
      <c r="T980" s="17">
        <v>0.17563575709887999</v>
      </c>
      <c r="U980" s="17">
        <v>0.15341034127155201</v>
      </c>
      <c r="V980" s="17">
        <v>0.142859187683299</v>
      </c>
      <c r="W980" s="17">
        <v>6.6835153021496799E-2</v>
      </c>
      <c r="X980" s="17">
        <v>8.3117940489037298E-2</v>
      </c>
      <c r="Y980" s="17">
        <v>0.117328900985646</v>
      </c>
      <c r="Z980" s="17">
        <v>0.28609706170342097</v>
      </c>
      <c r="AA980" s="17"/>
      <c r="AB980" s="17">
        <v>0.13076502581548499</v>
      </c>
      <c r="AC980" s="17">
        <v>0.117181739082141</v>
      </c>
      <c r="AD980" s="17">
        <v>0.17573353368474401</v>
      </c>
      <c r="AE980" s="17">
        <v>0.190425035728429</v>
      </c>
      <c r="AF980" s="17"/>
      <c r="AG980" s="17">
        <v>0.14258883558962701</v>
      </c>
      <c r="AH980" s="17">
        <v>0.15714409743531699</v>
      </c>
      <c r="AI980" s="17">
        <v>0.129872584264697</v>
      </c>
      <c r="AJ980" s="17">
        <v>0.33690365309364401</v>
      </c>
      <c r="AK980" s="17"/>
      <c r="AL980" s="17">
        <v>0.111135407827504</v>
      </c>
      <c r="AM980" s="17">
        <v>0.12780119026056</v>
      </c>
      <c r="AN980" s="17">
        <v>0.203776587706225</v>
      </c>
      <c r="AO980" s="17">
        <v>0.11802353583332199</v>
      </c>
      <c r="AP980" s="17">
        <v>0.13191120416681801</v>
      </c>
      <c r="AQ980" s="17">
        <v>0.18383626099984399</v>
      </c>
      <c r="AR980" s="17"/>
      <c r="AS980" s="17">
        <v>0.120181815604498</v>
      </c>
      <c r="AT980" s="17">
        <v>0.185363000680729</v>
      </c>
      <c r="AU980" s="17">
        <v>0.185363000680729</v>
      </c>
      <c r="AV980" s="17">
        <v>0.15122315242272999</v>
      </c>
      <c r="AW980" s="17">
        <v>0.170627032979601</v>
      </c>
      <c r="AX980" s="17">
        <v>0.26663994030341698</v>
      </c>
      <c r="AY980" s="17">
        <v>0.16244954297232</v>
      </c>
      <c r="AZ980" s="17">
        <v>0.11817271959287</v>
      </c>
      <c r="BA980" s="17">
        <v>0</v>
      </c>
      <c r="BB980" s="17"/>
      <c r="BC980" s="17">
        <v>0.166482238051256</v>
      </c>
      <c r="BD980" s="17">
        <v>0.158801364124564</v>
      </c>
      <c r="BE980" s="17">
        <v>0.18194795671751299</v>
      </c>
      <c r="BF980" s="17">
        <v>0.13236997689559901</v>
      </c>
      <c r="BG980" s="17">
        <v>0.11924605259455601</v>
      </c>
      <c r="BH980" s="17">
        <v>9.8374000031581005E-2</v>
      </c>
      <c r="BI980" s="17"/>
      <c r="BJ980" s="17">
        <v>0.124315910105099</v>
      </c>
      <c r="BK980" s="17">
        <v>0.115066124210943</v>
      </c>
      <c r="BL980" s="17">
        <v>0.204177444980115</v>
      </c>
      <c r="BM980" s="17">
        <v>0.16467727418387801</v>
      </c>
      <c r="BN980" s="17">
        <v>0.125946793809635</v>
      </c>
      <c r="BO980" s="17">
        <v>0.148276686348392</v>
      </c>
      <c r="BP980" s="17"/>
      <c r="BQ980" s="17">
        <v>0.124388151573</v>
      </c>
      <c r="BR980" s="17">
        <v>0.17953588087022401</v>
      </c>
      <c r="BS980" s="17"/>
      <c r="BT980" s="17">
        <v>0.12405984996107999</v>
      </c>
      <c r="BU980" s="17">
        <v>0.15882655766293699</v>
      </c>
      <c r="BV980" s="17"/>
      <c r="BW980" s="17">
        <v>0.14497971177791799</v>
      </c>
      <c r="BX980" s="17">
        <v>0.13725772769377501</v>
      </c>
    </row>
    <row r="981" spans="2:76" x14ac:dyDescent="0.35">
      <c r="B981" t="s">
        <v>337</v>
      </c>
      <c r="C981" s="17">
        <v>0.33430227228237702</v>
      </c>
      <c r="D981" s="17">
        <v>0.37047775586698001</v>
      </c>
      <c r="E981" s="17">
        <v>0.29673039938867402</v>
      </c>
      <c r="F981" s="17"/>
      <c r="G981" s="17">
        <v>0.31637679631458099</v>
      </c>
      <c r="H981" s="17">
        <v>0.30241259850157098</v>
      </c>
      <c r="I981" s="17">
        <v>0.36264434590351502</v>
      </c>
      <c r="J981" s="17"/>
      <c r="K981" s="17">
        <v>0.40877023195754603</v>
      </c>
      <c r="L981" s="17">
        <v>0.33991052658328402</v>
      </c>
      <c r="M981" s="17">
        <v>0.31097697148860898</v>
      </c>
      <c r="N981" s="17">
        <v>0.18691853685038101</v>
      </c>
      <c r="O981" s="17">
        <v>0.297660946361196</v>
      </c>
      <c r="P981" s="17">
        <v>0.127462793051908</v>
      </c>
      <c r="Q981" s="17">
        <v>0.34774782050710201</v>
      </c>
      <c r="R981" s="17">
        <v>0.326769596003186</v>
      </c>
      <c r="S981" s="17">
        <v>0.332949176220461</v>
      </c>
      <c r="T981" s="17">
        <v>0.41289220186900499</v>
      </c>
      <c r="U981" s="17">
        <v>0.33517565551728701</v>
      </c>
      <c r="V981" s="17">
        <v>0.28260580206406499</v>
      </c>
      <c r="W981" s="17">
        <v>0.13605869160029299</v>
      </c>
      <c r="X981" s="17">
        <v>0.246602519339436</v>
      </c>
      <c r="Y981" s="17">
        <v>0.26765836621669797</v>
      </c>
      <c r="Z981" s="17">
        <v>0.15752747333158601</v>
      </c>
      <c r="AA981" s="17"/>
      <c r="AB981" s="17">
        <v>0.31243841833826802</v>
      </c>
      <c r="AC981" s="17">
        <v>0.34124199037907899</v>
      </c>
      <c r="AD981" s="17">
        <v>0.34001990417366901</v>
      </c>
      <c r="AE981" s="17">
        <v>0.34179511380391903</v>
      </c>
      <c r="AF981" s="17"/>
      <c r="AG981" s="17">
        <v>0.32462281830159601</v>
      </c>
      <c r="AH981" s="17">
        <v>0.27171290911671597</v>
      </c>
      <c r="AI981" s="17">
        <v>0.42096375011267201</v>
      </c>
      <c r="AJ981" s="17">
        <v>0.32850802166625798</v>
      </c>
      <c r="AK981" s="17"/>
      <c r="AL981" s="17">
        <v>0.37900225918154701</v>
      </c>
      <c r="AM981" s="17">
        <v>0.39265148904462599</v>
      </c>
      <c r="AN981" s="17">
        <v>0.23218608549490899</v>
      </c>
      <c r="AO981" s="17">
        <v>0.378036862213044</v>
      </c>
      <c r="AP981" s="17">
        <v>0.40235712447944899</v>
      </c>
      <c r="AQ981" s="17">
        <v>0.40363989080510398</v>
      </c>
      <c r="AR981" s="17"/>
      <c r="AS981" s="17">
        <v>0.34081765593358099</v>
      </c>
      <c r="AT981" s="17">
        <v>0.38475662979050601</v>
      </c>
      <c r="AU981" s="17">
        <v>0.38475662979050601</v>
      </c>
      <c r="AV981" s="17">
        <v>0.34403998788796097</v>
      </c>
      <c r="AW981" s="17">
        <v>0.34053034378354702</v>
      </c>
      <c r="AX981" s="17">
        <v>0.144643952746454</v>
      </c>
      <c r="AY981" s="17">
        <v>0.42683627473132602</v>
      </c>
      <c r="AZ981" s="17">
        <v>0.35473773758282501</v>
      </c>
      <c r="BA981" s="17">
        <v>0.31078057299475398</v>
      </c>
      <c r="BB981" s="17"/>
      <c r="BC981" s="17">
        <v>0.39347700191226598</v>
      </c>
      <c r="BD981" s="17">
        <v>0.33923070241754399</v>
      </c>
      <c r="BE981" s="17">
        <v>0.26115076691744199</v>
      </c>
      <c r="BF981" s="17">
        <v>0.28760628482915701</v>
      </c>
      <c r="BG981" s="17">
        <v>0.30603463438148698</v>
      </c>
      <c r="BH981" s="17">
        <v>0.26585705258474102</v>
      </c>
      <c r="BI981" s="17"/>
      <c r="BJ981" s="17">
        <v>0.358624062079757</v>
      </c>
      <c r="BK981" s="17">
        <v>0.34821214823062202</v>
      </c>
      <c r="BL981" s="17">
        <v>0.347939182621261</v>
      </c>
      <c r="BM981" s="17">
        <v>0.34761261895054602</v>
      </c>
      <c r="BN981" s="17">
        <v>0.27987749936406098</v>
      </c>
      <c r="BO981" s="17">
        <v>0.29969252413819703</v>
      </c>
      <c r="BP981" s="17"/>
      <c r="BQ981" s="17">
        <v>0.33489529710883997</v>
      </c>
      <c r="BR981" s="17">
        <v>0.33272136891035697</v>
      </c>
      <c r="BS981" s="17"/>
      <c r="BT981" s="17">
        <v>0.33949327950337599</v>
      </c>
      <c r="BU981" s="17">
        <v>0.32765648345447801</v>
      </c>
      <c r="BV981" s="17"/>
      <c r="BW981" s="17">
        <v>0.326686547152092</v>
      </c>
      <c r="BX981" s="17">
        <v>0.354595528615335</v>
      </c>
    </row>
    <row r="982" spans="2:76" x14ac:dyDescent="0.35">
      <c r="B982" t="s">
        <v>338</v>
      </c>
      <c r="C982" s="17">
        <v>0.18566574316540499</v>
      </c>
      <c r="D982" s="17">
        <v>0.178133785983771</v>
      </c>
      <c r="E982" s="17">
        <v>0.19358222186856</v>
      </c>
      <c r="F982" s="17"/>
      <c r="G982" s="17">
        <v>0.18095936939405999</v>
      </c>
      <c r="H982" s="17">
        <v>0.166722021587733</v>
      </c>
      <c r="I982" s="17">
        <v>0.200440875508823</v>
      </c>
      <c r="J982" s="17"/>
      <c r="K982" s="17">
        <v>0.157129978826926</v>
      </c>
      <c r="L982" s="17">
        <v>0.162389458556537</v>
      </c>
      <c r="M982" s="17">
        <v>0.28348348508904198</v>
      </c>
      <c r="N982" s="17">
        <v>0.18534367445993</v>
      </c>
      <c r="O982" s="17">
        <v>0.39975415133167702</v>
      </c>
      <c r="P982" s="17">
        <v>0.22423402784466001</v>
      </c>
      <c r="Q982" s="17">
        <v>0.25733097803187799</v>
      </c>
      <c r="R982" s="17">
        <v>0.198254337601416</v>
      </c>
      <c r="S982" s="17">
        <v>0.19568979076832799</v>
      </c>
      <c r="T982" s="17">
        <v>0.13400780254792</v>
      </c>
      <c r="U982" s="17">
        <v>0.21613810129906699</v>
      </c>
      <c r="V982" s="17">
        <v>0.13751962947728499</v>
      </c>
      <c r="W982" s="17">
        <v>0.21325861929009399</v>
      </c>
      <c r="X982" s="17">
        <v>0.29203278403136201</v>
      </c>
      <c r="Y982" s="17">
        <v>0.17965631224189499</v>
      </c>
      <c r="Z982" s="17">
        <v>0.15717496169109799</v>
      </c>
      <c r="AA982" s="17"/>
      <c r="AB982" s="17">
        <v>0.167084992042451</v>
      </c>
      <c r="AC982" s="17">
        <v>0.20954696562501901</v>
      </c>
      <c r="AD982" s="17">
        <v>0.16366823701283201</v>
      </c>
      <c r="AE982" s="17">
        <v>0.19465478846855</v>
      </c>
      <c r="AF982" s="17"/>
      <c r="AG982" s="17">
        <v>0.19263824297528001</v>
      </c>
      <c r="AH982" s="17">
        <v>0.180508157647818</v>
      </c>
      <c r="AI982" s="17">
        <v>0.17628987927291601</v>
      </c>
      <c r="AJ982" s="17">
        <v>0.177645338392656</v>
      </c>
      <c r="AK982" s="17"/>
      <c r="AL982" s="17">
        <v>0.23890682376228201</v>
      </c>
      <c r="AM982" s="17">
        <v>0.21451641362014801</v>
      </c>
      <c r="AN982" s="17">
        <v>0.15747465235121</v>
      </c>
      <c r="AO982" s="17">
        <v>0.22359424996052801</v>
      </c>
      <c r="AP982" s="17">
        <v>7.8388986348585099E-2</v>
      </c>
      <c r="AQ982" s="17">
        <v>0.11201171180772899</v>
      </c>
      <c r="AR982" s="17"/>
      <c r="AS982" s="17">
        <v>0.20775840938224799</v>
      </c>
      <c r="AT982" s="17">
        <v>0.25576426264145602</v>
      </c>
      <c r="AU982" s="17">
        <v>0.25576426264145602</v>
      </c>
      <c r="AV982" s="17">
        <v>0.17185018762554599</v>
      </c>
      <c r="AW982" s="17">
        <v>0.16248054549792099</v>
      </c>
      <c r="AX982" s="17">
        <v>7.5533000210654497E-2</v>
      </c>
      <c r="AY982" s="17">
        <v>4.8095079720055299E-2</v>
      </c>
      <c r="AZ982" s="17">
        <v>9.8915484347006297E-2</v>
      </c>
      <c r="BA982" s="17">
        <v>0</v>
      </c>
      <c r="BB982" s="17"/>
      <c r="BC982" s="17">
        <v>0.17544274000773299</v>
      </c>
      <c r="BD982" s="17">
        <v>0.15348660913793899</v>
      </c>
      <c r="BE982" s="17">
        <v>0.23839726963001301</v>
      </c>
      <c r="BF982" s="17">
        <v>0.21409139983719999</v>
      </c>
      <c r="BG982" s="17">
        <v>0.19391147201855199</v>
      </c>
      <c r="BH982" s="17">
        <v>6.4335343853568996E-2</v>
      </c>
      <c r="BI982" s="17"/>
      <c r="BJ982" s="17">
        <v>0.19937494575794601</v>
      </c>
      <c r="BK982" s="17">
        <v>0.15669697335694799</v>
      </c>
      <c r="BL982" s="17">
        <v>0.19274836509365301</v>
      </c>
      <c r="BM982" s="17">
        <v>0.20380219552780901</v>
      </c>
      <c r="BN982" s="17">
        <v>0.20961546487584501</v>
      </c>
      <c r="BO982" s="17">
        <v>0.143931572516695</v>
      </c>
      <c r="BP982" s="17"/>
      <c r="BQ982" s="17">
        <v>0.19269068898612801</v>
      </c>
      <c r="BR982" s="17">
        <v>0.17263793511852801</v>
      </c>
      <c r="BS982" s="17"/>
      <c r="BT982" s="17">
        <v>0.191863632808876</v>
      </c>
      <c r="BU982" s="17">
        <v>0.18053839331927099</v>
      </c>
      <c r="BV982" s="17"/>
      <c r="BW982" s="17">
        <v>0.175477704245492</v>
      </c>
      <c r="BX982" s="17">
        <v>0.20922174195413401</v>
      </c>
    </row>
    <row r="983" spans="2:76" x14ac:dyDescent="0.35">
      <c r="B983" t="s">
        <v>339</v>
      </c>
      <c r="C983" s="17">
        <v>0.13004661179900101</v>
      </c>
      <c r="D983" s="17">
        <v>0.11722282214282299</v>
      </c>
      <c r="E983" s="17">
        <v>0.14315430424516501</v>
      </c>
      <c r="F983" s="17"/>
      <c r="G983" s="17">
        <v>0.131092093674502</v>
      </c>
      <c r="H983" s="17">
        <v>0.13324035317428701</v>
      </c>
      <c r="I983" s="17">
        <v>0.12746823349549499</v>
      </c>
      <c r="J983" s="17"/>
      <c r="K983" s="17">
        <v>0.105777049513822</v>
      </c>
      <c r="L983" s="17">
        <v>0.15299210592177401</v>
      </c>
      <c r="M983" s="17">
        <v>6.4415275584632295E-2</v>
      </c>
      <c r="N983" s="17">
        <v>0.16030592637084001</v>
      </c>
      <c r="O983" s="17">
        <v>0.101434508157658</v>
      </c>
      <c r="P983" s="17">
        <v>0.256988397816384</v>
      </c>
      <c r="Q983" s="17">
        <v>0.117369711078536</v>
      </c>
      <c r="R983" s="17">
        <v>0.12441601676381001</v>
      </c>
      <c r="S983" s="17">
        <v>0.19398538570899099</v>
      </c>
      <c r="T983" s="17">
        <v>9.5331148467521595E-2</v>
      </c>
      <c r="U983" s="17">
        <v>0.17583249133469001</v>
      </c>
      <c r="V983" s="17">
        <v>7.1165006967998198E-2</v>
      </c>
      <c r="W983" s="17">
        <v>0.19023885421418399</v>
      </c>
      <c r="X983" s="17">
        <v>0.12560170287904801</v>
      </c>
      <c r="Y983" s="17">
        <v>0.218308511929971</v>
      </c>
      <c r="Z983" s="17">
        <v>0.117497055849437</v>
      </c>
      <c r="AA983" s="17"/>
      <c r="AB983" s="17">
        <v>0.13696038289792101</v>
      </c>
      <c r="AC983" s="17">
        <v>0.144531516810917</v>
      </c>
      <c r="AD983" s="17">
        <v>0.12607114549780399</v>
      </c>
      <c r="AE983" s="17">
        <v>0.10760796693717101</v>
      </c>
      <c r="AF983" s="17"/>
      <c r="AG983" s="17">
        <v>0.12845590432040299</v>
      </c>
      <c r="AH983" s="17">
        <v>0.13958021687032399</v>
      </c>
      <c r="AI983" s="17">
        <v>0.115935441176766</v>
      </c>
      <c r="AJ983" s="17">
        <v>0.100061490053277</v>
      </c>
      <c r="AK983" s="17"/>
      <c r="AL983" s="17">
        <v>0.123138865391776</v>
      </c>
      <c r="AM983" s="17">
        <v>0.101891697669859</v>
      </c>
      <c r="AN983" s="17">
        <v>0.15231055397371299</v>
      </c>
      <c r="AO983" s="17">
        <v>0.140007142754802</v>
      </c>
      <c r="AP983" s="17">
        <v>0.175526417833544</v>
      </c>
      <c r="AQ983" s="17">
        <v>5.8427677101233901E-2</v>
      </c>
      <c r="AR983" s="17"/>
      <c r="AS983" s="17">
        <v>0.133252055902945</v>
      </c>
      <c r="AT983" s="17">
        <v>8.6188444409179402E-2</v>
      </c>
      <c r="AU983" s="17">
        <v>8.6188444409179402E-2</v>
      </c>
      <c r="AV983" s="17">
        <v>0.12565777056953401</v>
      </c>
      <c r="AW983" s="17">
        <v>0.14012741980614701</v>
      </c>
      <c r="AX983" s="17">
        <v>0</v>
      </c>
      <c r="AY983" s="17">
        <v>5.5653494748367699E-2</v>
      </c>
      <c r="AZ983" s="17">
        <v>0.17063290703752601</v>
      </c>
      <c r="BA983" s="17">
        <v>0.31405933663980201</v>
      </c>
      <c r="BB983" s="17"/>
      <c r="BC983" s="17">
        <v>0.11501969734543301</v>
      </c>
      <c r="BD983" s="17">
        <v>0.156031368786369</v>
      </c>
      <c r="BE983" s="17">
        <v>6.5078519340827701E-2</v>
      </c>
      <c r="BF983" s="17">
        <v>0.107205635098555</v>
      </c>
      <c r="BG983" s="17">
        <v>0.156611770870208</v>
      </c>
      <c r="BH983" s="17">
        <v>6.5291561881303306E-2</v>
      </c>
      <c r="BI983" s="17"/>
      <c r="BJ983" s="17">
        <v>0.13042006838598</v>
      </c>
      <c r="BK983" s="17">
        <v>0.146337150960445</v>
      </c>
      <c r="BL983" s="17">
        <v>9.4462955051875699E-2</v>
      </c>
      <c r="BM983" s="17">
        <v>0.110896158614219</v>
      </c>
      <c r="BN983" s="17">
        <v>0.139662396508836</v>
      </c>
      <c r="BO983" s="17">
        <v>0.157186800642343</v>
      </c>
      <c r="BP983" s="17"/>
      <c r="BQ983" s="17">
        <v>0.132639814379091</v>
      </c>
      <c r="BR983" s="17">
        <v>0.12221813924454999</v>
      </c>
      <c r="BS983" s="17"/>
      <c r="BT983" s="17">
        <v>0.13775290690717101</v>
      </c>
      <c r="BU983" s="17">
        <v>0.12498161241120299</v>
      </c>
      <c r="BV983" s="17"/>
      <c r="BW983" s="17">
        <v>0.140346086219656</v>
      </c>
      <c r="BX983" s="17">
        <v>0.11057685706387101</v>
      </c>
    </row>
    <row r="984" spans="2:76" x14ac:dyDescent="0.35">
      <c r="B984" t="s">
        <v>340</v>
      </c>
      <c r="C984" s="17">
        <v>0.17985966583767801</v>
      </c>
      <c r="D984" s="17">
        <v>0.14705609189375901</v>
      </c>
      <c r="E984" s="17">
        <v>0.21308497523447101</v>
      </c>
      <c r="F984" s="17"/>
      <c r="G984" s="17">
        <v>0.198664300749687</v>
      </c>
      <c r="H984" s="17">
        <v>0.21840262247219699</v>
      </c>
      <c r="I984" s="17">
        <v>0.14659678054678499</v>
      </c>
      <c r="J984" s="17"/>
      <c r="K984" s="17">
        <v>0.175158670614811</v>
      </c>
      <c r="L984" s="17">
        <v>0.163497475221279</v>
      </c>
      <c r="M984" s="17">
        <v>0.21265676711178499</v>
      </c>
      <c r="N984" s="17">
        <v>0.31567349603443501</v>
      </c>
      <c r="O984" s="17">
        <v>0.100528162972845</v>
      </c>
      <c r="P984" s="17">
        <v>0.25639683077308201</v>
      </c>
      <c r="Q984" s="17">
        <v>0.13638412722430401</v>
      </c>
      <c r="R984" s="17">
        <v>0.17755321685852701</v>
      </c>
      <c r="S984" s="17">
        <v>0.18454948303636801</v>
      </c>
      <c r="T984" s="17">
        <v>0.15468300726831699</v>
      </c>
      <c r="U984" s="17">
        <v>7.7282624359955601E-2</v>
      </c>
      <c r="V984" s="17">
        <v>0.36585037380735302</v>
      </c>
      <c r="W984" s="17">
        <v>0.308422929764325</v>
      </c>
      <c r="X984" s="17">
        <v>0.21191614734126199</v>
      </c>
      <c r="Y984" s="17">
        <v>0.18720793245107001</v>
      </c>
      <c r="Z984" s="17">
        <v>0.28170344742445802</v>
      </c>
      <c r="AA984" s="17"/>
      <c r="AB984" s="17">
        <v>0.22262381304211701</v>
      </c>
      <c r="AC984" s="17">
        <v>0.16171395261265101</v>
      </c>
      <c r="AD984" s="17">
        <v>0.162785008155518</v>
      </c>
      <c r="AE984" s="17">
        <v>0.15985653936727501</v>
      </c>
      <c r="AF984" s="17"/>
      <c r="AG984" s="17">
        <v>0.18652182759955599</v>
      </c>
      <c r="AH984" s="17">
        <v>0.225559794496585</v>
      </c>
      <c r="AI984" s="17">
        <v>0.12308097154908899</v>
      </c>
      <c r="AJ984" s="17">
        <v>5.68814967941648E-2</v>
      </c>
      <c r="AK984" s="17"/>
      <c r="AL984" s="17">
        <v>0.12936603245534201</v>
      </c>
      <c r="AM984" s="17">
        <v>0.124028786150267</v>
      </c>
      <c r="AN984" s="17">
        <v>0.23009140548502099</v>
      </c>
      <c r="AO984" s="17">
        <v>0.126766520257521</v>
      </c>
      <c r="AP984" s="17">
        <v>0.21181626717160301</v>
      </c>
      <c r="AQ984" s="17">
        <v>0.22691065918693401</v>
      </c>
      <c r="AR984" s="17"/>
      <c r="AS984" s="17">
        <v>0.18000625462103401</v>
      </c>
      <c r="AT984" s="17">
        <v>6.4362151907330495E-2</v>
      </c>
      <c r="AU984" s="17">
        <v>6.4362151907330495E-2</v>
      </c>
      <c r="AV984" s="17">
        <v>0.193247972864036</v>
      </c>
      <c r="AW984" s="17">
        <v>0.17702363573028601</v>
      </c>
      <c r="AX984" s="17">
        <v>0.369103722989929</v>
      </c>
      <c r="AY984" s="17">
        <v>0.112888073322765</v>
      </c>
      <c r="AZ984" s="17">
        <v>0.19842763139026201</v>
      </c>
      <c r="BA984" s="17">
        <v>0.37516009036544401</v>
      </c>
      <c r="BB984" s="17"/>
      <c r="BC984" s="17">
        <v>0.13627608732424601</v>
      </c>
      <c r="BD984" s="17">
        <v>0.162833851602977</v>
      </c>
      <c r="BE984" s="17">
        <v>0.18886371410739899</v>
      </c>
      <c r="BF984" s="17">
        <v>0.24217409214386099</v>
      </c>
      <c r="BG984" s="17">
        <v>0.183016379567426</v>
      </c>
      <c r="BH984" s="17">
        <v>0.50614204164880605</v>
      </c>
      <c r="BI984" s="17"/>
      <c r="BJ984" s="17">
        <v>0.14937319882226899</v>
      </c>
      <c r="BK984" s="17">
        <v>0.20539469781240099</v>
      </c>
      <c r="BL984" s="17">
        <v>0.160672052253096</v>
      </c>
      <c r="BM984" s="17">
        <v>0.155694105685765</v>
      </c>
      <c r="BN984" s="17">
        <v>0.22471811969095501</v>
      </c>
      <c r="BO984" s="17">
        <v>0.17885741601578301</v>
      </c>
      <c r="BP984" s="17"/>
      <c r="BQ984" s="17">
        <v>0.18970284287865699</v>
      </c>
      <c r="BR984" s="17">
        <v>0.16082565481307001</v>
      </c>
      <c r="BS984" s="17"/>
      <c r="BT984" s="17">
        <v>0.18688565078619401</v>
      </c>
      <c r="BU984" s="17">
        <v>0.17581534849946701</v>
      </c>
      <c r="BV984" s="17"/>
      <c r="BW984" s="17">
        <v>0.189845429716578</v>
      </c>
      <c r="BX984" s="17">
        <v>0.155435639864627</v>
      </c>
    </row>
    <row r="985" spans="2:76" x14ac:dyDescent="0.35">
      <c r="B985" t="s">
        <v>178</v>
      </c>
      <c r="C985" s="17">
        <v>2.7646864182500001E-2</v>
      </c>
      <c r="D985" s="17">
        <v>1.7522786886105299E-2</v>
      </c>
      <c r="E985" s="17">
        <v>3.7845577595019303E-2</v>
      </c>
      <c r="F985" s="17"/>
      <c r="G985" s="17">
        <v>4.5084409670725301E-2</v>
      </c>
      <c r="H985" s="17">
        <v>3.3615979377211599E-2</v>
      </c>
      <c r="I985" s="17">
        <v>1.74569576880222E-2</v>
      </c>
      <c r="J985" s="17"/>
      <c r="K985" s="17">
        <v>2.8524210196494398E-2</v>
      </c>
      <c r="L985" s="17">
        <v>1.81017594776435E-2</v>
      </c>
      <c r="M985" s="17">
        <v>4.34673877384898E-2</v>
      </c>
      <c r="N985" s="17">
        <v>2.9997034425619799E-2</v>
      </c>
      <c r="O985" s="17">
        <v>0</v>
      </c>
      <c r="P985" s="17">
        <v>0</v>
      </c>
      <c r="Q985" s="17">
        <v>0</v>
      </c>
      <c r="R985" s="17">
        <v>3.9060693055698703E-2</v>
      </c>
      <c r="S985" s="17">
        <v>0</v>
      </c>
      <c r="T985" s="17">
        <v>2.74500827483567E-2</v>
      </c>
      <c r="U985" s="17">
        <v>4.2160786217448197E-2</v>
      </c>
      <c r="V985" s="17">
        <v>0</v>
      </c>
      <c r="W985" s="17">
        <v>8.5185752109606994E-2</v>
      </c>
      <c r="X985" s="17">
        <v>4.07289059198555E-2</v>
      </c>
      <c r="Y985" s="17">
        <v>2.9839976174719899E-2</v>
      </c>
      <c r="Z985" s="17">
        <v>0</v>
      </c>
      <c r="AA985" s="17"/>
      <c r="AB985" s="17">
        <v>3.0127367863758098E-2</v>
      </c>
      <c r="AC985" s="17">
        <v>2.57838354901927E-2</v>
      </c>
      <c r="AD985" s="17">
        <v>3.1722171475432402E-2</v>
      </c>
      <c r="AE985" s="17">
        <v>5.6605556946557299E-3</v>
      </c>
      <c r="AF985" s="17"/>
      <c r="AG985" s="17">
        <v>2.5172371213538401E-2</v>
      </c>
      <c r="AH985" s="17">
        <v>2.5494824433239902E-2</v>
      </c>
      <c r="AI985" s="17">
        <v>3.3857373623859703E-2</v>
      </c>
      <c r="AJ985" s="17">
        <v>0</v>
      </c>
      <c r="AK985" s="17"/>
      <c r="AL985" s="17">
        <v>1.8450611381550502E-2</v>
      </c>
      <c r="AM985" s="17">
        <v>3.9110423254539603E-2</v>
      </c>
      <c r="AN985" s="17">
        <v>2.4160714988921701E-2</v>
      </c>
      <c r="AO985" s="17">
        <v>1.35716889807824E-2</v>
      </c>
      <c r="AP985" s="17">
        <v>0</v>
      </c>
      <c r="AQ985" s="17">
        <v>1.51738000991547E-2</v>
      </c>
      <c r="AR985" s="17"/>
      <c r="AS985" s="17">
        <v>1.7983808555693901E-2</v>
      </c>
      <c r="AT985" s="17">
        <v>2.3565510570798899E-2</v>
      </c>
      <c r="AU985" s="17">
        <v>2.3565510570798899E-2</v>
      </c>
      <c r="AV985" s="17">
        <v>1.39809286301924E-2</v>
      </c>
      <c r="AW985" s="17">
        <v>9.2110222024964199E-3</v>
      </c>
      <c r="AX985" s="17">
        <v>0.14407938374954599</v>
      </c>
      <c r="AY985" s="17">
        <v>0.19407753450516599</v>
      </c>
      <c r="AZ985" s="17">
        <v>5.9113520049510697E-2</v>
      </c>
      <c r="BA985" s="17">
        <v>0</v>
      </c>
      <c r="BB985" s="17"/>
      <c r="BC985" s="17">
        <v>1.3302235359065899E-2</v>
      </c>
      <c r="BD985" s="17">
        <v>2.96161039306061E-2</v>
      </c>
      <c r="BE985" s="17">
        <v>6.4561773286804E-2</v>
      </c>
      <c r="BF985" s="17">
        <v>1.6552611195629199E-2</v>
      </c>
      <c r="BG985" s="17">
        <v>4.1179690567771397E-2</v>
      </c>
      <c r="BH985" s="17">
        <v>0</v>
      </c>
      <c r="BI985" s="17"/>
      <c r="BJ985" s="17">
        <v>3.7891814848948699E-2</v>
      </c>
      <c r="BK985" s="17">
        <v>2.82929054286403E-2</v>
      </c>
      <c r="BL985" s="17">
        <v>0</v>
      </c>
      <c r="BM985" s="17">
        <v>1.73176470377834E-2</v>
      </c>
      <c r="BN985" s="17">
        <v>2.0179725750666799E-2</v>
      </c>
      <c r="BO985" s="17">
        <v>7.2055000338590594E-2</v>
      </c>
      <c r="BP985" s="17"/>
      <c r="BQ985" s="17">
        <v>2.56832050742841E-2</v>
      </c>
      <c r="BR985" s="17">
        <v>3.2061021043270098E-2</v>
      </c>
      <c r="BS985" s="17"/>
      <c r="BT985" s="17">
        <v>1.9944680033302201E-2</v>
      </c>
      <c r="BU985" s="17">
        <v>3.2181604652645003E-2</v>
      </c>
      <c r="BV985" s="17"/>
      <c r="BW985" s="17">
        <v>2.2664520888263699E-2</v>
      </c>
      <c r="BX985" s="17">
        <v>3.2912504808257297E-2</v>
      </c>
    </row>
    <row r="986" spans="2:76" x14ac:dyDescent="0.35">
      <c r="B986" t="s">
        <v>341</v>
      </c>
      <c r="C986" s="17">
        <v>0.47678111501541498</v>
      </c>
      <c r="D986" s="17">
        <v>0.54006451309354198</v>
      </c>
      <c r="E986" s="17">
        <v>0.41233292105678498</v>
      </c>
      <c r="F986" s="17"/>
      <c r="G986" s="17">
        <v>0.44419982651102602</v>
      </c>
      <c r="H986" s="17">
        <v>0.44801902338857102</v>
      </c>
      <c r="I986" s="17">
        <v>0.50803715276087502</v>
      </c>
      <c r="J986" s="17"/>
      <c r="K986" s="17">
        <v>0.53341009084794699</v>
      </c>
      <c r="L986" s="17">
        <v>0.50301920082276697</v>
      </c>
      <c r="M986" s="17">
        <v>0.39597708447605101</v>
      </c>
      <c r="N986" s="17">
        <v>0.30867986870917402</v>
      </c>
      <c r="O986" s="17">
        <v>0.398283177537819</v>
      </c>
      <c r="P986" s="17">
        <v>0.26238074356587399</v>
      </c>
      <c r="Q986" s="17">
        <v>0.48891518366528203</v>
      </c>
      <c r="R986" s="17">
        <v>0.46071573572054902</v>
      </c>
      <c r="S986" s="17">
        <v>0.42577534048631299</v>
      </c>
      <c r="T986" s="17">
        <v>0.58852795896788501</v>
      </c>
      <c r="U986" s="17">
        <v>0.48858599678883902</v>
      </c>
      <c r="V986" s="17">
        <v>0.42546498974736402</v>
      </c>
      <c r="W986" s="17">
        <v>0.20289384462179</v>
      </c>
      <c r="X986" s="17">
        <v>0.32972045982847298</v>
      </c>
      <c r="Y986" s="17">
        <v>0.384987267202344</v>
      </c>
      <c r="Z986" s="17">
        <v>0.44362453503500698</v>
      </c>
      <c r="AA986" s="17"/>
      <c r="AB986" s="17">
        <v>0.44320344415375301</v>
      </c>
      <c r="AC986" s="17">
        <v>0.45842372946122001</v>
      </c>
      <c r="AD986" s="17">
        <v>0.51575343785841399</v>
      </c>
      <c r="AE986" s="17">
        <v>0.53222014953234897</v>
      </c>
      <c r="AF986" s="17"/>
      <c r="AG986" s="17">
        <v>0.46721165389122199</v>
      </c>
      <c r="AH986" s="17">
        <v>0.42885700655203302</v>
      </c>
      <c r="AI986" s="17">
        <v>0.55083633437736901</v>
      </c>
      <c r="AJ986" s="17">
        <v>0.66541167475990204</v>
      </c>
      <c r="AK986" s="17"/>
      <c r="AL986" s="17">
        <v>0.49013766700905098</v>
      </c>
      <c r="AM986" s="17">
        <v>0.52045267930518602</v>
      </c>
      <c r="AN986" s="17">
        <v>0.43596267320113502</v>
      </c>
      <c r="AO986" s="17">
        <v>0.49606039804636598</v>
      </c>
      <c r="AP986" s="17">
        <v>0.53426832864626805</v>
      </c>
      <c r="AQ986" s="17">
        <v>0.58747615180494805</v>
      </c>
      <c r="AR986" s="17"/>
      <c r="AS986" s="17">
        <v>0.46099947153807902</v>
      </c>
      <c r="AT986" s="17">
        <v>0.57011963047123504</v>
      </c>
      <c r="AU986" s="17">
        <v>0.57011963047123504</v>
      </c>
      <c r="AV986" s="17">
        <v>0.49526314031069102</v>
      </c>
      <c r="AW986" s="17">
        <v>0.51115737676314899</v>
      </c>
      <c r="AX986" s="17">
        <v>0.41128389304987101</v>
      </c>
      <c r="AY986" s="17">
        <v>0.58928581770364696</v>
      </c>
      <c r="AZ986" s="17">
        <v>0.47291045717569502</v>
      </c>
      <c r="BA986" s="17">
        <v>0.31078057299475398</v>
      </c>
      <c r="BB986" s="17"/>
      <c r="BC986" s="17">
        <v>0.55995923996352204</v>
      </c>
      <c r="BD986" s="17">
        <v>0.49803206654210902</v>
      </c>
      <c r="BE986" s="17">
        <v>0.443098723634956</v>
      </c>
      <c r="BF986" s="17">
        <v>0.41997626172475599</v>
      </c>
      <c r="BG986" s="17">
        <v>0.42528068697604299</v>
      </c>
      <c r="BH986" s="17">
        <v>0.36423105261632199</v>
      </c>
      <c r="BI986" s="17"/>
      <c r="BJ986" s="17">
        <v>0.48293997218485601</v>
      </c>
      <c r="BK986" s="17">
        <v>0.463278272441566</v>
      </c>
      <c r="BL986" s="17">
        <v>0.55211662760137503</v>
      </c>
      <c r="BM986" s="17">
        <v>0.51228989313442397</v>
      </c>
      <c r="BN986" s="17">
        <v>0.405824293173696</v>
      </c>
      <c r="BO986" s="17">
        <v>0.447969210486589</v>
      </c>
      <c r="BP986" s="17"/>
      <c r="BQ986" s="17">
        <v>0.45928344868183901</v>
      </c>
      <c r="BR986" s="17">
        <v>0.51225724978058096</v>
      </c>
      <c r="BS986" s="17"/>
      <c r="BT986" s="17">
        <v>0.46355312946445698</v>
      </c>
      <c r="BU986" s="17">
        <v>0.48648304111741503</v>
      </c>
      <c r="BV986" s="17"/>
      <c r="BW986" s="17">
        <v>0.47166625893001002</v>
      </c>
      <c r="BX986" s="17">
        <v>0.49185325630911098</v>
      </c>
    </row>
    <row r="987" spans="2:76" x14ac:dyDescent="0.35">
      <c r="B987" t="s">
        <v>342</v>
      </c>
      <c r="C987" s="17">
        <v>0.30990627763667999</v>
      </c>
      <c r="D987" s="17">
        <v>0.26427891403658199</v>
      </c>
      <c r="E987" s="17">
        <v>0.35623927947963502</v>
      </c>
      <c r="F987" s="17"/>
      <c r="G987" s="17">
        <v>0.32975639442418903</v>
      </c>
      <c r="H987" s="17">
        <v>0.351642975646485</v>
      </c>
      <c r="I987" s="17">
        <v>0.27406501404228001</v>
      </c>
      <c r="J987" s="17"/>
      <c r="K987" s="17">
        <v>0.28093572012863299</v>
      </c>
      <c r="L987" s="17">
        <v>0.31648958114305198</v>
      </c>
      <c r="M987" s="17">
        <v>0.277072042696417</v>
      </c>
      <c r="N987" s="17">
        <v>0.47597942240527602</v>
      </c>
      <c r="O987" s="17">
        <v>0.20196267113050401</v>
      </c>
      <c r="P987" s="17">
        <v>0.513385228589466</v>
      </c>
      <c r="Q987" s="17">
        <v>0.25375383830283998</v>
      </c>
      <c r="R987" s="17">
        <v>0.30196923362233702</v>
      </c>
      <c r="S987" s="17">
        <v>0.37853486874535902</v>
      </c>
      <c r="T987" s="17">
        <v>0.25001415573583902</v>
      </c>
      <c r="U987" s="17">
        <v>0.25311511569464601</v>
      </c>
      <c r="V987" s="17">
        <v>0.43701538077535101</v>
      </c>
      <c r="W987" s="17">
        <v>0.49866178397850902</v>
      </c>
      <c r="X987" s="17">
        <v>0.33751785022031</v>
      </c>
      <c r="Y987" s="17">
        <v>0.40551644438104201</v>
      </c>
      <c r="Z987" s="17">
        <v>0.399200503273894</v>
      </c>
      <c r="AA987" s="17"/>
      <c r="AB987" s="17">
        <v>0.35958419594003799</v>
      </c>
      <c r="AC987" s="17">
        <v>0.30624546942356801</v>
      </c>
      <c r="AD987" s="17">
        <v>0.28885615365332301</v>
      </c>
      <c r="AE987" s="17">
        <v>0.26746450630444601</v>
      </c>
      <c r="AF987" s="17"/>
      <c r="AG987" s="17">
        <v>0.31497773191995898</v>
      </c>
      <c r="AH987" s="17">
        <v>0.36514001136690899</v>
      </c>
      <c r="AI987" s="17">
        <v>0.239016412725855</v>
      </c>
      <c r="AJ987" s="17">
        <v>0.15694298684744201</v>
      </c>
      <c r="AK987" s="17"/>
      <c r="AL987" s="17">
        <v>0.25250489784711699</v>
      </c>
      <c r="AM987" s="17">
        <v>0.225920483820127</v>
      </c>
      <c r="AN987" s="17">
        <v>0.38240195945873401</v>
      </c>
      <c r="AO987" s="17">
        <v>0.26677366301232303</v>
      </c>
      <c r="AP987" s="17">
        <v>0.38734268500514701</v>
      </c>
      <c r="AQ987" s="17">
        <v>0.28533833628816802</v>
      </c>
      <c r="AR987" s="17"/>
      <c r="AS987" s="17">
        <v>0.31325831052397901</v>
      </c>
      <c r="AT987" s="17">
        <v>0.15055059631650999</v>
      </c>
      <c r="AU987" s="17">
        <v>0.15055059631650999</v>
      </c>
      <c r="AV987" s="17">
        <v>0.31890574343356998</v>
      </c>
      <c r="AW987" s="17">
        <v>0.31715105553643402</v>
      </c>
      <c r="AX987" s="17">
        <v>0.369103722989929</v>
      </c>
      <c r="AY987" s="17">
        <v>0.16854156807113199</v>
      </c>
      <c r="AZ987" s="17">
        <v>0.36906053842778802</v>
      </c>
      <c r="BA987" s="17">
        <v>0.68921942700524597</v>
      </c>
      <c r="BB987" s="17"/>
      <c r="BC987" s="17">
        <v>0.251295784669679</v>
      </c>
      <c r="BD987" s="17">
        <v>0.318865220389346</v>
      </c>
      <c r="BE987" s="17">
        <v>0.25394223344822697</v>
      </c>
      <c r="BF987" s="17">
        <v>0.34937972724241501</v>
      </c>
      <c r="BG987" s="17">
        <v>0.339628150437634</v>
      </c>
      <c r="BH987" s="17">
        <v>0.57143360353010897</v>
      </c>
      <c r="BI987" s="17"/>
      <c r="BJ987" s="17">
        <v>0.27979326720824899</v>
      </c>
      <c r="BK987" s="17">
        <v>0.35173184877284602</v>
      </c>
      <c r="BL987" s="17">
        <v>0.25513500730497102</v>
      </c>
      <c r="BM987" s="17">
        <v>0.266590264299983</v>
      </c>
      <c r="BN987" s="17">
        <v>0.364380516199792</v>
      </c>
      <c r="BO987" s="17">
        <v>0.336044216658126</v>
      </c>
      <c r="BP987" s="17"/>
      <c r="BQ987" s="17">
        <v>0.32234265725774802</v>
      </c>
      <c r="BR987" s="17">
        <v>0.28304379405761998</v>
      </c>
      <c r="BS987" s="17"/>
      <c r="BT987" s="17">
        <v>0.32463855769336503</v>
      </c>
      <c r="BU987" s="17">
        <v>0.30079696091066899</v>
      </c>
      <c r="BV987" s="17"/>
      <c r="BW987" s="17">
        <v>0.33019151593623403</v>
      </c>
      <c r="BX987" s="17">
        <v>0.26601249692849799</v>
      </c>
    </row>
    <row r="988" spans="2:76" x14ac:dyDescent="0.35">
      <c r="B988" t="s">
        <v>109</v>
      </c>
      <c r="C988" s="17">
        <v>0.30990627763667999</v>
      </c>
      <c r="D988" s="17">
        <v>0.26427891403658199</v>
      </c>
      <c r="E988" s="17">
        <v>0.35623927947963502</v>
      </c>
      <c r="F988" s="17"/>
      <c r="G988" s="17">
        <v>0.32975639442418903</v>
      </c>
      <c r="H988" s="17">
        <v>0.351642975646485</v>
      </c>
      <c r="I988" s="17">
        <v>0.27406501404228001</v>
      </c>
      <c r="J988" s="17"/>
      <c r="K988" s="17">
        <v>0.28093572012863299</v>
      </c>
      <c r="L988" s="17">
        <v>0.31648958114305198</v>
      </c>
      <c r="M988" s="17">
        <v>0.277072042696417</v>
      </c>
      <c r="N988" s="17">
        <v>0.47597942240527602</v>
      </c>
      <c r="O988" s="17">
        <v>0.20196267113050401</v>
      </c>
      <c r="P988" s="17">
        <v>0.513385228589466</v>
      </c>
      <c r="Q988" s="17">
        <v>0.25375383830283998</v>
      </c>
      <c r="R988" s="17">
        <v>0.30196923362233702</v>
      </c>
      <c r="S988" s="17">
        <v>0.37853486874535902</v>
      </c>
      <c r="T988" s="17">
        <v>0.25001415573583902</v>
      </c>
      <c r="U988" s="17">
        <v>0.25311511569464601</v>
      </c>
      <c r="V988" s="17">
        <v>0.43701538077535101</v>
      </c>
      <c r="W988" s="17">
        <v>0.49866178397850902</v>
      </c>
      <c r="X988" s="17">
        <v>0.33751785022031</v>
      </c>
      <c r="Y988" s="17">
        <v>0.40551644438104201</v>
      </c>
      <c r="Z988" s="17">
        <v>0.399200503273894</v>
      </c>
      <c r="AA988" s="17"/>
      <c r="AB988" s="17">
        <v>0.35958419594003799</v>
      </c>
      <c r="AC988" s="17">
        <v>0.30624546942356801</v>
      </c>
      <c r="AD988" s="17">
        <v>0.28885615365332301</v>
      </c>
      <c r="AE988" s="17">
        <v>0.26746450630444601</v>
      </c>
      <c r="AF988" s="17"/>
      <c r="AG988" s="17">
        <v>0.31497773191995898</v>
      </c>
      <c r="AH988" s="17">
        <v>0.36514001136690899</v>
      </c>
      <c r="AI988" s="17">
        <v>0.239016412725855</v>
      </c>
      <c r="AJ988" s="17">
        <v>0.15694298684744201</v>
      </c>
      <c r="AK988" s="17"/>
      <c r="AL988" s="17">
        <v>0.25250489784711699</v>
      </c>
      <c r="AM988" s="17">
        <v>0.225920483820127</v>
      </c>
      <c r="AN988" s="17">
        <v>0.38240195945873401</v>
      </c>
      <c r="AO988" s="17">
        <v>0.26677366301232303</v>
      </c>
      <c r="AP988" s="17">
        <v>0.38734268500514701</v>
      </c>
      <c r="AQ988" s="17">
        <v>0.28533833628816802</v>
      </c>
      <c r="AR988" s="17"/>
      <c r="AS988" s="17">
        <v>0.31325831052397901</v>
      </c>
      <c r="AT988" s="17">
        <v>0.15055059631650999</v>
      </c>
      <c r="AU988" s="17">
        <v>0.15055059631650999</v>
      </c>
      <c r="AV988" s="17">
        <v>0.31890574343356998</v>
      </c>
      <c r="AW988" s="17">
        <v>0.31715105553643402</v>
      </c>
      <c r="AX988" s="17">
        <v>0.369103722989929</v>
      </c>
      <c r="AY988" s="17">
        <v>0.16854156807113199</v>
      </c>
      <c r="AZ988" s="17">
        <v>0.36906053842778802</v>
      </c>
      <c r="BA988" s="17">
        <v>0.68921942700524597</v>
      </c>
      <c r="BB988" s="17"/>
      <c r="BC988" s="17">
        <v>0.251295784669679</v>
      </c>
      <c r="BD988" s="17">
        <v>0.318865220389346</v>
      </c>
      <c r="BE988" s="17">
        <v>0.25394223344822697</v>
      </c>
      <c r="BF988" s="17">
        <v>0.34937972724241501</v>
      </c>
      <c r="BG988" s="17">
        <v>0.339628150437634</v>
      </c>
      <c r="BH988" s="17">
        <v>0.57143360353010897</v>
      </c>
      <c r="BI988" s="17"/>
      <c r="BJ988" s="17">
        <v>0.27979326720824899</v>
      </c>
      <c r="BK988" s="17">
        <v>0.35173184877284602</v>
      </c>
      <c r="BL988" s="17">
        <v>0.25513500730497102</v>
      </c>
      <c r="BM988" s="17">
        <v>0.266590264299983</v>
      </c>
      <c r="BN988" s="17">
        <v>0.364380516199792</v>
      </c>
      <c r="BO988" s="17">
        <v>0.336044216658126</v>
      </c>
      <c r="BP988" s="17"/>
      <c r="BQ988" s="17">
        <v>0.32234265725774802</v>
      </c>
      <c r="BR988" s="17">
        <v>0.28304379405761998</v>
      </c>
      <c r="BS988" s="17"/>
      <c r="BT988" s="17">
        <v>0.32463855769336503</v>
      </c>
      <c r="BU988" s="17">
        <v>0.30079696091066899</v>
      </c>
      <c r="BV988" s="17"/>
      <c r="BW988" s="17">
        <v>0.33019151593623403</v>
      </c>
      <c r="BX988" s="17">
        <v>0.26601249692849799</v>
      </c>
    </row>
    <row r="989" spans="2:76" x14ac:dyDescent="0.35">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c r="BS989" s="17"/>
      <c r="BT989" s="17"/>
      <c r="BU989" s="17"/>
      <c r="BV989" s="17"/>
      <c r="BW989" s="17"/>
      <c r="BX989" s="17"/>
    </row>
    <row r="990" spans="2:76" x14ac:dyDescent="0.35">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92</v>
      </c>
      <c r="C9" s="17">
        <v>0.42999196810027401</v>
      </c>
      <c r="D9" s="17">
        <v>0.37876190333711601</v>
      </c>
      <c r="E9" s="17">
        <v>0.482177784993019</v>
      </c>
      <c r="F9" s="17"/>
      <c r="G9" s="17">
        <v>0.53183301237471603</v>
      </c>
      <c r="H9" s="17">
        <v>0.477250896577186</v>
      </c>
      <c r="I9" s="17">
        <v>0.361878646195612</v>
      </c>
      <c r="J9" s="17"/>
      <c r="K9" s="17">
        <v>0.50354596328817003</v>
      </c>
      <c r="L9" s="17">
        <v>0.38082901392097401</v>
      </c>
      <c r="M9" s="17">
        <v>0.46925001349015499</v>
      </c>
      <c r="N9" s="17">
        <v>0.56798367135945804</v>
      </c>
      <c r="O9" s="17">
        <v>0.49822647482207399</v>
      </c>
      <c r="P9" s="17">
        <v>0.46730345203130902</v>
      </c>
      <c r="Q9" s="17">
        <v>0.35912651458488998</v>
      </c>
      <c r="R9" s="17">
        <v>0.35415285965028598</v>
      </c>
      <c r="S9" s="17">
        <v>0.61161076622448796</v>
      </c>
      <c r="T9" s="17">
        <v>0.41825468962875201</v>
      </c>
      <c r="U9" s="17">
        <v>0.41282813974416399</v>
      </c>
      <c r="V9" s="17">
        <v>0.492257743776853</v>
      </c>
      <c r="W9" s="17">
        <v>0.481899303760082</v>
      </c>
      <c r="X9" s="17">
        <v>0.45229379076857701</v>
      </c>
      <c r="Y9" s="17">
        <v>0.35813499321408798</v>
      </c>
      <c r="Z9" s="17">
        <v>0.562140085371022</v>
      </c>
      <c r="AA9" s="17"/>
      <c r="AB9" s="17">
        <v>0.57175103728249399</v>
      </c>
      <c r="AC9" s="17">
        <v>0.46669900584874002</v>
      </c>
      <c r="AD9" s="17">
        <v>0.31021068163250898</v>
      </c>
      <c r="AE9" s="17">
        <v>0.284417309420395</v>
      </c>
      <c r="AF9" s="17"/>
      <c r="AG9" s="17">
        <v>0.43798128240158801</v>
      </c>
      <c r="AH9" s="17">
        <v>0.38775698041481499</v>
      </c>
      <c r="AI9" s="17">
        <v>0.39787120869785603</v>
      </c>
      <c r="AJ9" s="17">
        <v>0.23248331589632901</v>
      </c>
      <c r="AK9" s="17"/>
      <c r="AL9" s="17">
        <v>0.33573840843413</v>
      </c>
      <c r="AM9" s="17">
        <v>0.385517302478942</v>
      </c>
      <c r="AN9" s="17">
        <v>0.67586585183160897</v>
      </c>
      <c r="AO9" s="17">
        <v>0.281236587739563</v>
      </c>
      <c r="AP9" s="17">
        <v>0.272469846649598</v>
      </c>
      <c r="AQ9" s="17">
        <v>0.61257819359256205</v>
      </c>
      <c r="AR9" s="17"/>
      <c r="AS9" s="17">
        <v>0.430889547601018</v>
      </c>
      <c r="AT9" s="17">
        <v>0.34599383653104498</v>
      </c>
      <c r="AU9" s="17">
        <v>0.34599383653104498</v>
      </c>
      <c r="AV9" s="17">
        <v>0.39599123344883203</v>
      </c>
      <c r="AW9" s="17">
        <v>0.42496171799441301</v>
      </c>
      <c r="AX9" s="17">
        <v>0.85309945348580896</v>
      </c>
      <c r="AY9" s="17">
        <v>0.27254722712921597</v>
      </c>
      <c r="AZ9" s="17">
        <v>0.70269123480068096</v>
      </c>
      <c r="BA9" s="17">
        <v>0.31078057299475398</v>
      </c>
      <c r="BB9" s="17"/>
      <c r="BC9" s="17">
        <v>0.373115840637192</v>
      </c>
      <c r="BD9" s="17">
        <v>0.43772162876098702</v>
      </c>
      <c r="BE9" s="17">
        <v>0.456745256735479</v>
      </c>
      <c r="BF9" s="17">
        <v>0.50670147762223905</v>
      </c>
      <c r="BG9" s="17">
        <v>0.44669332879021301</v>
      </c>
      <c r="BH9" s="17">
        <v>0.48794229800542599</v>
      </c>
      <c r="BI9" s="17"/>
      <c r="BJ9" s="17">
        <v>0.37795158678339502</v>
      </c>
      <c r="BK9" s="17">
        <v>0.39427812457475597</v>
      </c>
      <c r="BL9" s="17">
        <v>0.41631389753926601</v>
      </c>
      <c r="BM9" s="17">
        <v>0.47316133567769197</v>
      </c>
      <c r="BN9" s="17">
        <v>0.46612412299664302</v>
      </c>
      <c r="BO9" s="17">
        <v>0.439414510435295</v>
      </c>
      <c r="BP9" s="17"/>
      <c r="BQ9" s="17">
        <v>0.42374427802460601</v>
      </c>
      <c r="BR9" s="17">
        <v>0.44122177560799503</v>
      </c>
      <c r="BS9" s="17"/>
      <c r="BT9" s="17">
        <v>0.422351345718257</v>
      </c>
      <c r="BU9" s="17">
        <v>0.43655790808948503</v>
      </c>
      <c r="BV9" s="17"/>
      <c r="BW9" s="17">
        <v>0.49490347302710502</v>
      </c>
      <c r="BX9" s="17">
        <v>0.32441680531028899</v>
      </c>
    </row>
    <row r="10" spans="2:76" x14ac:dyDescent="0.35">
      <c r="B10" s="18" t="s">
        <v>93</v>
      </c>
      <c r="C10" s="17">
        <v>0.41236208042772099</v>
      </c>
      <c r="D10" s="17">
        <v>0.44650759375374999</v>
      </c>
      <c r="E10" s="17">
        <v>0.37697964864542999</v>
      </c>
      <c r="F10" s="17"/>
      <c r="G10" s="17">
        <v>0.37083529422818201</v>
      </c>
      <c r="H10" s="17">
        <v>0.38187306626733403</v>
      </c>
      <c r="I10" s="17">
        <v>0.44791920756231501</v>
      </c>
      <c r="J10" s="17"/>
      <c r="K10" s="17">
        <v>0.335255365529528</v>
      </c>
      <c r="L10" s="17">
        <v>0.41862297547212501</v>
      </c>
      <c r="M10" s="17">
        <v>0.36058638922709002</v>
      </c>
      <c r="N10" s="17">
        <v>0.36930528051214101</v>
      </c>
      <c r="O10" s="17">
        <v>0.20196267113050401</v>
      </c>
      <c r="P10" s="17">
        <v>0.44529862800569098</v>
      </c>
      <c r="Q10" s="17">
        <v>0.48393260444254699</v>
      </c>
      <c r="R10" s="17">
        <v>0.50059429254735999</v>
      </c>
      <c r="S10" s="17">
        <v>0.34122446369651999</v>
      </c>
      <c r="T10" s="17">
        <v>0.39525021578347003</v>
      </c>
      <c r="U10" s="17">
        <v>0.529318806626489</v>
      </c>
      <c r="V10" s="17">
        <v>0.36488306853984798</v>
      </c>
      <c r="W10" s="17">
        <v>0.39698894753453501</v>
      </c>
      <c r="X10" s="17">
        <v>0.33930522177386502</v>
      </c>
      <c r="Y10" s="17">
        <v>0.51883714130393499</v>
      </c>
      <c r="Z10" s="17">
        <v>0.35261369886678101</v>
      </c>
      <c r="AA10" s="17"/>
      <c r="AB10" s="17">
        <v>0.30551283005498198</v>
      </c>
      <c r="AC10" s="17">
        <v>0.39934384320344701</v>
      </c>
      <c r="AD10" s="17">
        <v>0.48432275570078498</v>
      </c>
      <c r="AE10" s="17">
        <v>0.51120073814551004</v>
      </c>
      <c r="AF10" s="17"/>
      <c r="AG10" s="17">
        <v>0.41194818956184798</v>
      </c>
      <c r="AH10" s="17">
        <v>0.440345497884717</v>
      </c>
      <c r="AI10" s="17">
        <v>0.43244805338173298</v>
      </c>
      <c r="AJ10" s="17">
        <v>0.56884245833035196</v>
      </c>
      <c r="AK10" s="17"/>
      <c r="AL10" s="17">
        <v>0.47343308676622298</v>
      </c>
      <c r="AM10" s="17">
        <v>0.469608086854645</v>
      </c>
      <c r="AN10" s="17">
        <v>0.22739093393691501</v>
      </c>
      <c r="AO10" s="17">
        <v>0.48129126145586998</v>
      </c>
      <c r="AP10" s="17">
        <v>0.54081668282633799</v>
      </c>
      <c r="AQ10" s="17">
        <v>0.30354142814235202</v>
      </c>
      <c r="AR10" s="17"/>
      <c r="AS10" s="17">
        <v>0.39924857700581601</v>
      </c>
      <c r="AT10" s="17">
        <v>0.41816160917357598</v>
      </c>
      <c r="AU10" s="17">
        <v>0.41816160917357598</v>
      </c>
      <c r="AV10" s="17">
        <v>0.46608526888818902</v>
      </c>
      <c r="AW10" s="17">
        <v>0.41829115765258001</v>
      </c>
      <c r="AX10" s="17">
        <v>0.109465401985581</v>
      </c>
      <c r="AY10" s="17">
        <v>0.66698334192682995</v>
      </c>
      <c r="AZ10" s="17">
        <v>0.25977612028756297</v>
      </c>
      <c r="BA10" s="17">
        <v>0</v>
      </c>
      <c r="BB10" s="17"/>
      <c r="BC10" s="17">
        <v>0.44477383120998498</v>
      </c>
      <c r="BD10" s="17">
        <v>0.45644820790409601</v>
      </c>
      <c r="BE10" s="17">
        <v>0.36636767747905602</v>
      </c>
      <c r="BF10" s="17">
        <v>0.32381727345738098</v>
      </c>
      <c r="BG10" s="17">
        <v>0.41408942056278802</v>
      </c>
      <c r="BH10" s="17">
        <v>0.44676614011326998</v>
      </c>
      <c r="BI10" s="17"/>
      <c r="BJ10" s="17">
        <v>0.472031291595782</v>
      </c>
      <c r="BK10" s="17">
        <v>0.420336559333291</v>
      </c>
      <c r="BL10" s="17">
        <v>0.39962264971568601</v>
      </c>
      <c r="BM10" s="17">
        <v>0.33584769743377302</v>
      </c>
      <c r="BN10" s="17">
        <v>0.39799597598779102</v>
      </c>
      <c r="BO10" s="17">
        <v>0.53226480524782005</v>
      </c>
      <c r="BP10" s="17"/>
      <c r="BQ10" s="17">
        <v>0.40592528607513401</v>
      </c>
      <c r="BR10" s="17">
        <v>0.42638055466970398</v>
      </c>
      <c r="BS10" s="17"/>
      <c r="BT10" s="17">
        <v>0.41824862414007502</v>
      </c>
      <c r="BU10" s="17">
        <v>0.40756324860068799</v>
      </c>
      <c r="BV10" s="17"/>
      <c r="BW10" s="17">
        <v>0.38751337143991299</v>
      </c>
      <c r="BX10" s="17">
        <v>0.45492500356131899</v>
      </c>
    </row>
    <row r="11" spans="2:76" ht="29" x14ac:dyDescent="0.35">
      <c r="B11" s="18" t="s">
        <v>94</v>
      </c>
      <c r="C11" s="17">
        <v>0.114863424626635</v>
      </c>
      <c r="D11" s="17">
        <v>0.120611247229334</v>
      </c>
      <c r="E11" s="17">
        <v>0.109333398486039</v>
      </c>
      <c r="F11" s="17"/>
      <c r="G11" s="17">
        <v>6.6982184665063393E-2</v>
      </c>
      <c r="H11" s="17">
        <v>9.8237586592085202E-2</v>
      </c>
      <c r="I11" s="17">
        <v>0.14300691555157</v>
      </c>
      <c r="J11" s="17"/>
      <c r="K11" s="17">
        <v>0.104956618404016</v>
      </c>
      <c r="L11" s="17">
        <v>0.144350482506514</v>
      </c>
      <c r="M11" s="17">
        <v>0.14957875987994501</v>
      </c>
      <c r="N11" s="17">
        <v>6.2711048128400906E-2</v>
      </c>
      <c r="O11" s="17">
        <v>0</v>
      </c>
      <c r="P11" s="17">
        <v>8.7397919963000101E-2</v>
      </c>
      <c r="Q11" s="17">
        <v>8.5128501420909303E-2</v>
      </c>
      <c r="R11" s="17">
        <v>0.12550246297022599</v>
      </c>
      <c r="S11" s="17">
        <v>4.7164770078991801E-2</v>
      </c>
      <c r="T11" s="17">
        <v>0.14042117804483101</v>
      </c>
      <c r="U11" s="17">
        <v>5.7853053629347298E-2</v>
      </c>
      <c r="V11" s="17">
        <v>0.142859187683299</v>
      </c>
      <c r="W11" s="17">
        <v>6.8699055208932394E-2</v>
      </c>
      <c r="X11" s="17">
        <v>0.16629173860231999</v>
      </c>
      <c r="Y11" s="17">
        <v>9.3742828252462704E-2</v>
      </c>
      <c r="Z11" s="17">
        <v>8.5246215762197E-2</v>
      </c>
      <c r="AA11" s="17"/>
      <c r="AB11" s="17">
        <v>8.9140041689917404E-2</v>
      </c>
      <c r="AC11" s="17">
        <v>0.112526867041623</v>
      </c>
      <c r="AD11" s="17">
        <v>0.14302128576416001</v>
      </c>
      <c r="AE11" s="17">
        <v>0.120597121473614</v>
      </c>
      <c r="AF11" s="17"/>
      <c r="AG11" s="17">
        <v>0.113906265934163</v>
      </c>
      <c r="AH11" s="17">
        <v>9.4260154667682103E-2</v>
      </c>
      <c r="AI11" s="17">
        <v>0.129942147503221</v>
      </c>
      <c r="AJ11" s="17">
        <v>0.103619937079739</v>
      </c>
      <c r="AK11" s="17"/>
      <c r="AL11" s="17">
        <v>0.15212948462253301</v>
      </c>
      <c r="AM11" s="17">
        <v>0.112645005484716</v>
      </c>
      <c r="AN11" s="17">
        <v>4.4166192065519701E-2</v>
      </c>
      <c r="AO11" s="17">
        <v>0.20899881147632701</v>
      </c>
      <c r="AP11" s="17">
        <v>0.111943405686364</v>
      </c>
      <c r="AQ11" s="17">
        <v>1.4804863899108499E-2</v>
      </c>
      <c r="AR11" s="17"/>
      <c r="AS11" s="17">
        <v>0.13557543717734899</v>
      </c>
      <c r="AT11" s="17">
        <v>0.16722341135478699</v>
      </c>
      <c r="AU11" s="17">
        <v>0.16722341135478699</v>
      </c>
      <c r="AV11" s="17">
        <v>9.3487566071691799E-2</v>
      </c>
      <c r="AW11" s="17">
        <v>0.10610424331467801</v>
      </c>
      <c r="AX11" s="17">
        <v>0</v>
      </c>
      <c r="AY11" s="17">
        <v>0</v>
      </c>
      <c r="AZ11" s="17">
        <v>0</v>
      </c>
      <c r="BA11" s="17">
        <v>0.31405933663980201</v>
      </c>
      <c r="BB11" s="17"/>
      <c r="BC11" s="17">
        <v>0.123786181280158</v>
      </c>
      <c r="BD11" s="17">
        <v>8.3394382862267705E-2</v>
      </c>
      <c r="BE11" s="17">
        <v>0.147541317055252</v>
      </c>
      <c r="BF11" s="17">
        <v>0.12202656746870499</v>
      </c>
      <c r="BG11" s="17">
        <v>0.106574443645215</v>
      </c>
      <c r="BH11" s="17">
        <v>6.5291561881303306E-2</v>
      </c>
      <c r="BI11" s="17"/>
      <c r="BJ11" s="17">
        <v>9.1630224219958201E-2</v>
      </c>
      <c r="BK11" s="17">
        <v>0.13241318194663701</v>
      </c>
      <c r="BL11" s="17">
        <v>0.114102263232913</v>
      </c>
      <c r="BM11" s="17">
        <v>0.16152980222427499</v>
      </c>
      <c r="BN11" s="17">
        <v>8.8953752757487903E-2</v>
      </c>
      <c r="BO11" s="17">
        <v>2.8320684316884899E-2</v>
      </c>
      <c r="BP11" s="17"/>
      <c r="BQ11" s="17">
        <v>0.12771279767135199</v>
      </c>
      <c r="BR11" s="17">
        <v>8.8851531670080905E-2</v>
      </c>
      <c r="BS11" s="17"/>
      <c r="BT11" s="17">
        <v>0.115260500104247</v>
      </c>
      <c r="BU11" s="17">
        <v>0.11380216501893201</v>
      </c>
      <c r="BV11" s="17"/>
      <c r="BW11" s="17">
        <v>7.91338796274621E-2</v>
      </c>
      <c r="BX11" s="17">
        <v>0.17261418891906</v>
      </c>
    </row>
    <row r="12" spans="2:76" x14ac:dyDescent="0.35">
      <c r="B12" s="18" t="s">
        <v>95</v>
      </c>
      <c r="C12" s="17">
        <v>2.8818637777835401E-2</v>
      </c>
      <c r="D12" s="17">
        <v>3.8205349928624698E-2</v>
      </c>
      <c r="E12" s="17">
        <v>1.9471233488715701E-2</v>
      </c>
      <c r="F12" s="17"/>
      <c r="G12" s="17">
        <v>1.86263015639338E-2</v>
      </c>
      <c r="H12" s="17">
        <v>2.52864878773085E-2</v>
      </c>
      <c r="I12" s="17">
        <v>3.4804641960624001E-2</v>
      </c>
      <c r="J12" s="17"/>
      <c r="K12" s="17">
        <v>3.8184172638770997E-2</v>
      </c>
      <c r="L12" s="17">
        <v>3.7834920909046603E-2</v>
      </c>
      <c r="M12" s="17">
        <v>2.0584837402809301E-2</v>
      </c>
      <c r="N12" s="17">
        <v>0</v>
      </c>
      <c r="O12" s="17">
        <v>0.201244462353247</v>
      </c>
      <c r="P12" s="17">
        <v>0</v>
      </c>
      <c r="Q12" s="17">
        <v>6.0064736254302899E-2</v>
      </c>
      <c r="R12" s="17">
        <v>9.8568688170405303E-3</v>
      </c>
      <c r="S12" s="17">
        <v>0</v>
      </c>
      <c r="T12" s="17">
        <v>2.7580265175674998E-2</v>
      </c>
      <c r="U12" s="17">
        <v>0</v>
      </c>
      <c r="V12" s="17">
        <v>0</v>
      </c>
      <c r="W12" s="17">
        <v>3.6311427175201597E-2</v>
      </c>
      <c r="X12" s="17">
        <v>4.2109248855238299E-2</v>
      </c>
      <c r="Y12" s="17">
        <v>0</v>
      </c>
      <c r="Z12" s="17">
        <v>0</v>
      </c>
      <c r="AA12" s="17"/>
      <c r="AB12" s="17">
        <v>2.5306135987725301E-2</v>
      </c>
      <c r="AC12" s="17">
        <v>1.21039972523516E-2</v>
      </c>
      <c r="AD12" s="17">
        <v>5.1122555283718597E-2</v>
      </c>
      <c r="AE12" s="17">
        <v>5.4969478122259302E-2</v>
      </c>
      <c r="AF12" s="17"/>
      <c r="AG12" s="17">
        <v>2.2295452951299501E-2</v>
      </c>
      <c r="AH12" s="17">
        <v>7.7637367032786203E-2</v>
      </c>
      <c r="AI12" s="17">
        <v>3.5139855222853497E-2</v>
      </c>
      <c r="AJ12" s="17">
        <v>4.7527144346789701E-2</v>
      </c>
      <c r="AK12" s="17"/>
      <c r="AL12" s="17">
        <v>3.4981778329815298E-2</v>
      </c>
      <c r="AM12" s="17">
        <v>2.73331826258809E-2</v>
      </c>
      <c r="AN12" s="17">
        <v>3.94257155379319E-2</v>
      </c>
      <c r="AO12" s="17">
        <v>2.8473339328240799E-2</v>
      </c>
      <c r="AP12" s="17">
        <v>5.14211682769651E-2</v>
      </c>
      <c r="AQ12" s="17">
        <v>2.14362248170324E-2</v>
      </c>
      <c r="AR12" s="17"/>
      <c r="AS12" s="17">
        <v>2.3211967033576999E-2</v>
      </c>
      <c r="AT12" s="17">
        <v>5.8146122363043701E-2</v>
      </c>
      <c r="AU12" s="17">
        <v>5.8146122363043701E-2</v>
      </c>
      <c r="AV12" s="17">
        <v>2.7089540616859299E-2</v>
      </c>
      <c r="AW12" s="17">
        <v>3.94781879189849E-2</v>
      </c>
      <c r="AX12" s="17">
        <v>3.7435144528610298E-2</v>
      </c>
      <c r="AY12" s="17">
        <v>6.0469430943954197E-2</v>
      </c>
      <c r="AZ12" s="17">
        <v>0</v>
      </c>
      <c r="BA12" s="17">
        <v>0.37516009036544401</v>
      </c>
      <c r="BB12" s="17"/>
      <c r="BC12" s="17">
        <v>5.0123521091937899E-2</v>
      </c>
      <c r="BD12" s="17">
        <v>2.2435780472650099E-2</v>
      </c>
      <c r="BE12" s="17">
        <v>0</v>
      </c>
      <c r="BF12" s="17">
        <v>2.5403006859331199E-2</v>
      </c>
      <c r="BG12" s="17">
        <v>1.57920030431003E-2</v>
      </c>
      <c r="BH12" s="17">
        <v>0</v>
      </c>
      <c r="BI12" s="17"/>
      <c r="BJ12" s="17">
        <v>4.42925430379928E-2</v>
      </c>
      <c r="BK12" s="17">
        <v>3.6539130181598302E-2</v>
      </c>
      <c r="BL12" s="17">
        <v>4.7574501775231502E-2</v>
      </c>
      <c r="BM12" s="17">
        <v>1.5377037352363201E-2</v>
      </c>
      <c r="BN12" s="17">
        <v>3.2664040128007402E-2</v>
      </c>
      <c r="BO12" s="17">
        <v>0</v>
      </c>
      <c r="BP12" s="17"/>
      <c r="BQ12" s="17">
        <v>3.34590181640919E-2</v>
      </c>
      <c r="BR12" s="17">
        <v>1.93018084628079E-2</v>
      </c>
      <c r="BS12" s="17"/>
      <c r="BT12" s="17">
        <v>3.48211200434747E-2</v>
      </c>
      <c r="BU12" s="17">
        <v>2.41952991975487E-2</v>
      </c>
      <c r="BV12" s="17"/>
      <c r="BW12" s="17">
        <v>2.6639556957263399E-2</v>
      </c>
      <c r="BX12" s="17">
        <v>3.4535652576057299E-2</v>
      </c>
    </row>
    <row r="13" spans="2:76" x14ac:dyDescent="0.35">
      <c r="B13" s="18" t="s">
        <v>96</v>
      </c>
      <c r="C13" s="17">
        <v>6.8683019751304497E-3</v>
      </c>
      <c r="D13" s="17">
        <v>1.1541865808315999E-2</v>
      </c>
      <c r="E13" s="17">
        <v>2.1994030578735501E-3</v>
      </c>
      <c r="F13" s="17"/>
      <c r="G13" s="17">
        <v>0</v>
      </c>
      <c r="H13" s="17">
        <v>8.4927278077162709E-3</v>
      </c>
      <c r="I13" s="17">
        <v>8.1237905462203108E-3</v>
      </c>
      <c r="J13" s="17"/>
      <c r="K13" s="17">
        <v>0</v>
      </c>
      <c r="L13" s="17">
        <v>1.8362607191340499E-2</v>
      </c>
      <c r="M13" s="17">
        <v>0</v>
      </c>
      <c r="N13" s="17">
        <v>0</v>
      </c>
      <c r="O13" s="17">
        <v>0</v>
      </c>
      <c r="P13" s="17">
        <v>0</v>
      </c>
      <c r="Q13" s="17">
        <v>1.1747643297350899E-2</v>
      </c>
      <c r="R13" s="17">
        <v>0</v>
      </c>
      <c r="S13" s="17">
        <v>0</v>
      </c>
      <c r="T13" s="17">
        <v>1.35202236864488E-2</v>
      </c>
      <c r="U13" s="17">
        <v>0</v>
      </c>
      <c r="V13" s="17">
        <v>0</v>
      </c>
      <c r="W13" s="17">
        <v>0</v>
      </c>
      <c r="X13" s="17">
        <v>0</v>
      </c>
      <c r="Y13" s="17">
        <v>0</v>
      </c>
      <c r="Z13" s="17">
        <v>0</v>
      </c>
      <c r="AA13" s="17"/>
      <c r="AB13" s="17">
        <v>4.07907732402207E-3</v>
      </c>
      <c r="AC13" s="17">
        <v>2.6753760456941999E-3</v>
      </c>
      <c r="AD13" s="17">
        <v>5.3269488063465899E-3</v>
      </c>
      <c r="AE13" s="17">
        <v>2.36495859003472E-2</v>
      </c>
      <c r="AF13" s="17"/>
      <c r="AG13" s="17">
        <v>8.9454194181401592E-3</v>
      </c>
      <c r="AH13" s="17">
        <v>0</v>
      </c>
      <c r="AI13" s="17">
        <v>0</v>
      </c>
      <c r="AJ13" s="17">
        <v>4.7527144346789701E-2</v>
      </c>
      <c r="AK13" s="17"/>
      <c r="AL13" s="17">
        <v>3.7172418472993301E-3</v>
      </c>
      <c r="AM13" s="17">
        <v>4.8964225558150399E-3</v>
      </c>
      <c r="AN13" s="17">
        <v>0</v>
      </c>
      <c r="AO13" s="17">
        <v>0</v>
      </c>
      <c r="AP13" s="17">
        <v>0</v>
      </c>
      <c r="AQ13" s="17">
        <v>3.2271761160426599E-2</v>
      </c>
      <c r="AR13" s="17"/>
      <c r="AS13" s="17">
        <v>6.5627879395161797E-3</v>
      </c>
      <c r="AT13" s="17">
        <v>1.04750205775484E-2</v>
      </c>
      <c r="AU13" s="17">
        <v>1.04750205775484E-2</v>
      </c>
      <c r="AV13" s="17">
        <v>1.34450609051517E-2</v>
      </c>
      <c r="AW13" s="17">
        <v>0</v>
      </c>
      <c r="AX13" s="17">
        <v>0</v>
      </c>
      <c r="AY13" s="17">
        <v>0</v>
      </c>
      <c r="AZ13" s="17">
        <v>0</v>
      </c>
      <c r="BA13" s="17">
        <v>0</v>
      </c>
      <c r="BB13" s="17"/>
      <c r="BC13" s="17">
        <v>5.6418123653906001E-3</v>
      </c>
      <c r="BD13" s="17">
        <v>0</v>
      </c>
      <c r="BE13" s="17">
        <v>2.9345748730212201E-2</v>
      </c>
      <c r="BF13" s="17">
        <v>0</v>
      </c>
      <c r="BG13" s="17">
        <v>1.1085059399365001E-2</v>
      </c>
      <c r="BH13" s="17">
        <v>0</v>
      </c>
      <c r="BI13" s="17"/>
      <c r="BJ13" s="17">
        <v>7.0471771814358004E-3</v>
      </c>
      <c r="BK13" s="17">
        <v>7.9101783224946407E-3</v>
      </c>
      <c r="BL13" s="17">
        <v>0</v>
      </c>
      <c r="BM13" s="17">
        <v>1.10462234677103E-2</v>
      </c>
      <c r="BN13" s="17">
        <v>6.41561794488015E-3</v>
      </c>
      <c r="BO13" s="17">
        <v>0</v>
      </c>
      <c r="BP13" s="17"/>
      <c r="BQ13" s="17">
        <v>3.0837249855003501E-3</v>
      </c>
      <c r="BR13" s="17">
        <v>1.4924958405388201E-2</v>
      </c>
      <c r="BS13" s="17"/>
      <c r="BT13" s="17">
        <v>4.6690312341761599E-3</v>
      </c>
      <c r="BU13" s="17">
        <v>8.7253363370102394E-3</v>
      </c>
      <c r="BV13" s="17"/>
      <c r="BW13" s="17">
        <v>6.5003102821371804E-3</v>
      </c>
      <c r="BX13" s="17">
        <v>7.9922685280173003E-3</v>
      </c>
    </row>
    <row r="14" spans="2:76" x14ac:dyDescent="0.35">
      <c r="B14" s="18" t="s">
        <v>97</v>
      </c>
      <c r="C14" s="19">
        <v>7.0955870924048802E-3</v>
      </c>
      <c r="D14" s="19">
        <v>4.3720399428595303E-3</v>
      </c>
      <c r="E14" s="19">
        <v>9.8385313289229906E-3</v>
      </c>
      <c r="F14" s="19"/>
      <c r="G14" s="19">
        <v>1.1723207168104899E-2</v>
      </c>
      <c r="H14" s="19">
        <v>8.8592348783701307E-3</v>
      </c>
      <c r="I14" s="19">
        <v>4.2667981836587701E-3</v>
      </c>
      <c r="J14" s="19"/>
      <c r="K14" s="19">
        <v>1.8057880139514801E-2</v>
      </c>
      <c r="L14" s="19">
        <v>0</v>
      </c>
      <c r="M14" s="19">
        <v>0</v>
      </c>
      <c r="N14" s="19">
        <v>0</v>
      </c>
      <c r="O14" s="19">
        <v>9.8566391694175207E-2</v>
      </c>
      <c r="P14" s="19">
        <v>0</v>
      </c>
      <c r="Q14" s="19">
        <v>0</v>
      </c>
      <c r="R14" s="19">
        <v>9.8935160150863902E-3</v>
      </c>
      <c r="S14" s="19">
        <v>0</v>
      </c>
      <c r="T14" s="19">
        <v>4.9734276808237696E-3</v>
      </c>
      <c r="U14" s="19">
        <v>0</v>
      </c>
      <c r="V14" s="19">
        <v>0</v>
      </c>
      <c r="W14" s="19">
        <v>1.6101266321248701E-2</v>
      </c>
      <c r="X14" s="19">
        <v>0</v>
      </c>
      <c r="Y14" s="19">
        <v>2.92850372295143E-2</v>
      </c>
      <c r="Z14" s="19">
        <v>0</v>
      </c>
      <c r="AA14" s="19"/>
      <c r="AB14" s="19">
        <v>4.2108776608586803E-3</v>
      </c>
      <c r="AC14" s="19">
        <v>6.6509106081440103E-3</v>
      </c>
      <c r="AD14" s="19">
        <v>5.9957728124808403E-3</v>
      </c>
      <c r="AE14" s="19">
        <v>5.1657669378745198E-3</v>
      </c>
      <c r="AF14" s="19"/>
      <c r="AG14" s="19">
        <v>4.9233897329610098E-3</v>
      </c>
      <c r="AH14" s="19">
        <v>0</v>
      </c>
      <c r="AI14" s="19">
        <v>4.5987351943365803E-3</v>
      </c>
      <c r="AJ14" s="19">
        <v>0</v>
      </c>
      <c r="AK14" s="19"/>
      <c r="AL14" s="19">
        <v>0</v>
      </c>
      <c r="AM14" s="19">
        <v>0</v>
      </c>
      <c r="AN14" s="19">
        <v>1.3151306628024899E-2</v>
      </c>
      <c r="AO14" s="19">
        <v>0</v>
      </c>
      <c r="AP14" s="19">
        <v>2.3348896560735501E-2</v>
      </c>
      <c r="AQ14" s="19">
        <v>1.53675283885178E-2</v>
      </c>
      <c r="AR14" s="19"/>
      <c r="AS14" s="19">
        <v>4.5116832427237298E-3</v>
      </c>
      <c r="AT14" s="19">
        <v>0</v>
      </c>
      <c r="AU14" s="19">
        <v>0</v>
      </c>
      <c r="AV14" s="19">
        <v>3.90133006927636E-3</v>
      </c>
      <c r="AW14" s="19">
        <v>1.11646931193432E-2</v>
      </c>
      <c r="AX14" s="19">
        <v>0</v>
      </c>
      <c r="AY14" s="19">
        <v>0</v>
      </c>
      <c r="AZ14" s="19">
        <v>3.7532644911755599E-2</v>
      </c>
      <c r="BA14" s="19">
        <v>0</v>
      </c>
      <c r="BB14" s="19"/>
      <c r="BC14" s="19">
        <v>2.5588134153366701E-3</v>
      </c>
      <c r="BD14" s="19">
        <v>0</v>
      </c>
      <c r="BE14" s="19">
        <v>0</v>
      </c>
      <c r="BF14" s="19">
        <v>2.2051674592342901E-2</v>
      </c>
      <c r="BG14" s="19">
        <v>5.7657445593190604E-3</v>
      </c>
      <c r="BH14" s="19">
        <v>0</v>
      </c>
      <c r="BI14" s="19"/>
      <c r="BJ14" s="19">
        <v>7.0471771814358004E-3</v>
      </c>
      <c r="BK14" s="19">
        <v>8.5228256412229805E-3</v>
      </c>
      <c r="BL14" s="19">
        <v>2.2386687736903201E-2</v>
      </c>
      <c r="BM14" s="19">
        <v>3.0379038441873999E-3</v>
      </c>
      <c r="BN14" s="19">
        <v>7.8464901851912107E-3</v>
      </c>
      <c r="BO14" s="19">
        <v>0</v>
      </c>
      <c r="BP14" s="19"/>
      <c r="BQ14" s="19">
        <v>6.0748950793158198E-3</v>
      </c>
      <c r="BR14" s="19">
        <v>9.3193711840242194E-3</v>
      </c>
      <c r="BS14" s="19"/>
      <c r="BT14" s="19">
        <v>4.6493787597697601E-3</v>
      </c>
      <c r="BU14" s="19">
        <v>9.1560427563363508E-3</v>
      </c>
      <c r="BV14" s="19"/>
      <c r="BW14" s="19">
        <v>5.3094086661195899E-3</v>
      </c>
      <c r="BX14" s="19">
        <v>5.5160811052575301E-3</v>
      </c>
    </row>
    <row r="15" spans="2:76" x14ac:dyDescent="0.35">
      <c r="B15" s="16"/>
    </row>
    <row r="16" spans="2:76" x14ac:dyDescent="0.35">
      <c r="B16" t="s">
        <v>100</v>
      </c>
    </row>
    <row r="17" spans="2:2" x14ac:dyDescent="0.35">
      <c r="B17" t="s">
        <v>101</v>
      </c>
    </row>
    <row r="19" spans="2:2" x14ac:dyDescent="0.35">
      <c r="B1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102</v>
      </c>
      <c r="C9" s="17">
        <v>0.14664501988072501</v>
      </c>
      <c r="D9" s="17">
        <v>0.18977631497742001</v>
      </c>
      <c r="E9" s="17">
        <v>0.103722689032929</v>
      </c>
      <c r="F9" s="17"/>
      <c r="G9" s="17">
        <v>0.14025853040524899</v>
      </c>
      <c r="H9" s="17">
        <v>0.15500131198801101</v>
      </c>
      <c r="I9" s="17">
        <v>0.143063008917068</v>
      </c>
      <c r="J9" s="17"/>
      <c r="K9" s="17">
        <v>0.15011091093946599</v>
      </c>
      <c r="L9" s="17">
        <v>0.21963838037935099</v>
      </c>
      <c r="M9" s="17">
        <v>0.15023490106844201</v>
      </c>
      <c r="N9" s="17">
        <v>0.18447237998719401</v>
      </c>
      <c r="O9" s="17">
        <v>0.201244462353247</v>
      </c>
      <c r="P9" s="17">
        <v>8.5722107922546101E-2</v>
      </c>
      <c r="Q9" s="17">
        <v>0.120333953458044</v>
      </c>
      <c r="R9" s="17">
        <v>0.13023843660515799</v>
      </c>
      <c r="S9" s="17">
        <v>5.4544892543671598E-2</v>
      </c>
      <c r="T9" s="17">
        <v>0.15280688228862099</v>
      </c>
      <c r="U9" s="17">
        <v>0.13562176353511299</v>
      </c>
      <c r="V9" s="17">
        <v>0.142594600809648</v>
      </c>
      <c r="W9" s="17">
        <v>6.9469934934150407E-2</v>
      </c>
      <c r="X9" s="17">
        <v>8.2268441066082207E-2</v>
      </c>
      <c r="Y9" s="17">
        <v>0.11979672520212099</v>
      </c>
      <c r="Z9" s="17">
        <v>7.8514306219464897E-2</v>
      </c>
      <c r="AA9" s="17"/>
      <c r="AB9" s="17">
        <v>8.2440084822606702E-2</v>
      </c>
      <c r="AC9" s="17">
        <v>9.9915738231664095E-2</v>
      </c>
      <c r="AD9" s="17">
        <v>0.19018617286251299</v>
      </c>
      <c r="AE9" s="17">
        <v>0.31114886319484297</v>
      </c>
      <c r="AF9" s="17"/>
      <c r="AG9" s="17">
        <v>0.118379103366186</v>
      </c>
      <c r="AH9" s="17">
        <v>0.10070536427554</v>
      </c>
      <c r="AI9" s="17">
        <v>0.245325009886562</v>
      </c>
      <c r="AJ9" s="17">
        <v>0.36513864250372502</v>
      </c>
      <c r="AK9" s="17"/>
      <c r="AL9" s="17">
        <v>0.17125487370041301</v>
      </c>
      <c r="AM9" s="17">
        <v>0.17093955934264299</v>
      </c>
      <c r="AN9" s="17">
        <v>7.6567019970806102E-2</v>
      </c>
      <c r="AO9" s="17">
        <v>8.4271966148916605E-2</v>
      </c>
      <c r="AP9" s="17">
        <v>0.12805418600100599</v>
      </c>
      <c r="AQ9" s="17">
        <v>0.149317353973384</v>
      </c>
      <c r="AR9" s="17"/>
      <c r="AS9" s="17">
        <v>0.124953555422585</v>
      </c>
      <c r="AT9" s="17">
        <v>0.22113511943906</v>
      </c>
      <c r="AU9" s="17">
        <v>0.22113511943906</v>
      </c>
      <c r="AV9" s="17">
        <v>0.20056229107994999</v>
      </c>
      <c r="AW9" s="17">
        <v>0.10324242904754</v>
      </c>
      <c r="AX9" s="17">
        <v>7.5813234898946605E-2</v>
      </c>
      <c r="AY9" s="17">
        <v>5.7917939612184798E-2</v>
      </c>
      <c r="AZ9" s="17">
        <v>9.0617750558019905E-2</v>
      </c>
      <c r="BA9" s="17">
        <v>0</v>
      </c>
      <c r="BB9" s="17"/>
      <c r="BC9" s="17">
        <v>0.208631749943685</v>
      </c>
      <c r="BD9" s="17">
        <v>0.16401191105173299</v>
      </c>
      <c r="BE9" s="17">
        <v>9.1647735691597704E-2</v>
      </c>
      <c r="BF9" s="17">
        <v>9.4990327712501293E-2</v>
      </c>
      <c r="BG9" s="17">
        <v>0.10863174333742701</v>
      </c>
      <c r="BH9" s="17">
        <v>0.218534996506106</v>
      </c>
      <c r="BI9" s="17"/>
      <c r="BJ9" s="17">
        <v>0.14713380792899999</v>
      </c>
      <c r="BK9" s="17">
        <v>0.155625102127076</v>
      </c>
      <c r="BL9" s="17">
        <v>0.15405096547245301</v>
      </c>
      <c r="BM9" s="17">
        <v>0.153869856594848</v>
      </c>
      <c r="BN9" s="17">
        <v>0.15539196810130201</v>
      </c>
      <c r="BO9" s="17">
        <v>8.6987672375690606E-2</v>
      </c>
      <c r="BP9" s="17"/>
      <c r="BQ9" s="17">
        <v>0.13691178184349301</v>
      </c>
      <c r="BR9" s="17">
        <v>0.16861791585722499</v>
      </c>
      <c r="BS9" s="17"/>
      <c r="BT9" s="17">
        <v>0.148706682533113</v>
      </c>
      <c r="BU9" s="17">
        <v>0.14633663601470101</v>
      </c>
      <c r="BV9" s="17"/>
      <c r="BW9" s="17">
        <v>0.120923870380928</v>
      </c>
      <c r="BX9" s="17">
        <v>0.18542772561714799</v>
      </c>
    </row>
    <row r="10" spans="2:76" x14ac:dyDescent="0.35">
      <c r="B10" s="18" t="s">
        <v>103</v>
      </c>
      <c r="C10" s="17">
        <v>0.28579473738589001</v>
      </c>
      <c r="D10" s="17">
        <v>0.32454420078098001</v>
      </c>
      <c r="E10" s="17">
        <v>0.24753998486758799</v>
      </c>
      <c r="F10" s="17"/>
      <c r="G10" s="17">
        <v>0.23187189681725101</v>
      </c>
      <c r="H10" s="17">
        <v>0.25779506839828398</v>
      </c>
      <c r="I10" s="17">
        <v>0.32392475676205401</v>
      </c>
      <c r="J10" s="17"/>
      <c r="K10" s="17">
        <v>0.31103108639499</v>
      </c>
      <c r="L10" s="17">
        <v>0.272403482049206</v>
      </c>
      <c r="M10" s="17">
        <v>0.18916724587012301</v>
      </c>
      <c r="N10" s="17">
        <v>6.2286627689557603E-2</v>
      </c>
      <c r="O10" s="17">
        <v>0.399567850631597</v>
      </c>
      <c r="P10" s="17">
        <v>0.13491795051396599</v>
      </c>
      <c r="Q10" s="17">
        <v>0.31186174086519403</v>
      </c>
      <c r="R10" s="17">
        <v>0.23622806261947299</v>
      </c>
      <c r="S10" s="17">
        <v>0.28578299937280299</v>
      </c>
      <c r="T10" s="17">
        <v>0.346880897683505</v>
      </c>
      <c r="U10" s="17">
        <v>0.25830416439089599</v>
      </c>
      <c r="V10" s="17">
        <v>0.20979985741979501</v>
      </c>
      <c r="W10" s="17">
        <v>0.29612492318741701</v>
      </c>
      <c r="X10" s="17">
        <v>0.42332851931010301</v>
      </c>
      <c r="Y10" s="17">
        <v>0.30491661225318001</v>
      </c>
      <c r="Z10" s="17">
        <v>0.16337112834089301</v>
      </c>
      <c r="AA10" s="17"/>
      <c r="AB10" s="17">
        <v>0.16870475648355099</v>
      </c>
      <c r="AC10" s="17">
        <v>0.27115919729231802</v>
      </c>
      <c r="AD10" s="17">
        <v>0.37097502400157201</v>
      </c>
      <c r="AE10" s="17">
        <v>0.38736056714469902</v>
      </c>
      <c r="AF10" s="17"/>
      <c r="AG10" s="17">
        <v>0.26221365593385898</v>
      </c>
      <c r="AH10" s="17">
        <v>0.41407270155166398</v>
      </c>
      <c r="AI10" s="17">
        <v>0.338526231552497</v>
      </c>
      <c r="AJ10" s="17">
        <v>0.24591524212872101</v>
      </c>
      <c r="AK10" s="17"/>
      <c r="AL10" s="17">
        <v>0.32769171634352001</v>
      </c>
      <c r="AM10" s="17">
        <v>0.31583616231380102</v>
      </c>
      <c r="AN10" s="17">
        <v>0.164564383383627</v>
      </c>
      <c r="AO10" s="17">
        <v>0.416012699301405</v>
      </c>
      <c r="AP10" s="17">
        <v>0.45213372562966703</v>
      </c>
      <c r="AQ10" s="17">
        <v>0.224687737223981</v>
      </c>
      <c r="AR10" s="17"/>
      <c r="AS10" s="17">
        <v>0.28599502320953601</v>
      </c>
      <c r="AT10" s="17">
        <v>0.38121429202435803</v>
      </c>
      <c r="AU10" s="17">
        <v>0.38121429202435803</v>
      </c>
      <c r="AV10" s="17">
        <v>0.297754953159106</v>
      </c>
      <c r="AW10" s="17">
        <v>0.300437547292213</v>
      </c>
      <c r="AX10" s="17">
        <v>7.2454520117631996E-2</v>
      </c>
      <c r="AY10" s="17">
        <v>0.40504755243997498</v>
      </c>
      <c r="AZ10" s="17">
        <v>0.132669887971293</v>
      </c>
      <c r="BA10" s="17">
        <v>0.68921942700524597</v>
      </c>
      <c r="BB10" s="17"/>
      <c r="BC10" s="17">
        <v>0.38039054597227001</v>
      </c>
      <c r="BD10" s="17">
        <v>0.23745639950519901</v>
      </c>
      <c r="BE10" s="17">
        <v>0.15751622282181199</v>
      </c>
      <c r="BF10" s="17">
        <v>0.20297554443956201</v>
      </c>
      <c r="BG10" s="17">
        <v>0.25885161441966797</v>
      </c>
      <c r="BH10" s="17">
        <v>0.27527529083728702</v>
      </c>
      <c r="BI10" s="17"/>
      <c r="BJ10" s="17">
        <v>0.24522753440015599</v>
      </c>
      <c r="BK10" s="17">
        <v>0.32728633536680601</v>
      </c>
      <c r="BL10" s="17">
        <v>0.228007727989326</v>
      </c>
      <c r="BM10" s="17">
        <v>0.283293719421159</v>
      </c>
      <c r="BN10" s="17">
        <v>0.28386613230707303</v>
      </c>
      <c r="BO10" s="17">
        <v>0.30993760165555601</v>
      </c>
      <c r="BP10" s="17"/>
      <c r="BQ10" s="17">
        <v>0.296400922143575</v>
      </c>
      <c r="BR10" s="17">
        <v>0.26617870667891003</v>
      </c>
      <c r="BS10" s="17"/>
      <c r="BT10" s="17">
        <v>0.28509147639161497</v>
      </c>
      <c r="BU10" s="17">
        <v>0.28904229058507402</v>
      </c>
      <c r="BV10" s="17"/>
      <c r="BW10" s="17">
        <v>0.27053652741465301</v>
      </c>
      <c r="BX10" s="17">
        <v>0.31580678859751699</v>
      </c>
    </row>
    <row r="11" spans="2:76" ht="29" x14ac:dyDescent="0.35">
      <c r="B11" s="18" t="s">
        <v>104</v>
      </c>
      <c r="C11" s="17">
        <v>0.24407245875474301</v>
      </c>
      <c r="D11" s="17">
        <v>0.21499325002596201</v>
      </c>
      <c r="E11" s="17">
        <v>0.27369417233870602</v>
      </c>
      <c r="F11" s="17"/>
      <c r="G11" s="17">
        <v>0.27150782391016998</v>
      </c>
      <c r="H11" s="17">
        <v>0.226655291577263</v>
      </c>
      <c r="I11" s="17">
        <v>0.246639231344814</v>
      </c>
      <c r="J11" s="17"/>
      <c r="K11" s="17">
        <v>0.15812772676239401</v>
      </c>
      <c r="L11" s="17">
        <v>0.275477654379365</v>
      </c>
      <c r="M11" s="17">
        <v>0.32846080124153298</v>
      </c>
      <c r="N11" s="17">
        <v>0.221018061374707</v>
      </c>
      <c r="O11" s="17">
        <v>0.101434508157658</v>
      </c>
      <c r="P11" s="17">
        <v>0.26575705158498603</v>
      </c>
      <c r="Q11" s="17">
        <v>0.242214930572724</v>
      </c>
      <c r="R11" s="17">
        <v>0.32034920289268398</v>
      </c>
      <c r="S11" s="17">
        <v>0.38229505401263802</v>
      </c>
      <c r="T11" s="17">
        <v>0.194560332045735</v>
      </c>
      <c r="U11" s="17">
        <v>0.272325597825536</v>
      </c>
      <c r="V11" s="17">
        <v>0.43441497335811102</v>
      </c>
      <c r="W11" s="17">
        <v>0.29239719376556</v>
      </c>
      <c r="X11" s="17">
        <v>0.288249640490292</v>
      </c>
      <c r="Y11" s="17">
        <v>0.18756098559370701</v>
      </c>
      <c r="Z11" s="17">
        <v>0.235220661936619</v>
      </c>
      <c r="AA11" s="17"/>
      <c r="AB11" s="17">
        <v>0.232250070146827</v>
      </c>
      <c r="AC11" s="17">
        <v>0.26494684290666898</v>
      </c>
      <c r="AD11" s="17">
        <v>0.26399385698963801</v>
      </c>
      <c r="AE11" s="17">
        <v>0.143953115863096</v>
      </c>
      <c r="AF11" s="17"/>
      <c r="AG11" s="17">
        <v>0.258779373722615</v>
      </c>
      <c r="AH11" s="17">
        <v>0.22753143000791201</v>
      </c>
      <c r="AI11" s="17">
        <v>0.19954307980806099</v>
      </c>
      <c r="AJ11" s="17">
        <v>0.188665066831217</v>
      </c>
      <c r="AK11" s="17"/>
      <c r="AL11" s="17">
        <v>0.19557043181074599</v>
      </c>
      <c r="AM11" s="17">
        <v>0.297013855671588</v>
      </c>
      <c r="AN11" s="17">
        <v>0.238955497901187</v>
      </c>
      <c r="AO11" s="17">
        <v>0.22040401277013</v>
      </c>
      <c r="AP11" s="17">
        <v>0.118687129027454</v>
      </c>
      <c r="AQ11" s="17">
        <v>0.22022872974402399</v>
      </c>
      <c r="AR11" s="17"/>
      <c r="AS11" s="17">
        <v>0.241550882768266</v>
      </c>
      <c r="AT11" s="17">
        <v>0.21175040105443799</v>
      </c>
      <c r="AU11" s="17">
        <v>0.21175040105443799</v>
      </c>
      <c r="AV11" s="17">
        <v>0.243159877478555</v>
      </c>
      <c r="AW11" s="17">
        <v>0.31465976918833</v>
      </c>
      <c r="AX11" s="17">
        <v>0.21138538940753501</v>
      </c>
      <c r="AY11" s="17">
        <v>0.161149001385616</v>
      </c>
      <c r="AZ11" s="17">
        <v>0.180460765684643</v>
      </c>
      <c r="BA11" s="17">
        <v>0</v>
      </c>
      <c r="BB11" s="17"/>
      <c r="BC11" s="17">
        <v>0.208017681042865</v>
      </c>
      <c r="BD11" s="17">
        <v>0.21829473922794401</v>
      </c>
      <c r="BE11" s="17">
        <v>0.23348087930758499</v>
      </c>
      <c r="BF11" s="17">
        <v>0.28629707311289199</v>
      </c>
      <c r="BG11" s="17">
        <v>0.26494188213244102</v>
      </c>
      <c r="BH11" s="17">
        <v>0.19809595127301999</v>
      </c>
      <c r="BI11" s="17"/>
      <c r="BJ11" s="17">
        <v>0.29076254487695902</v>
      </c>
      <c r="BK11" s="17">
        <v>0.198353732404668</v>
      </c>
      <c r="BL11" s="17">
        <v>0.266035321754576</v>
      </c>
      <c r="BM11" s="17">
        <v>0.241573397440208</v>
      </c>
      <c r="BN11" s="17">
        <v>0.21767350701805999</v>
      </c>
      <c r="BO11" s="17">
        <v>0.30629178834245901</v>
      </c>
      <c r="BP11" s="17"/>
      <c r="BQ11" s="17">
        <v>0.23831756144770999</v>
      </c>
      <c r="BR11" s="17">
        <v>0.25859253840138302</v>
      </c>
      <c r="BS11" s="17"/>
      <c r="BT11" s="17">
        <v>0.24759900046793401</v>
      </c>
      <c r="BU11" s="17">
        <v>0.23580777465986999</v>
      </c>
      <c r="BV11" s="17"/>
      <c r="BW11" s="17">
        <v>0.23922088890500501</v>
      </c>
      <c r="BX11" s="17">
        <v>0.25506797278544602</v>
      </c>
    </row>
    <row r="12" spans="2:76" x14ac:dyDescent="0.35">
      <c r="B12" s="18" t="s">
        <v>105</v>
      </c>
      <c r="C12" s="17">
        <v>0.16663399236437099</v>
      </c>
      <c r="D12" s="17">
        <v>0.151191395837214</v>
      </c>
      <c r="E12" s="17">
        <v>0.180445724362675</v>
      </c>
      <c r="F12" s="17"/>
      <c r="G12" s="17">
        <v>0.17116795021353201</v>
      </c>
      <c r="H12" s="17">
        <v>0.15842870111691101</v>
      </c>
      <c r="I12" s="17">
        <v>0.17075384700037999</v>
      </c>
      <c r="J12" s="17"/>
      <c r="K12" s="17">
        <v>0.22788875348106499</v>
      </c>
      <c r="L12" s="17">
        <v>0.14952996419704701</v>
      </c>
      <c r="M12" s="17">
        <v>0.16858777464022201</v>
      </c>
      <c r="N12" s="17">
        <v>0.27962624969964101</v>
      </c>
      <c r="O12" s="17">
        <v>0</v>
      </c>
      <c r="P12" s="17">
        <v>0.17301061439089799</v>
      </c>
      <c r="Q12" s="17">
        <v>0.13329449058392201</v>
      </c>
      <c r="R12" s="17">
        <v>0.167217664934486</v>
      </c>
      <c r="S12" s="17">
        <v>9.2870298218684505E-2</v>
      </c>
      <c r="T12" s="17">
        <v>0.148823513227442</v>
      </c>
      <c r="U12" s="17">
        <v>0.17377005075002599</v>
      </c>
      <c r="V12" s="17">
        <v>0.21319056841244599</v>
      </c>
      <c r="W12" s="17">
        <v>0.124341948104427</v>
      </c>
      <c r="X12" s="17">
        <v>4.1539535146226603E-2</v>
      </c>
      <c r="Y12" s="17">
        <v>0.26497553552287001</v>
      </c>
      <c r="Z12" s="17">
        <v>0.31492208392909898</v>
      </c>
      <c r="AA12" s="17"/>
      <c r="AB12" s="17">
        <v>0.198652503062754</v>
      </c>
      <c r="AC12" s="17">
        <v>0.21148874745846699</v>
      </c>
      <c r="AD12" s="17">
        <v>0.118025087885649</v>
      </c>
      <c r="AE12" s="17">
        <v>0.10778395716434</v>
      </c>
      <c r="AF12" s="17"/>
      <c r="AG12" s="17">
        <v>0.18878455915422199</v>
      </c>
      <c r="AH12" s="17">
        <v>6.9496165608011903E-2</v>
      </c>
      <c r="AI12" s="17">
        <v>0.124836017760349</v>
      </c>
      <c r="AJ12" s="17">
        <v>0.145317079095555</v>
      </c>
      <c r="AK12" s="17"/>
      <c r="AL12" s="17">
        <v>0.17287596404049299</v>
      </c>
      <c r="AM12" s="17">
        <v>0.13752700027356099</v>
      </c>
      <c r="AN12" s="17">
        <v>0.21271768388012199</v>
      </c>
      <c r="AO12" s="17">
        <v>0.207481777876174</v>
      </c>
      <c r="AP12" s="17">
        <v>0.149439912134748</v>
      </c>
      <c r="AQ12" s="17">
        <v>0.20142600819843301</v>
      </c>
      <c r="AR12" s="17"/>
      <c r="AS12" s="17">
        <v>0.18432888272364401</v>
      </c>
      <c r="AT12" s="17">
        <v>9.8557479143153201E-2</v>
      </c>
      <c r="AU12" s="17">
        <v>9.8557479143153201E-2</v>
      </c>
      <c r="AV12" s="17">
        <v>0.16798278222379801</v>
      </c>
      <c r="AW12" s="17">
        <v>0.115989954989625</v>
      </c>
      <c r="AX12" s="17">
        <v>0.107140127515643</v>
      </c>
      <c r="AY12" s="17">
        <v>0.263861278108524</v>
      </c>
      <c r="AZ12" s="17">
        <v>0.194336399423094</v>
      </c>
      <c r="BA12" s="17">
        <v>0</v>
      </c>
      <c r="BB12" s="17"/>
      <c r="BC12" s="17">
        <v>0.11436029193774799</v>
      </c>
      <c r="BD12" s="17">
        <v>0.197683430066076</v>
      </c>
      <c r="BE12" s="17">
        <v>0.154295864171754</v>
      </c>
      <c r="BF12" s="17">
        <v>0.18080120379933301</v>
      </c>
      <c r="BG12" s="17">
        <v>0.20481342709633901</v>
      </c>
      <c r="BH12" s="17">
        <v>0.162795292356611</v>
      </c>
      <c r="BI12" s="17"/>
      <c r="BJ12" s="17">
        <v>0.1470850542231</v>
      </c>
      <c r="BK12" s="17">
        <v>0.18139191809580499</v>
      </c>
      <c r="BL12" s="17">
        <v>0.165019872523088</v>
      </c>
      <c r="BM12" s="17">
        <v>0.143867904201849</v>
      </c>
      <c r="BN12" s="17">
        <v>0.19961279413083899</v>
      </c>
      <c r="BO12" s="17">
        <v>0.17300687280686999</v>
      </c>
      <c r="BP12" s="17"/>
      <c r="BQ12" s="17">
        <v>0.16973094351113099</v>
      </c>
      <c r="BR12" s="17">
        <v>0.154521712682646</v>
      </c>
      <c r="BS12" s="17"/>
      <c r="BT12" s="17">
        <v>0.168538772557634</v>
      </c>
      <c r="BU12" s="17">
        <v>0.16664053710503901</v>
      </c>
      <c r="BV12" s="17"/>
      <c r="BW12" s="17">
        <v>0.18278992334882799</v>
      </c>
      <c r="BX12" s="17">
        <v>0.13581145327157801</v>
      </c>
    </row>
    <row r="13" spans="2:76" x14ac:dyDescent="0.35">
      <c r="B13" s="18" t="s">
        <v>106</v>
      </c>
      <c r="C13" s="17">
        <v>0.14487399460088199</v>
      </c>
      <c r="D13" s="17">
        <v>0.113584349295935</v>
      </c>
      <c r="E13" s="17">
        <v>0.176512735850442</v>
      </c>
      <c r="F13" s="17"/>
      <c r="G13" s="17">
        <v>0.173276881894187</v>
      </c>
      <c r="H13" s="17">
        <v>0.180222233620696</v>
      </c>
      <c r="I13" s="17">
        <v>0.110498081194444</v>
      </c>
      <c r="J13" s="17"/>
      <c r="K13" s="17">
        <v>0.124152777423265</v>
      </c>
      <c r="L13" s="17">
        <v>8.2950518995030198E-2</v>
      </c>
      <c r="M13" s="17">
        <v>0.16354927717968001</v>
      </c>
      <c r="N13" s="17">
        <v>0.252596681248899</v>
      </c>
      <c r="O13" s="17">
        <v>0.199186787163322</v>
      </c>
      <c r="P13" s="17">
        <v>0.29868942202917598</v>
      </c>
      <c r="Q13" s="17">
        <v>0.19229488452011501</v>
      </c>
      <c r="R13" s="17">
        <v>0.1459666329482</v>
      </c>
      <c r="S13" s="17">
        <v>0.184506755852203</v>
      </c>
      <c r="T13" s="17">
        <v>0.148518657234846</v>
      </c>
      <c r="U13" s="17">
        <v>0.118390252093018</v>
      </c>
      <c r="V13" s="17">
        <v>0</v>
      </c>
      <c r="W13" s="17">
        <v>0.18476912840181001</v>
      </c>
      <c r="X13" s="17">
        <v>0.16461386398729699</v>
      </c>
      <c r="Y13" s="17">
        <v>9.3465104198607499E-2</v>
      </c>
      <c r="Z13" s="17">
        <v>0.20797181957392499</v>
      </c>
      <c r="AA13" s="17"/>
      <c r="AB13" s="17">
        <v>0.29668377443594501</v>
      </c>
      <c r="AC13" s="17">
        <v>0.14323984242430801</v>
      </c>
      <c r="AD13" s="17">
        <v>4.5553894138895802E-2</v>
      </c>
      <c r="AE13" s="17">
        <v>4.4587729695147099E-2</v>
      </c>
      <c r="AF13" s="17"/>
      <c r="AG13" s="17">
        <v>0.158016418321442</v>
      </c>
      <c r="AH13" s="17">
        <v>0.18819433855687201</v>
      </c>
      <c r="AI13" s="17">
        <v>8.7170925798194604E-2</v>
      </c>
      <c r="AJ13" s="17">
        <v>5.4963969440781899E-2</v>
      </c>
      <c r="AK13" s="17"/>
      <c r="AL13" s="17">
        <v>0.128317665832961</v>
      </c>
      <c r="AM13" s="17">
        <v>7.86834223984062E-2</v>
      </c>
      <c r="AN13" s="17">
        <v>0.28062519346655901</v>
      </c>
      <c r="AO13" s="17">
        <v>7.1829543903374093E-2</v>
      </c>
      <c r="AP13" s="17">
        <v>0.12833615064639001</v>
      </c>
      <c r="AQ13" s="17">
        <v>0.204340170860179</v>
      </c>
      <c r="AR13" s="17"/>
      <c r="AS13" s="17">
        <v>0.15591521410438799</v>
      </c>
      <c r="AT13" s="17">
        <v>8.7342708338989897E-2</v>
      </c>
      <c r="AU13" s="17">
        <v>8.7342708338989897E-2</v>
      </c>
      <c r="AV13" s="17">
        <v>8.2452659646090401E-2</v>
      </c>
      <c r="AW13" s="17">
        <v>0.15450560636294899</v>
      </c>
      <c r="AX13" s="17">
        <v>0.42589648163655303</v>
      </c>
      <c r="AY13" s="17">
        <v>6.0823741133519203E-2</v>
      </c>
      <c r="AZ13" s="17">
        <v>0.36438255145119403</v>
      </c>
      <c r="BA13" s="17">
        <v>0.31078057299475398</v>
      </c>
      <c r="BB13" s="17"/>
      <c r="BC13" s="17">
        <v>8.32953245496377E-2</v>
      </c>
      <c r="BD13" s="17">
        <v>0.16823170126819001</v>
      </c>
      <c r="BE13" s="17">
        <v>0.337298986392566</v>
      </c>
      <c r="BF13" s="17">
        <v>0.219433127467204</v>
      </c>
      <c r="BG13" s="17">
        <v>0.147216376821376</v>
      </c>
      <c r="BH13" s="17">
        <v>0.14529846902697599</v>
      </c>
      <c r="BI13" s="17"/>
      <c r="BJ13" s="17">
        <v>0.16459427001282001</v>
      </c>
      <c r="BK13" s="17">
        <v>0.12496677751245699</v>
      </c>
      <c r="BL13" s="17">
        <v>0.15061087126263201</v>
      </c>
      <c r="BM13" s="17">
        <v>0.169989227419276</v>
      </c>
      <c r="BN13" s="17">
        <v>0.12941178623858099</v>
      </c>
      <c r="BO13" s="17">
        <v>0.114615299737512</v>
      </c>
      <c r="BP13" s="17"/>
      <c r="BQ13" s="17">
        <v>0.14666744485215399</v>
      </c>
      <c r="BR13" s="17">
        <v>0.139975141308844</v>
      </c>
      <c r="BS13" s="17"/>
      <c r="BT13" s="17">
        <v>0.13859521568507799</v>
      </c>
      <c r="BU13" s="17">
        <v>0.14966436206758199</v>
      </c>
      <c r="BV13" s="17"/>
      <c r="BW13" s="17">
        <v>0.17263425259996301</v>
      </c>
      <c r="BX13" s="17">
        <v>0.102796090576775</v>
      </c>
    </row>
    <row r="14" spans="2:76" x14ac:dyDescent="0.35">
      <c r="B14" s="18" t="s">
        <v>97</v>
      </c>
      <c r="C14" s="17">
        <v>1.1979797013389099E-2</v>
      </c>
      <c r="D14" s="17">
        <v>5.91048908248871E-3</v>
      </c>
      <c r="E14" s="17">
        <v>1.8084693547660499E-2</v>
      </c>
      <c r="F14" s="17"/>
      <c r="G14" s="17">
        <v>1.19169167596109E-2</v>
      </c>
      <c r="H14" s="17">
        <v>2.1897393298834399E-2</v>
      </c>
      <c r="I14" s="17">
        <v>5.1210747812396804E-3</v>
      </c>
      <c r="J14" s="17"/>
      <c r="K14" s="17">
        <v>2.86887449988199E-2</v>
      </c>
      <c r="L14" s="17">
        <v>0</v>
      </c>
      <c r="M14" s="17">
        <v>0</v>
      </c>
      <c r="N14" s="17">
        <v>0</v>
      </c>
      <c r="O14" s="17">
        <v>9.8566391694175207E-2</v>
      </c>
      <c r="P14" s="17">
        <v>4.1902853558428099E-2</v>
      </c>
      <c r="Q14" s="17">
        <v>0</v>
      </c>
      <c r="R14" s="17">
        <v>0</v>
      </c>
      <c r="S14" s="17">
        <v>0</v>
      </c>
      <c r="T14" s="17">
        <v>8.4097175198506995E-3</v>
      </c>
      <c r="U14" s="17">
        <v>4.15881714054116E-2</v>
      </c>
      <c r="V14" s="17">
        <v>0</v>
      </c>
      <c r="W14" s="17">
        <v>3.2896871606635701E-2</v>
      </c>
      <c r="X14" s="17">
        <v>0</v>
      </c>
      <c r="Y14" s="17">
        <v>2.92850372295143E-2</v>
      </c>
      <c r="Z14" s="17">
        <v>0</v>
      </c>
      <c r="AA14" s="17"/>
      <c r="AB14" s="17">
        <v>2.1268811048315701E-2</v>
      </c>
      <c r="AC14" s="17">
        <v>9.2496316865733307E-3</v>
      </c>
      <c r="AD14" s="17">
        <v>1.12659641217315E-2</v>
      </c>
      <c r="AE14" s="17">
        <v>5.1657669378745198E-3</v>
      </c>
      <c r="AF14" s="17"/>
      <c r="AG14" s="17">
        <v>1.3826889501675E-2</v>
      </c>
      <c r="AH14" s="17">
        <v>0</v>
      </c>
      <c r="AI14" s="17">
        <v>4.5987351943365803E-3</v>
      </c>
      <c r="AJ14" s="17">
        <v>0</v>
      </c>
      <c r="AK14" s="17"/>
      <c r="AL14" s="17">
        <v>4.2893482718663299E-3</v>
      </c>
      <c r="AM14" s="17">
        <v>0</v>
      </c>
      <c r="AN14" s="17">
        <v>2.65702213976984E-2</v>
      </c>
      <c r="AO14" s="17">
        <v>0</v>
      </c>
      <c r="AP14" s="17">
        <v>2.3348896560735501E-2</v>
      </c>
      <c r="AQ14" s="17">
        <v>0</v>
      </c>
      <c r="AR14" s="17"/>
      <c r="AS14" s="17">
        <v>7.25644177158108E-3</v>
      </c>
      <c r="AT14" s="17">
        <v>0</v>
      </c>
      <c r="AU14" s="17">
        <v>0</v>
      </c>
      <c r="AV14" s="17">
        <v>8.0874364124997097E-3</v>
      </c>
      <c r="AW14" s="17">
        <v>1.11646931193432E-2</v>
      </c>
      <c r="AX14" s="17">
        <v>0.10731024642369</v>
      </c>
      <c r="AY14" s="17">
        <v>5.12004873201806E-2</v>
      </c>
      <c r="AZ14" s="17">
        <v>3.7532644911755599E-2</v>
      </c>
      <c r="BA14" s="17">
        <v>0</v>
      </c>
      <c r="BB14" s="17"/>
      <c r="BC14" s="17">
        <v>5.30440655379488E-3</v>
      </c>
      <c r="BD14" s="17">
        <v>1.4321818880857999E-2</v>
      </c>
      <c r="BE14" s="17">
        <v>2.5760311614685599E-2</v>
      </c>
      <c r="BF14" s="17">
        <v>1.5502723468507401E-2</v>
      </c>
      <c r="BG14" s="17">
        <v>1.5544956192748101E-2</v>
      </c>
      <c r="BH14" s="17">
        <v>0</v>
      </c>
      <c r="BI14" s="17"/>
      <c r="BJ14" s="17">
        <v>5.1967885579657204E-3</v>
      </c>
      <c r="BK14" s="17">
        <v>1.2376134493187E-2</v>
      </c>
      <c r="BL14" s="17">
        <v>3.6275240997924903E-2</v>
      </c>
      <c r="BM14" s="17">
        <v>7.40589492266059E-3</v>
      </c>
      <c r="BN14" s="17">
        <v>1.4043812204145001E-2</v>
      </c>
      <c r="BO14" s="17">
        <v>9.1607650819132292E-3</v>
      </c>
      <c r="BP14" s="17"/>
      <c r="BQ14" s="17">
        <v>1.1971346201936701E-2</v>
      </c>
      <c r="BR14" s="17">
        <v>1.21139850709912E-2</v>
      </c>
      <c r="BS14" s="17"/>
      <c r="BT14" s="17">
        <v>1.1468852364626501E-2</v>
      </c>
      <c r="BU14" s="17">
        <v>1.2508399567732999E-2</v>
      </c>
      <c r="BV14" s="17"/>
      <c r="BW14" s="17">
        <v>1.38945373506222E-2</v>
      </c>
      <c r="BX14" s="17">
        <v>5.0899691515362902E-3</v>
      </c>
    </row>
    <row r="15" spans="2:76" x14ac:dyDescent="0.35">
      <c r="B15" s="18" t="s">
        <v>107</v>
      </c>
      <c r="C15" s="20">
        <v>0.43243975726661499</v>
      </c>
      <c r="D15" s="20">
        <v>0.51432051575839999</v>
      </c>
      <c r="E15" s="20">
        <v>0.35126267390051702</v>
      </c>
      <c r="F15" s="20"/>
      <c r="G15" s="20">
        <v>0.3721304272225</v>
      </c>
      <c r="H15" s="20">
        <v>0.41279638038629501</v>
      </c>
      <c r="I15" s="20">
        <v>0.46698776567912198</v>
      </c>
      <c r="J15" s="20"/>
      <c r="K15" s="20">
        <v>0.46114199733445599</v>
      </c>
      <c r="L15" s="20">
        <v>0.49204186242855702</v>
      </c>
      <c r="M15" s="20">
        <v>0.33940214693856502</v>
      </c>
      <c r="N15" s="20">
        <v>0.24675900767675199</v>
      </c>
      <c r="O15" s="20">
        <v>0.60081231298484505</v>
      </c>
      <c r="P15" s="20">
        <v>0.22064005843651199</v>
      </c>
      <c r="Q15" s="20">
        <v>0.43219569432323801</v>
      </c>
      <c r="R15" s="20">
        <v>0.36646649922463098</v>
      </c>
      <c r="S15" s="20">
        <v>0.340327891916474</v>
      </c>
      <c r="T15" s="20">
        <v>0.49968777997212599</v>
      </c>
      <c r="U15" s="20">
        <v>0.393925927926009</v>
      </c>
      <c r="V15" s="20">
        <v>0.35239445822944299</v>
      </c>
      <c r="W15" s="20">
        <v>0.365594858121567</v>
      </c>
      <c r="X15" s="20">
        <v>0.50559696037618496</v>
      </c>
      <c r="Y15" s="20">
        <v>0.42471333745530099</v>
      </c>
      <c r="Z15" s="20">
        <v>0.24188543456035799</v>
      </c>
      <c r="AA15" s="20"/>
      <c r="AB15" s="20">
        <v>0.251144841306158</v>
      </c>
      <c r="AC15" s="20">
        <v>0.37107493552398202</v>
      </c>
      <c r="AD15" s="20">
        <v>0.56116119686408505</v>
      </c>
      <c r="AE15" s="20">
        <v>0.69850943033954305</v>
      </c>
      <c r="AF15" s="20"/>
      <c r="AG15" s="20">
        <v>0.38059275930004599</v>
      </c>
      <c r="AH15" s="20">
        <v>0.51477806582720298</v>
      </c>
      <c r="AI15" s="20">
        <v>0.58385124143905898</v>
      </c>
      <c r="AJ15" s="20">
        <v>0.61105388463244603</v>
      </c>
      <c r="AK15" s="20"/>
      <c r="AL15" s="20">
        <v>0.49894659004393299</v>
      </c>
      <c r="AM15" s="20">
        <v>0.486775721656444</v>
      </c>
      <c r="AN15" s="20">
        <v>0.241131403354433</v>
      </c>
      <c r="AO15" s="20">
        <v>0.50028466545032202</v>
      </c>
      <c r="AP15" s="20">
        <v>0.58018791163067296</v>
      </c>
      <c r="AQ15" s="20">
        <v>0.37400509119736403</v>
      </c>
      <c r="AR15" s="20"/>
      <c r="AS15" s="20">
        <v>0.41094857863211998</v>
      </c>
      <c r="AT15" s="20">
        <v>0.60234941146341903</v>
      </c>
      <c r="AU15" s="20">
        <v>0.60234941146341903</v>
      </c>
      <c r="AV15" s="20">
        <v>0.49831724423905599</v>
      </c>
      <c r="AW15" s="20">
        <v>0.403679976339753</v>
      </c>
      <c r="AX15" s="20">
        <v>0.14826775501657899</v>
      </c>
      <c r="AY15" s="20">
        <v>0.46296549205215998</v>
      </c>
      <c r="AZ15" s="20">
        <v>0.22328763852931299</v>
      </c>
      <c r="BA15" s="20">
        <v>0.68921942700524597</v>
      </c>
      <c r="BB15" s="20"/>
      <c r="BC15" s="20">
        <v>0.58902229591595501</v>
      </c>
      <c r="BD15" s="20">
        <v>0.40146831055693299</v>
      </c>
      <c r="BE15" s="20">
        <v>0.24916395851341</v>
      </c>
      <c r="BF15" s="20">
        <v>0.29796587215206299</v>
      </c>
      <c r="BG15" s="20">
        <v>0.36748335775709601</v>
      </c>
      <c r="BH15" s="20">
        <v>0.493810287343393</v>
      </c>
      <c r="BI15" s="20"/>
      <c r="BJ15" s="20">
        <v>0.39236134232915498</v>
      </c>
      <c r="BK15" s="20">
        <v>0.48291143749388199</v>
      </c>
      <c r="BL15" s="20">
        <v>0.38205869346178001</v>
      </c>
      <c r="BM15" s="20">
        <v>0.43716357601600703</v>
      </c>
      <c r="BN15" s="20">
        <v>0.43925810040837499</v>
      </c>
      <c r="BO15" s="20">
        <v>0.396925274031247</v>
      </c>
      <c r="BP15" s="20"/>
      <c r="BQ15" s="20">
        <v>0.433312703987069</v>
      </c>
      <c r="BR15" s="20">
        <v>0.43479662253613499</v>
      </c>
      <c r="BS15" s="20"/>
      <c r="BT15" s="20">
        <v>0.43379815892472801</v>
      </c>
      <c r="BU15" s="20">
        <v>0.43537892659977501</v>
      </c>
      <c r="BV15" s="20"/>
      <c r="BW15" s="20">
        <v>0.39146039779558101</v>
      </c>
      <c r="BX15" s="20">
        <v>0.50123451421466603</v>
      </c>
    </row>
    <row r="16" spans="2:76" x14ac:dyDescent="0.35">
      <c r="B16" s="18" t="s">
        <v>108</v>
      </c>
      <c r="C16" s="20">
        <v>0.311507986965253</v>
      </c>
      <c r="D16" s="20">
        <v>0.264775745133149</v>
      </c>
      <c r="E16" s="20">
        <v>0.356958460213116</v>
      </c>
      <c r="F16" s="20"/>
      <c r="G16" s="20">
        <v>0.34444483210771898</v>
      </c>
      <c r="H16" s="20">
        <v>0.33865093473760699</v>
      </c>
      <c r="I16" s="20">
        <v>0.28125192819482497</v>
      </c>
      <c r="J16" s="20"/>
      <c r="K16" s="20">
        <v>0.35204153090432999</v>
      </c>
      <c r="L16" s="20">
        <v>0.23248048319207801</v>
      </c>
      <c r="M16" s="20">
        <v>0.332137051819902</v>
      </c>
      <c r="N16" s="20">
        <v>0.53222293094854101</v>
      </c>
      <c r="O16" s="20">
        <v>0.199186787163322</v>
      </c>
      <c r="P16" s="20">
        <v>0.47170003642007402</v>
      </c>
      <c r="Q16" s="20">
        <v>0.32558937510403801</v>
      </c>
      <c r="R16" s="20">
        <v>0.31318429788268598</v>
      </c>
      <c r="S16" s="20">
        <v>0.27737705407088697</v>
      </c>
      <c r="T16" s="20">
        <v>0.297342170462288</v>
      </c>
      <c r="U16" s="20">
        <v>0.29216030284304401</v>
      </c>
      <c r="V16" s="20">
        <v>0.21319056841244599</v>
      </c>
      <c r="W16" s="20">
        <v>0.30911107650623698</v>
      </c>
      <c r="X16" s="20">
        <v>0.20615339913352401</v>
      </c>
      <c r="Y16" s="20">
        <v>0.35844063972147799</v>
      </c>
      <c r="Z16" s="20">
        <v>0.52289390350302301</v>
      </c>
      <c r="AA16" s="20"/>
      <c r="AB16" s="20">
        <v>0.49533627749869902</v>
      </c>
      <c r="AC16" s="20">
        <v>0.354728589882776</v>
      </c>
      <c r="AD16" s="20">
        <v>0.16357898202454499</v>
      </c>
      <c r="AE16" s="20">
        <v>0.15237168685948699</v>
      </c>
      <c r="AF16" s="20"/>
      <c r="AG16" s="20">
        <v>0.34680097747566402</v>
      </c>
      <c r="AH16" s="20">
        <v>0.25769050416488398</v>
      </c>
      <c r="AI16" s="20">
        <v>0.21200694355854299</v>
      </c>
      <c r="AJ16" s="20">
        <v>0.20028104853633599</v>
      </c>
      <c r="AK16" s="20"/>
      <c r="AL16" s="20">
        <v>0.30119362987345399</v>
      </c>
      <c r="AM16" s="20">
        <v>0.216210422671967</v>
      </c>
      <c r="AN16" s="20">
        <v>0.49334287734668097</v>
      </c>
      <c r="AO16" s="20">
        <v>0.27931132177954798</v>
      </c>
      <c r="AP16" s="20">
        <v>0.27777606278113798</v>
      </c>
      <c r="AQ16" s="20">
        <v>0.40576617905861201</v>
      </c>
      <c r="AR16" s="20"/>
      <c r="AS16" s="20">
        <v>0.34024409682803203</v>
      </c>
      <c r="AT16" s="20">
        <v>0.18590018748214299</v>
      </c>
      <c r="AU16" s="20">
        <v>0.18590018748214299</v>
      </c>
      <c r="AV16" s="20">
        <v>0.25043544186988898</v>
      </c>
      <c r="AW16" s="20">
        <v>0.27049556135257302</v>
      </c>
      <c r="AX16" s="20">
        <v>0.53303660915219697</v>
      </c>
      <c r="AY16" s="20">
        <v>0.32468501924204302</v>
      </c>
      <c r="AZ16" s="20">
        <v>0.55871895087428902</v>
      </c>
      <c r="BA16" s="20">
        <v>0.31078057299475398</v>
      </c>
      <c r="BB16" s="20"/>
      <c r="BC16" s="20">
        <v>0.197655616487386</v>
      </c>
      <c r="BD16" s="20">
        <v>0.36591513133426501</v>
      </c>
      <c r="BE16" s="20">
        <v>0.49159485056431901</v>
      </c>
      <c r="BF16" s="20">
        <v>0.40023433126653701</v>
      </c>
      <c r="BG16" s="20">
        <v>0.35202980391771499</v>
      </c>
      <c r="BH16" s="20">
        <v>0.30809376138358802</v>
      </c>
      <c r="BI16" s="20"/>
      <c r="BJ16" s="20">
        <v>0.31167932423591999</v>
      </c>
      <c r="BK16" s="20">
        <v>0.30635869560826301</v>
      </c>
      <c r="BL16" s="20">
        <v>0.31563074378571898</v>
      </c>
      <c r="BM16" s="20">
        <v>0.313857131621125</v>
      </c>
      <c r="BN16" s="20">
        <v>0.32902458036942001</v>
      </c>
      <c r="BO16" s="20">
        <v>0.28762217254438099</v>
      </c>
      <c r="BP16" s="20"/>
      <c r="BQ16" s="20">
        <v>0.31639838836328499</v>
      </c>
      <c r="BR16" s="20">
        <v>0.29449685399149</v>
      </c>
      <c r="BS16" s="20"/>
      <c r="BT16" s="20">
        <v>0.30713398824271199</v>
      </c>
      <c r="BU16" s="20">
        <v>0.316304899172622</v>
      </c>
      <c r="BV16" s="20"/>
      <c r="BW16" s="20">
        <v>0.355424175948791</v>
      </c>
      <c r="BX16" s="20">
        <v>0.23860754384835201</v>
      </c>
    </row>
    <row r="17" spans="2:76" x14ac:dyDescent="0.35">
      <c r="B17" s="18" t="s">
        <v>109</v>
      </c>
      <c r="C17" s="21">
        <v>0.120931770301362</v>
      </c>
      <c r="D17" s="21">
        <v>0.24954477062525099</v>
      </c>
      <c r="E17" s="21">
        <v>-5.6957863125989298E-3</v>
      </c>
      <c r="F17" s="21"/>
      <c r="G17" s="21">
        <v>2.76855951147809E-2</v>
      </c>
      <c r="H17" s="21">
        <v>7.4145445648688094E-2</v>
      </c>
      <c r="I17" s="21">
        <v>0.18573583748429701</v>
      </c>
      <c r="J17" s="21"/>
      <c r="K17" s="21">
        <v>0.109100466430126</v>
      </c>
      <c r="L17" s="21">
        <v>0.25956137923647898</v>
      </c>
      <c r="M17" s="21">
        <v>7.2650951186624098E-3</v>
      </c>
      <c r="N17" s="21">
        <v>-0.28546392327178899</v>
      </c>
      <c r="O17" s="21">
        <v>0.401625525821523</v>
      </c>
      <c r="P17" s="21">
        <v>-0.251059977983561</v>
      </c>
      <c r="Q17" s="21">
        <v>0.1066063192192</v>
      </c>
      <c r="R17" s="21">
        <v>5.3282201341945098E-2</v>
      </c>
      <c r="S17" s="21">
        <v>6.2950837845586999E-2</v>
      </c>
      <c r="T17" s="21">
        <v>0.20234560950983899</v>
      </c>
      <c r="U17" s="21">
        <v>0.10176562508296599</v>
      </c>
      <c r="V17" s="21">
        <v>0.139203889816997</v>
      </c>
      <c r="W17" s="21">
        <v>5.6483781615330297E-2</v>
      </c>
      <c r="X17" s="21">
        <v>0.29944356124266103</v>
      </c>
      <c r="Y17" s="21">
        <v>6.6272697733823299E-2</v>
      </c>
      <c r="Z17" s="21">
        <v>-0.28100846894266501</v>
      </c>
      <c r="AA17" s="21"/>
      <c r="AB17" s="21">
        <v>-0.24419143619254099</v>
      </c>
      <c r="AC17" s="21">
        <v>1.6346345641206201E-2</v>
      </c>
      <c r="AD17" s="21">
        <v>0.39758221483953998</v>
      </c>
      <c r="AE17" s="21">
        <v>0.54613774348005595</v>
      </c>
      <c r="AF17" s="21"/>
      <c r="AG17" s="21">
        <v>3.3791781824381598E-2</v>
      </c>
      <c r="AH17" s="21">
        <v>0.257087561662319</v>
      </c>
      <c r="AI17" s="21">
        <v>0.37184429788051498</v>
      </c>
      <c r="AJ17" s="21">
        <v>0.41077283609610998</v>
      </c>
      <c r="AK17" s="21"/>
      <c r="AL17" s="21">
        <v>0.197752960170479</v>
      </c>
      <c r="AM17" s="21">
        <v>0.27056529898447701</v>
      </c>
      <c r="AN17" s="21">
        <v>-0.25221147399224803</v>
      </c>
      <c r="AO17" s="21">
        <v>0.22097334367077401</v>
      </c>
      <c r="AP17" s="21">
        <v>0.30241184884953498</v>
      </c>
      <c r="AQ17" s="21">
        <v>-3.1761087861246998E-2</v>
      </c>
      <c r="AR17" s="21"/>
      <c r="AS17" s="21">
        <v>7.0704481804088198E-2</v>
      </c>
      <c r="AT17" s="21">
        <v>0.41644922398127499</v>
      </c>
      <c r="AU17" s="21">
        <v>0.41644922398127499</v>
      </c>
      <c r="AV17" s="21">
        <v>0.24788180236916699</v>
      </c>
      <c r="AW17" s="21">
        <v>0.13318441498718001</v>
      </c>
      <c r="AX17" s="21">
        <v>-0.38476885413561801</v>
      </c>
      <c r="AY17" s="21">
        <v>0.13828047281011599</v>
      </c>
      <c r="AZ17" s="21">
        <v>-0.33543131234497597</v>
      </c>
      <c r="BA17" s="21">
        <v>0.37843885401049099</v>
      </c>
      <c r="BB17" s="21"/>
      <c r="BC17" s="21">
        <v>0.39136667942856901</v>
      </c>
      <c r="BD17" s="21">
        <v>3.5553179222667201E-2</v>
      </c>
      <c r="BE17" s="21">
        <v>-0.24243089205091001</v>
      </c>
      <c r="BF17" s="21">
        <v>-0.10226845911447401</v>
      </c>
      <c r="BG17" s="21">
        <v>1.54535538393803E-2</v>
      </c>
      <c r="BH17" s="21">
        <v>0.18571652595980501</v>
      </c>
      <c r="BI17" s="21"/>
      <c r="BJ17" s="21">
        <v>8.06820180932354E-2</v>
      </c>
      <c r="BK17" s="21">
        <v>0.17655274188562001</v>
      </c>
      <c r="BL17" s="21">
        <v>6.6427949676060097E-2</v>
      </c>
      <c r="BM17" s="21">
        <v>0.123306444394882</v>
      </c>
      <c r="BN17" s="21">
        <v>0.11023352003895499</v>
      </c>
      <c r="BO17" s="21">
        <v>0.10930310148686501</v>
      </c>
      <c r="BP17" s="21"/>
      <c r="BQ17" s="21">
        <v>0.116914315623784</v>
      </c>
      <c r="BR17" s="21">
        <v>0.14029976854464499</v>
      </c>
      <c r="BS17" s="21"/>
      <c r="BT17" s="21">
        <v>0.12666417068201699</v>
      </c>
      <c r="BU17" s="21">
        <v>0.11907402742715401</v>
      </c>
      <c r="BV17" s="21"/>
      <c r="BW17" s="21">
        <v>3.6036221846789299E-2</v>
      </c>
      <c r="BX17" s="21">
        <v>0.262626970366313</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X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111</v>
      </c>
      <c r="C9" s="17">
        <v>0.73570694076047904</v>
      </c>
      <c r="D9" s="17">
        <v>0.72133304627390604</v>
      </c>
      <c r="E9" s="17">
        <v>0.74958191727115497</v>
      </c>
      <c r="F9" s="17"/>
      <c r="G9" s="17">
        <v>0.688680638945117</v>
      </c>
      <c r="H9" s="17">
        <v>0.74171400220017003</v>
      </c>
      <c r="I9" s="17">
        <v>0.74785183779753195</v>
      </c>
      <c r="J9" s="17"/>
      <c r="K9" s="17">
        <v>0.74608565694739704</v>
      </c>
      <c r="L9" s="17">
        <v>0.65230595968453997</v>
      </c>
      <c r="M9" s="17">
        <v>0.72847878802876398</v>
      </c>
      <c r="N9" s="17">
        <v>0.689580323782781</v>
      </c>
      <c r="O9" s="17">
        <v>0.60162275425840295</v>
      </c>
      <c r="P9" s="17">
        <v>0.87237328195702202</v>
      </c>
      <c r="Q9" s="17">
        <v>0.78465691139951399</v>
      </c>
      <c r="R9" s="17">
        <v>0.799323972483727</v>
      </c>
      <c r="S9" s="17">
        <v>0.66062504279613199</v>
      </c>
      <c r="T9" s="17">
        <v>0.72776556014833504</v>
      </c>
      <c r="U9" s="17">
        <v>0.88517432601637602</v>
      </c>
      <c r="V9" s="17">
        <v>0.64629389997438003</v>
      </c>
      <c r="W9" s="17">
        <v>0.67891063068594604</v>
      </c>
      <c r="X9" s="17">
        <v>0.79465723009284694</v>
      </c>
      <c r="Y9" s="17">
        <v>0.84644659029897695</v>
      </c>
      <c r="Z9" s="17">
        <v>0.55524637977861002</v>
      </c>
      <c r="AA9" s="17"/>
      <c r="AB9" s="17">
        <v>0.76998466993126602</v>
      </c>
      <c r="AC9" s="17">
        <v>0.75124413472950202</v>
      </c>
      <c r="AD9" s="17">
        <v>0.70992620974302201</v>
      </c>
      <c r="AE9" s="17">
        <v>0.70900514742700105</v>
      </c>
      <c r="AF9" s="17"/>
      <c r="AG9" s="17">
        <v>0.74762014562975299</v>
      </c>
      <c r="AH9" s="17">
        <v>0.80420128942454905</v>
      </c>
      <c r="AI9" s="17">
        <v>0.69363607228500601</v>
      </c>
      <c r="AJ9" s="17">
        <v>0.64920183257849795</v>
      </c>
      <c r="AK9" s="17"/>
      <c r="AL9" s="17">
        <v>0.79380431918942695</v>
      </c>
      <c r="AM9" s="17">
        <v>0.73548158797345797</v>
      </c>
      <c r="AN9" s="17">
        <v>0.72049248569894497</v>
      </c>
      <c r="AO9" s="17">
        <v>0.73078895153192203</v>
      </c>
      <c r="AP9" s="17">
        <v>0.64855279577593905</v>
      </c>
      <c r="AQ9" s="17">
        <v>0.75272732446536095</v>
      </c>
      <c r="AR9" s="17"/>
      <c r="AS9" s="17">
        <v>0.74489714871160195</v>
      </c>
      <c r="AT9" s="17">
        <v>0.77453609513868704</v>
      </c>
      <c r="AU9" s="17">
        <v>0.77453609513868704</v>
      </c>
      <c r="AV9" s="17">
        <v>0.72669672139859398</v>
      </c>
      <c r="AW9" s="17">
        <v>0.68881872808287403</v>
      </c>
      <c r="AX9" s="17">
        <v>0.81989169252562999</v>
      </c>
      <c r="AY9" s="17">
        <v>0.56344274659682403</v>
      </c>
      <c r="AZ9" s="17">
        <v>0.67422086621456301</v>
      </c>
      <c r="BA9" s="17">
        <v>0.31078057299475398</v>
      </c>
      <c r="BB9" s="17"/>
      <c r="BC9" s="17">
        <v>0.70765968948446401</v>
      </c>
      <c r="BD9" s="17">
        <v>0.77471676847611803</v>
      </c>
      <c r="BE9" s="17">
        <v>0.81601123362324002</v>
      </c>
      <c r="BF9" s="17">
        <v>0.70750703042831697</v>
      </c>
      <c r="BG9" s="17">
        <v>0.75932974898983396</v>
      </c>
      <c r="BH9" s="17">
        <v>0.70813805423684995</v>
      </c>
      <c r="BI9" s="17"/>
      <c r="BJ9" s="17">
        <v>0.72423063983570701</v>
      </c>
      <c r="BK9" s="17">
        <v>0.76539935093723199</v>
      </c>
      <c r="BL9" s="17">
        <v>0.72014317196376598</v>
      </c>
      <c r="BM9" s="17">
        <v>0.76733165934518499</v>
      </c>
      <c r="BN9" s="17">
        <v>0.69134147850792604</v>
      </c>
      <c r="BO9" s="17">
        <v>0.68186680026193403</v>
      </c>
      <c r="BP9" s="17"/>
      <c r="BQ9" s="17">
        <v>0.74749244792004299</v>
      </c>
      <c r="BR9" s="17">
        <v>0.71187546896766996</v>
      </c>
      <c r="BS9" s="17"/>
      <c r="BT9" s="17">
        <v>0.74915979147227596</v>
      </c>
      <c r="BU9" s="17">
        <v>0.72635386677762404</v>
      </c>
      <c r="BV9" s="17"/>
      <c r="BW9" s="17">
        <v>0.75205417699607002</v>
      </c>
      <c r="BX9" s="17">
        <v>0.72304508232440501</v>
      </c>
    </row>
    <row r="10" spans="2:76" x14ac:dyDescent="0.35">
      <c r="B10" s="18" t="s">
        <v>112</v>
      </c>
      <c r="C10" s="17">
        <v>0.53143467574541103</v>
      </c>
      <c r="D10" s="17">
        <v>0.49671121064998702</v>
      </c>
      <c r="E10" s="17">
        <v>0.56728417699395395</v>
      </c>
      <c r="F10" s="17"/>
      <c r="G10" s="17">
        <v>0.43190409773831301</v>
      </c>
      <c r="H10" s="17">
        <v>0.56477158296420304</v>
      </c>
      <c r="I10" s="17">
        <v>0.542831546810708</v>
      </c>
      <c r="J10" s="17"/>
      <c r="K10" s="17">
        <v>0.51703632193834603</v>
      </c>
      <c r="L10" s="17">
        <v>0.494461644740469</v>
      </c>
      <c r="M10" s="17">
        <v>0.51648978912885202</v>
      </c>
      <c r="N10" s="17">
        <v>0.56287974744984004</v>
      </c>
      <c r="O10" s="17">
        <v>0.49775407870932997</v>
      </c>
      <c r="P10" s="17">
        <v>0.56612007834412703</v>
      </c>
      <c r="Q10" s="17">
        <v>0.57139909523121302</v>
      </c>
      <c r="R10" s="17">
        <v>0.48341641463313501</v>
      </c>
      <c r="S10" s="17">
        <v>0.47325377982510197</v>
      </c>
      <c r="T10" s="17">
        <v>0.55645383034900298</v>
      </c>
      <c r="U10" s="17">
        <v>0.58862756766884405</v>
      </c>
      <c r="V10" s="17">
        <v>0.57644053480255897</v>
      </c>
      <c r="W10" s="17">
        <v>0.62204751013104598</v>
      </c>
      <c r="X10" s="17">
        <v>0.411526773190173</v>
      </c>
      <c r="Y10" s="17">
        <v>0.51524562095705895</v>
      </c>
      <c r="Z10" s="17">
        <v>0.56149481992515904</v>
      </c>
      <c r="AA10" s="17"/>
      <c r="AB10" s="17">
        <v>0.626482263774647</v>
      </c>
      <c r="AC10" s="17">
        <v>0.59019160802252901</v>
      </c>
      <c r="AD10" s="17">
        <v>0.443012376099573</v>
      </c>
      <c r="AE10" s="17">
        <v>0.38106695245767802</v>
      </c>
      <c r="AF10" s="17"/>
      <c r="AG10" s="17">
        <v>0.56378581574203002</v>
      </c>
      <c r="AH10" s="17">
        <v>0.43695077573676</v>
      </c>
      <c r="AI10" s="17">
        <v>0.43068102456385499</v>
      </c>
      <c r="AJ10" s="17">
        <v>0.58063429175811199</v>
      </c>
      <c r="AK10" s="17"/>
      <c r="AL10" s="17">
        <v>0.58241166401715205</v>
      </c>
      <c r="AM10" s="17">
        <v>0.52105122413709803</v>
      </c>
      <c r="AN10" s="17">
        <v>0.57446670587611504</v>
      </c>
      <c r="AO10" s="17">
        <v>0.44373947441643502</v>
      </c>
      <c r="AP10" s="17">
        <v>0.52364197826527603</v>
      </c>
      <c r="AQ10" s="17">
        <v>0.51198101374617799</v>
      </c>
      <c r="AR10" s="17"/>
      <c r="AS10" s="17">
        <v>0.55481447999206102</v>
      </c>
      <c r="AT10" s="17">
        <v>0.52018829902971897</v>
      </c>
      <c r="AU10" s="17">
        <v>0.52018829902971897</v>
      </c>
      <c r="AV10" s="17">
        <v>0.492847889800269</v>
      </c>
      <c r="AW10" s="17">
        <v>0.51325072081626799</v>
      </c>
      <c r="AX10" s="17">
        <v>0.73706455809599503</v>
      </c>
      <c r="AY10" s="17">
        <v>0.327225594553812</v>
      </c>
      <c r="AZ10" s="17">
        <v>0.51310217554169102</v>
      </c>
      <c r="BA10" s="17">
        <v>1</v>
      </c>
      <c r="BB10" s="17"/>
      <c r="BC10" s="17">
        <v>0.48057641501794901</v>
      </c>
      <c r="BD10" s="17">
        <v>0.57249945887575204</v>
      </c>
      <c r="BE10" s="17">
        <v>0.67202069286825294</v>
      </c>
      <c r="BF10" s="17">
        <v>0.63579088322190802</v>
      </c>
      <c r="BG10" s="17">
        <v>0.51842680522573703</v>
      </c>
      <c r="BH10" s="17">
        <v>0.42481316814306003</v>
      </c>
      <c r="BI10" s="17"/>
      <c r="BJ10" s="17">
        <v>0.55143030706367702</v>
      </c>
      <c r="BK10" s="17">
        <v>0.53446081428046599</v>
      </c>
      <c r="BL10" s="17">
        <v>0.53979368477766698</v>
      </c>
      <c r="BM10" s="17">
        <v>0.49090944276910897</v>
      </c>
      <c r="BN10" s="17">
        <v>0.52455741218653795</v>
      </c>
      <c r="BO10" s="17">
        <v>0.60130171752361306</v>
      </c>
      <c r="BP10" s="17"/>
      <c r="BQ10" s="17">
        <v>0.55042043680131703</v>
      </c>
      <c r="BR10" s="17">
        <v>0.48680150414934698</v>
      </c>
      <c r="BS10" s="17"/>
      <c r="BT10" s="17">
        <v>0.57649410308378501</v>
      </c>
      <c r="BU10" s="17">
        <v>0.49421552177811601</v>
      </c>
      <c r="BV10" s="17"/>
      <c r="BW10" s="17">
        <v>0.56988298501674595</v>
      </c>
      <c r="BX10" s="17">
        <v>0.47469841746413</v>
      </c>
    </row>
    <row r="11" spans="2:76" ht="29" x14ac:dyDescent="0.35">
      <c r="B11" s="18" t="s">
        <v>113</v>
      </c>
      <c r="C11" s="17">
        <v>0.42896154248850199</v>
      </c>
      <c r="D11" s="17">
        <v>0.40023862964921703</v>
      </c>
      <c r="E11" s="17">
        <v>0.458594706685933</v>
      </c>
      <c r="F11" s="17"/>
      <c r="G11" s="17">
        <v>0.44003145858231901</v>
      </c>
      <c r="H11" s="17">
        <v>0.45555205849074099</v>
      </c>
      <c r="I11" s="17">
        <v>0.406673914362288</v>
      </c>
      <c r="J11" s="17"/>
      <c r="K11" s="17">
        <v>0.45462417468924898</v>
      </c>
      <c r="L11" s="17">
        <v>0.37323051924307798</v>
      </c>
      <c r="M11" s="17">
        <v>0.44918125256814401</v>
      </c>
      <c r="N11" s="17">
        <v>0.499306320172415</v>
      </c>
      <c r="O11" s="17">
        <v>0.50018824610074397</v>
      </c>
      <c r="P11" s="17">
        <v>0.40306101326903498</v>
      </c>
      <c r="Q11" s="17">
        <v>0.51186078285217096</v>
      </c>
      <c r="R11" s="17">
        <v>0.40613316557264501</v>
      </c>
      <c r="S11" s="17">
        <v>0.482169183155018</v>
      </c>
      <c r="T11" s="17">
        <v>0.43272506322089399</v>
      </c>
      <c r="U11" s="17">
        <v>0.38914697475283699</v>
      </c>
      <c r="V11" s="17">
        <v>0.49212619525608298</v>
      </c>
      <c r="W11" s="17">
        <v>0.39577081836813299</v>
      </c>
      <c r="X11" s="17">
        <v>0.28987089894303403</v>
      </c>
      <c r="Y11" s="17">
        <v>0.48428254324671099</v>
      </c>
      <c r="Z11" s="17">
        <v>0.51498067076671195</v>
      </c>
      <c r="AA11" s="17"/>
      <c r="AB11" s="17">
        <v>0.48969441468337699</v>
      </c>
      <c r="AC11" s="17">
        <v>0.44811472625813398</v>
      </c>
      <c r="AD11" s="17">
        <v>0.364847244960122</v>
      </c>
      <c r="AE11" s="17">
        <v>0.34623214033315097</v>
      </c>
      <c r="AF11" s="17"/>
      <c r="AG11" s="17">
        <v>0.43513842550530202</v>
      </c>
      <c r="AH11" s="17">
        <v>0.39914771583665598</v>
      </c>
      <c r="AI11" s="17">
        <v>0.45318271979848501</v>
      </c>
      <c r="AJ11" s="17">
        <v>0.30211043198459298</v>
      </c>
      <c r="AK11" s="17"/>
      <c r="AL11" s="17">
        <v>0.451473941630192</v>
      </c>
      <c r="AM11" s="17">
        <v>0.36751160356701201</v>
      </c>
      <c r="AN11" s="17">
        <v>0.48580539795491301</v>
      </c>
      <c r="AO11" s="17">
        <v>0.25519748818829302</v>
      </c>
      <c r="AP11" s="17">
        <v>0.33262336528960301</v>
      </c>
      <c r="AQ11" s="17">
        <v>0.55586578439559498</v>
      </c>
      <c r="AR11" s="17"/>
      <c r="AS11" s="17">
        <v>0.44310292296718701</v>
      </c>
      <c r="AT11" s="17">
        <v>0.37456408645390199</v>
      </c>
      <c r="AU11" s="17">
        <v>0.37456408645390199</v>
      </c>
      <c r="AV11" s="17">
        <v>0.40872020714024798</v>
      </c>
      <c r="AW11" s="17">
        <v>0.45528898234487403</v>
      </c>
      <c r="AX11" s="17">
        <v>0.287990267221299</v>
      </c>
      <c r="AY11" s="17">
        <v>0.364501715696678</v>
      </c>
      <c r="AZ11" s="17">
        <v>0.54400591132543497</v>
      </c>
      <c r="BA11" s="17">
        <v>0.62483990963455605</v>
      </c>
      <c r="BB11" s="17"/>
      <c r="BC11" s="17">
        <v>0.365031425084826</v>
      </c>
      <c r="BD11" s="17">
        <v>0.54572817113165295</v>
      </c>
      <c r="BE11" s="17">
        <v>0.39495541330272699</v>
      </c>
      <c r="BF11" s="17">
        <v>0.44753002973647699</v>
      </c>
      <c r="BG11" s="17">
        <v>0.44701256585321397</v>
      </c>
      <c r="BH11" s="17">
        <v>0.558910123269582</v>
      </c>
      <c r="BI11" s="17"/>
      <c r="BJ11" s="17">
        <v>0.393346894784463</v>
      </c>
      <c r="BK11" s="17">
        <v>0.43142576221117701</v>
      </c>
      <c r="BL11" s="17">
        <v>0.47901544250885603</v>
      </c>
      <c r="BM11" s="17">
        <v>0.40162520735812901</v>
      </c>
      <c r="BN11" s="17">
        <v>0.44394517890448698</v>
      </c>
      <c r="BO11" s="17">
        <v>0.48243990171802098</v>
      </c>
      <c r="BP11" s="17"/>
      <c r="BQ11" s="17">
        <v>0.428672659572921</v>
      </c>
      <c r="BR11" s="17">
        <v>0.42654509744298602</v>
      </c>
      <c r="BS11" s="17"/>
      <c r="BT11" s="17">
        <v>0.42964814917512101</v>
      </c>
      <c r="BU11" s="17">
        <v>0.42895711689598898</v>
      </c>
      <c r="BV11" s="17"/>
      <c r="BW11" s="17">
        <v>0.474955524308459</v>
      </c>
      <c r="BX11" s="17">
        <v>0.37048838018962099</v>
      </c>
    </row>
    <row r="12" spans="2:76" ht="29" x14ac:dyDescent="0.35">
      <c r="B12" s="18" t="s">
        <v>114</v>
      </c>
      <c r="C12" s="17">
        <v>0.42683883465513101</v>
      </c>
      <c r="D12" s="17">
        <v>0.40992056416087003</v>
      </c>
      <c r="E12" s="17">
        <v>0.44464033904708999</v>
      </c>
      <c r="F12" s="17"/>
      <c r="G12" s="17">
        <v>0.34951483466573202</v>
      </c>
      <c r="H12" s="17">
        <v>0.456090557985662</v>
      </c>
      <c r="I12" s="17">
        <v>0.43336689826053798</v>
      </c>
      <c r="J12" s="17"/>
      <c r="K12" s="17">
        <v>0.503896203024911</v>
      </c>
      <c r="L12" s="17">
        <v>0.37972115266179401</v>
      </c>
      <c r="M12" s="17">
        <v>0.39243918435055403</v>
      </c>
      <c r="N12" s="17">
        <v>0.34094937308370299</v>
      </c>
      <c r="O12" s="17">
        <v>0.299714950136167</v>
      </c>
      <c r="P12" s="17">
        <v>0.39391383549585002</v>
      </c>
      <c r="Q12" s="17">
        <v>0.52214587200113005</v>
      </c>
      <c r="R12" s="17">
        <v>0.51062337192339902</v>
      </c>
      <c r="S12" s="17">
        <v>0.23423403640233201</v>
      </c>
      <c r="T12" s="17">
        <v>0.37986623613093601</v>
      </c>
      <c r="U12" s="17">
        <v>0.488227193289065</v>
      </c>
      <c r="V12" s="17">
        <v>0.35259433609665097</v>
      </c>
      <c r="W12" s="17">
        <v>0.42001568032902797</v>
      </c>
      <c r="X12" s="17">
        <v>0.37245799591964401</v>
      </c>
      <c r="Y12" s="17">
        <v>0.32606323820991701</v>
      </c>
      <c r="Z12" s="17">
        <v>0.63381875207426497</v>
      </c>
      <c r="AA12" s="17"/>
      <c r="AB12" s="17">
        <v>0.42076993993808198</v>
      </c>
      <c r="AC12" s="17">
        <v>0.463247798392317</v>
      </c>
      <c r="AD12" s="17">
        <v>0.40139932009680901</v>
      </c>
      <c r="AE12" s="17">
        <v>0.37146476856463301</v>
      </c>
      <c r="AF12" s="17"/>
      <c r="AG12" s="17">
        <v>0.45766205386234099</v>
      </c>
      <c r="AH12" s="17">
        <v>0.43552453905824901</v>
      </c>
      <c r="AI12" s="17">
        <v>0.34498104918546502</v>
      </c>
      <c r="AJ12" s="17">
        <v>0.54193301504555702</v>
      </c>
      <c r="AK12" s="17"/>
      <c r="AL12" s="17">
        <v>0.41368709651438201</v>
      </c>
      <c r="AM12" s="17">
        <v>0.40666966526104897</v>
      </c>
      <c r="AN12" s="17">
        <v>0.55075155208683801</v>
      </c>
      <c r="AO12" s="17">
        <v>0.41536619049653001</v>
      </c>
      <c r="AP12" s="17">
        <v>0.46341913697362902</v>
      </c>
      <c r="AQ12" s="17">
        <v>0.55997335132765202</v>
      </c>
      <c r="AR12" s="17"/>
      <c r="AS12" s="17">
        <v>0.450940055992605</v>
      </c>
      <c r="AT12" s="17">
        <v>0.42377964878687802</v>
      </c>
      <c r="AU12" s="17">
        <v>0.42377964878687802</v>
      </c>
      <c r="AV12" s="17">
        <v>0.41533643856938501</v>
      </c>
      <c r="AW12" s="17">
        <v>0.446554604228107</v>
      </c>
      <c r="AX12" s="17">
        <v>0.32710703344168401</v>
      </c>
      <c r="AY12" s="17">
        <v>0.16553703588264099</v>
      </c>
      <c r="AZ12" s="17">
        <v>0.39959663438648202</v>
      </c>
      <c r="BA12" s="17">
        <v>0.68921942700524597</v>
      </c>
      <c r="BB12" s="17"/>
      <c r="BC12" s="17">
        <v>0.434876071336248</v>
      </c>
      <c r="BD12" s="17">
        <v>0.48222681191135602</v>
      </c>
      <c r="BE12" s="17">
        <v>0.30953931039343102</v>
      </c>
      <c r="BF12" s="17">
        <v>0.37116450815582003</v>
      </c>
      <c r="BG12" s="17">
        <v>0.43422336300027098</v>
      </c>
      <c r="BH12" s="17">
        <v>0.497105203363163</v>
      </c>
      <c r="BI12" s="17"/>
      <c r="BJ12" s="17">
        <v>0.39474360814609699</v>
      </c>
      <c r="BK12" s="17">
        <v>0.390586813815131</v>
      </c>
      <c r="BL12" s="17">
        <v>0.45146276565180898</v>
      </c>
      <c r="BM12" s="17">
        <v>0.42020418884459998</v>
      </c>
      <c r="BN12" s="17">
        <v>0.48831118470243101</v>
      </c>
      <c r="BO12" s="17">
        <v>0.46473658428458398</v>
      </c>
      <c r="BP12" s="17"/>
      <c r="BQ12" s="17">
        <v>0.44452907021303201</v>
      </c>
      <c r="BR12" s="17">
        <v>0.38644448191611502</v>
      </c>
      <c r="BS12" s="17"/>
      <c r="BT12" s="17">
        <v>0.45719769579963199</v>
      </c>
      <c r="BU12" s="17">
        <v>0.402589582241413</v>
      </c>
      <c r="BV12" s="17"/>
      <c r="BW12" s="17">
        <v>0.44339754855868901</v>
      </c>
      <c r="BX12" s="17">
        <v>0.419063268612408</v>
      </c>
    </row>
    <row r="13" spans="2:76" x14ac:dyDescent="0.35">
      <c r="B13" s="18" t="s">
        <v>115</v>
      </c>
      <c r="C13" s="17">
        <v>0.40198346349508401</v>
      </c>
      <c r="D13" s="17">
        <v>0.409828711974775</v>
      </c>
      <c r="E13" s="17">
        <v>0.394924115772333</v>
      </c>
      <c r="F13" s="17"/>
      <c r="G13" s="17">
        <v>0.33330038970848502</v>
      </c>
      <c r="H13" s="17">
        <v>0.37406895831855302</v>
      </c>
      <c r="I13" s="17">
        <v>0.445174407873485</v>
      </c>
      <c r="J13" s="17"/>
      <c r="K13" s="17">
        <v>0.46824728255349302</v>
      </c>
      <c r="L13" s="17">
        <v>0.40403078872769899</v>
      </c>
      <c r="M13" s="17">
        <v>0.210372091327647</v>
      </c>
      <c r="N13" s="17">
        <v>0.40896454457648501</v>
      </c>
      <c r="O13" s="17">
        <v>0.199186787163322</v>
      </c>
      <c r="P13" s="17">
        <v>0.52065476497656105</v>
      </c>
      <c r="Q13" s="17">
        <v>0.34251298546652698</v>
      </c>
      <c r="R13" s="17">
        <v>0.418685437191891</v>
      </c>
      <c r="S13" s="17">
        <v>0.33336848897903898</v>
      </c>
      <c r="T13" s="17">
        <v>0.39613411436060197</v>
      </c>
      <c r="U13" s="17">
        <v>0.511629290402286</v>
      </c>
      <c r="V13" s="17">
        <v>0.64428167029223304</v>
      </c>
      <c r="W13" s="17">
        <v>0.36019224073420603</v>
      </c>
      <c r="X13" s="17">
        <v>0.28987089894303403</v>
      </c>
      <c r="Y13" s="17">
        <v>0.42222497499787798</v>
      </c>
      <c r="Z13" s="17">
        <v>0.44391775551606399</v>
      </c>
      <c r="AA13" s="17"/>
      <c r="AB13" s="17">
        <v>0.36063249093810401</v>
      </c>
      <c r="AC13" s="17">
        <v>0.439679367804233</v>
      </c>
      <c r="AD13" s="17">
        <v>0.42420613464878099</v>
      </c>
      <c r="AE13" s="17">
        <v>0.35160078895163399</v>
      </c>
      <c r="AF13" s="17"/>
      <c r="AG13" s="17">
        <v>0.39859730088495199</v>
      </c>
      <c r="AH13" s="17">
        <v>0.46782863717686801</v>
      </c>
      <c r="AI13" s="17">
        <v>0.41130357800098699</v>
      </c>
      <c r="AJ13" s="17">
        <v>0.39293844042833598</v>
      </c>
      <c r="AK13" s="17"/>
      <c r="AL13" s="17">
        <v>0.40558976266673002</v>
      </c>
      <c r="AM13" s="17">
        <v>0.38295722347252498</v>
      </c>
      <c r="AN13" s="17">
        <v>0.42946631479907799</v>
      </c>
      <c r="AO13" s="17">
        <v>0.40382557550894899</v>
      </c>
      <c r="AP13" s="17">
        <v>0.54025480108435797</v>
      </c>
      <c r="AQ13" s="17">
        <v>0.38343452997608901</v>
      </c>
      <c r="AR13" s="17"/>
      <c r="AS13" s="17">
        <v>0.45586488847939499</v>
      </c>
      <c r="AT13" s="17">
        <v>0.38483913293703598</v>
      </c>
      <c r="AU13" s="17">
        <v>0.38483913293703598</v>
      </c>
      <c r="AV13" s="17">
        <v>0.370097062693931</v>
      </c>
      <c r="AW13" s="17">
        <v>0.360754349084004</v>
      </c>
      <c r="AX13" s="17">
        <v>0.226968958061045</v>
      </c>
      <c r="AY13" s="17">
        <v>0.268650642178698</v>
      </c>
      <c r="AZ13" s="17">
        <v>0.30249640398521399</v>
      </c>
      <c r="BA13" s="17">
        <v>0.68594066336019799</v>
      </c>
      <c r="BB13" s="17"/>
      <c r="BC13" s="17">
        <v>0.466255599869277</v>
      </c>
      <c r="BD13" s="17">
        <v>0.43178411225487501</v>
      </c>
      <c r="BE13" s="17">
        <v>0.16164820997870599</v>
      </c>
      <c r="BF13" s="17">
        <v>0.35790643405984801</v>
      </c>
      <c r="BG13" s="17">
        <v>0.37372078672815801</v>
      </c>
      <c r="BH13" s="17">
        <v>0.42964387106493102</v>
      </c>
      <c r="BI13" s="17"/>
      <c r="BJ13" s="17">
        <v>0.34111135098622702</v>
      </c>
      <c r="BK13" s="17">
        <v>0.367486296781593</v>
      </c>
      <c r="BL13" s="17">
        <v>0.32175900245237599</v>
      </c>
      <c r="BM13" s="17">
        <v>0.44102691051260501</v>
      </c>
      <c r="BN13" s="17">
        <v>0.45371405627407602</v>
      </c>
      <c r="BO13" s="17">
        <v>0.46679978579623899</v>
      </c>
      <c r="BP13" s="17"/>
      <c r="BQ13" s="17">
        <v>0.410951412886291</v>
      </c>
      <c r="BR13" s="17">
        <v>0.37976209989419502</v>
      </c>
      <c r="BS13" s="17"/>
      <c r="BT13" s="17">
        <v>0.42415372532920897</v>
      </c>
      <c r="BU13" s="17">
        <v>0.38398657288958299</v>
      </c>
      <c r="BV13" s="17"/>
      <c r="BW13" s="17">
        <v>0.410007182903047</v>
      </c>
      <c r="BX13" s="17">
        <v>0.39974823984721403</v>
      </c>
    </row>
    <row r="14" spans="2:76" ht="29" x14ac:dyDescent="0.35">
      <c r="B14" s="18" t="s">
        <v>116</v>
      </c>
      <c r="C14" s="17">
        <v>0.37725662459143899</v>
      </c>
      <c r="D14" s="17">
        <v>0.38488757070523899</v>
      </c>
      <c r="E14" s="17">
        <v>0.37036271897077</v>
      </c>
      <c r="F14" s="17"/>
      <c r="G14" s="17">
        <v>0.36556433123481302</v>
      </c>
      <c r="H14" s="17">
        <v>0.40710635603113998</v>
      </c>
      <c r="I14" s="17">
        <v>0.360603572986743</v>
      </c>
      <c r="J14" s="17"/>
      <c r="K14" s="17">
        <v>0.45339388283295101</v>
      </c>
      <c r="L14" s="17">
        <v>0.36474428936839498</v>
      </c>
      <c r="M14" s="17">
        <v>0.33471156796441798</v>
      </c>
      <c r="N14" s="17">
        <v>0.28020884598291101</v>
      </c>
      <c r="O14" s="17">
        <v>0.50018824610074397</v>
      </c>
      <c r="P14" s="17">
        <v>0.34159534210450898</v>
      </c>
      <c r="Q14" s="17">
        <v>0.45322735261666097</v>
      </c>
      <c r="R14" s="17">
        <v>0.29996573634149498</v>
      </c>
      <c r="S14" s="17">
        <v>0.324527717806394</v>
      </c>
      <c r="T14" s="17">
        <v>0.351917951981502</v>
      </c>
      <c r="U14" s="17">
        <v>0.44937924012286901</v>
      </c>
      <c r="V14" s="17">
        <v>0.36578353429302601</v>
      </c>
      <c r="W14" s="17">
        <v>0.40506044120377999</v>
      </c>
      <c r="X14" s="17">
        <v>0.28994863933620202</v>
      </c>
      <c r="Y14" s="17">
        <v>0.306623137160288</v>
      </c>
      <c r="Z14" s="17">
        <v>0.593604773788865</v>
      </c>
      <c r="AA14" s="17"/>
      <c r="AB14" s="17">
        <v>0.27536420486228502</v>
      </c>
      <c r="AC14" s="17">
        <v>0.41655473139465299</v>
      </c>
      <c r="AD14" s="17">
        <v>0.40608681420975901</v>
      </c>
      <c r="AE14" s="17">
        <v>0.42614931137926498</v>
      </c>
      <c r="AF14" s="17"/>
      <c r="AG14" s="17">
        <v>0.38289350921166398</v>
      </c>
      <c r="AH14" s="17">
        <v>0.45211223644846199</v>
      </c>
      <c r="AI14" s="17">
        <v>0.35260835358479298</v>
      </c>
      <c r="AJ14" s="17">
        <v>0.46764868583831098</v>
      </c>
      <c r="AK14" s="17"/>
      <c r="AL14" s="17">
        <v>0.35018548107992198</v>
      </c>
      <c r="AM14" s="17">
        <v>0.396825341407191</v>
      </c>
      <c r="AN14" s="17">
        <v>0.48213065190964799</v>
      </c>
      <c r="AO14" s="17">
        <v>0.30476221333889902</v>
      </c>
      <c r="AP14" s="17">
        <v>0.48403650181632701</v>
      </c>
      <c r="AQ14" s="17">
        <v>0.40681486285085999</v>
      </c>
      <c r="AR14" s="17"/>
      <c r="AS14" s="17">
        <v>0.35055346629219403</v>
      </c>
      <c r="AT14" s="17">
        <v>0.37667623536695199</v>
      </c>
      <c r="AU14" s="17">
        <v>0.37667623536695199</v>
      </c>
      <c r="AV14" s="17">
        <v>0.42611601150776801</v>
      </c>
      <c r="AW14" s="17">
        <v>0.39030664229793</v>
      </c>
      <c r="AX14" s="17">
        <v>0.150166289353143</v>
      </c>
      <c r="AY14" s="17">
        <v>0.34540584847241801</v>
      </c>
      <c r="AZ14" s="17">
        <v>0.49375756363019102</v>
      </c>
      <c r="BA14" s="17">
        <v>0.37516009036544401</v>
      </c>
      <c r="BB14" s="17"/>
      <c r="BC14" s="17">
        <v>0.428071394376633</v>
      </c>
      <c r="BD14" s="17">
        <v>0.40749419622780803</v>
      </c>
      <c r="BE14" s="17">
        <v>0.27744784578931703</v>
      </c>
      <c r="BF14" s="17">
        <v>0.353289584260564</v>
      </c>
      <c r="BG14" s="17">
        <v>0.34006763873407397</v>
      </c>
      <c r="BH14" s="17">
        <v>0.32904706696384001</v>
      </c>
      <c r="BI14" s="17"/>
      <c r="BJ14" s="17">
        <v>0.3965425618499</v>
      </c>
      <c r="BK14" s="17">
        <v>0.35533651062160698</v>
      </c>
      <c r="BL14" s="17">
        <v>0.36049287181272699</v>
      </c>
      <c r="BM14" s="17">
        <v>0.35982235178614302</v>
      </c>
      <c r="BN14" s="17">
        <v>0.395405652001867</v>
      </c>
      <c r="BO14" s="17">
        <v>0.43135731807712402</v>
      </c>
      <c r="BP14" s="17"/>
      <c r="BQ14" s="17">
        <v>0.384146449514361</v>
      </c>
      <c r="BR14" s="17">
        <v>0.35918242657851701</v>
      </c>
      <c r="BS14" s="17"/>
      <c r="BT14" s="17">
        <v>0.40105360176934801</v>
      </c>
      <c r="BU14" s="17">
        <v>0.35792964719689302</v>
      </c>
      <c r="BV14" s="17"/>
      <c r="BW14" s="17">
        <v>0.38683900641910901</v>
      </c>
      <c r="BX14" s="17">
        <v>0.37293293460002402</v>
      </c>
    </row>
    <row r="15" spans="2:76" ht="29" x14ac:dyDescent="0.35">
      <c r="B15" s="18" t="s">
        <v>117</v>
      </c>
      <c r="C15" s="17">
        <v>0.30850954212651799</v>
      </c>
      <c r="D15" s="17">
        <v>0.29767344600212903</v>
      </c>
      <c r="E15" s="17">
        <v>0.31998133272462298</v>
      </c>
      <c r="F15" s="17"/>
      <c r="G15" s="17">
        <v>0.34195401421589</v>
      </c>
      <c r="H15" s="17">
        <v>0.35367513764158998</v>
      </c>
      <c r="I15" s="17">
        <v>0.26557382015776099</v>
      </c>
      <c r="J15" s="17"/>
      <c r="K15" s="17">
        <v>0.37626081404336897</v>
      </c>
      <c r="L15" s="17">
        <v>0.26859418528380002</v>
      </c>
      <c r="M15" s="17">
        <v>0.23597687593672201</v>
      </c>
      <c r="N15" s="17">
        <v>0.375803876306888</v>
      </c>
      <c r="O15" s="17">
        <v>0.30062129532097998</v>
      </c>
      <c r="P15" s="17">
        <v>0.30913213127622802</v>
      </c>
      <c r="Q15" s="17">
        <v>0.30964755163719798</v>
      </c>
      <c r="R15" s="17">
        <v>0.32218271655598602</v>
      </c>
      <c r="S15" s="17">
        <v>0.18510188735218</v>
      </c>
      <c r="T15" s="17">
        <v>0.30819893821379002</v>
      </c>
      <c r="U15" s="17">
        <v>0.330274489411292</v>
      </c>
      <c r="V15" s="17">
        <v>0.43520089845252902</v>
      </c>
      <c r="W15" s="17">
        <v>0.376014838646549</v>
      </c>
      <c r="X15" s="17">
        <v>0.16619701078149099</v>
      </c>
      <c r="Y15" s="17">
        <v>0.212319075543495</v>
      </c>
      <c r="Z15" s="17">
        <v>0.35792227008475203</v>
      </c>
      <c r="AA15" s="17"/>
      <c r="AB15" s="17">
        <v>0.398438044586374</v>
      </c>
      <c r="AC15" s="17">
        <v>0.32432641422784098</v>
      </c>
      <c r="AD15" s="17">
        <v>0.23084419309267901</v>
      </c>
      <c r="AE15" s="17">
        <v>0.235680387562159</v>
      </c>
      <c r="AF15" s="17"/>
      <c r="AG15" s="17">
        <v>0.33475100020943399</v>
      </c>
      <c r="AH15" s="17">
        <v>0.35106223007773302</v>
      </c>
      <c r="AI15" s="17">
        <v>0.22936916804562599</v>
      </c>
      <c r="AJ15" s="17">
        <v>0.35074136415666102</v>
      </c>
      <c r="AK15" s="17"/>
      <c r="AL15" s="17">
        <v>0.302410698435089</v>
      </c>
      <c r="AM15" s="17">
        <v>0.26209641816224999</v>
      </c>
      <c r="AN15" s="17">
        <v>0.46182128843152198</v>
      </c>
      <c r="AO15" s="17">
        <v>0.206885516317558</v>
      </c>
      <c r="AP15" s="17">
        <v>0.27369023463308101</v>
      </c>
      <c r="AQ15" s="17">
        <v>0.38994271316964002</v>
      </c>
      <c r="AR15" s="17"/>
      <c r="AS15" s="17">
        <v>0.29932988807490701</v>
      </c>
      <c r="AT15" s="17">
        <v>0.31763918813358699</v>
      </c>
      <c r="AU15" s="17">
        <v>0.31763918813358699</v>
      </c>
      <c r="AV15" s="17">
        <v>0.338652563010583</v>
      </c>
      <c r="AW15" s="17">
        <v>0.297422752596191</v>
      </c>
      <c r="AX15" s="17">
        <v>0.26589823834684301</v>
      </c>
      <c r="AY15" s="17">
        <v>0</v>
      </c>
      <c r="AZ15" s="17">
        <v>0.40114008814915703</v>
      </c>
      <c r="BA15" s="17">
        <v>0.68921942700524597</v>
      </c>
      <c r="BB15" s="17"/>
      <c r="BC15" s="17">
        <v>0.26656018937371101</v>
      </c>
      <c r="BD15" s="17">
        <v>0.32554347809506401</v>
      </c>
      <c r="BE15" s="17">
        <v>0.37221685261788101</v>
      </c>
      <c r="BF15" s="17">
        <v>0.31798272006240902</v>
      </c>
      <c r="BG15" s="17">
        <v>0.32733674358579201</v>
      </c>
      <c r="BH15" s="17">
        <v>0.41260551933526801</v>
      </c>
      <c r="BI15" s="17"/>
      <c r="BJ15" s="17">
        <v>0.27105495743771901</v>
      </c>
      <c r="BK15" s="17">
        <v>0.29262299923288898</v>
      </c>
      <c r="BL15" s="17">
        <v>0.293665332732996</v>
      </c>
      <c r="BM15" s="17">
        <v>0.32539692963336803</v>
      </c>
      <c r="BN15" s="17">
        <v>0.28699780121610402</v>
      </c>
      <c r="BO15" s="17">
        <v>0.40383566040632202</v>
      </c>
      <c r="BP15" s="17"/>
      <c r="BQ15" s="17">
        <v>0.30961358445905401</v>
      </c>
      <c r="BR15" s="17">
        <v>0.30198255057800399</v>
      </c>
      <c r="BS15" s="17"/>
      <c r="BT15" s="17">
        <v>0.32147385077359503</v>
      </c>
      <c r="BU15" s="17">
        <v>0.29914484118511497</v>
      </c>
      <c r="BV15" s="17"/>
      <c r="BW15" s="17">
        <v>0.333322070776646</v>
      </c>
      <c r="BX15" s="17">
        <v>0.27950338738430802</v>
      </c>
    </row>
    <row r="16" spans="2:76" ht="29" x14ac:dyDescent="0.35">
      <c r="B16" s="18" t="s">
        <v>118</v>
      </c>
      <c r="C16" s="17">
        <v>0.174273779980889</v>
      </c>
      <c r="D16" s="17">
        <v>0.17945638462952501</v>
      </c>
      <c r="E16" s="17">
        <v>0.16942845176419</v>
      </c>
      <c r="F16" s="17"/>
      <c r="G16" s="17">
        <v>0.25097121760260199</v>
      </c>
      <c r="H16" s="17">
        <v>0.23456963394809399</v>
      </c>
      <c r="I16" s="17">
        <v>0.105837605211167</v>
      </c>
      <c r="J16" s="17"/>
      <c r="K16" s="17">
        <v>0.18606433930094801</v>
      </c>
      <c r="L16" s="17">
        <v>0.163183489738984</v>
      </c>
      <c r="M16" s="17">
        <v>0.22627533082300799</v>
      </c>
      <c r="N16" s="17">
        <v>0.12854064531322401</v>
      </c>
      <c r="O16" s="17">
        <v>0.201150394149469</v>
      </c>
      <c r="P16" s="17">
        <v>0.128037701076051</v>
      </c>
      <c r="Q16" s="17">
        <v>0.12646856662441999</v>
      </c>
      <c r="R16" s="17">
        <v>0.17518854145618201</v>
      </c>
      <c r="S16" s="17">
        <v>0.36955095927568399</v>
      </c>
      <c r="T16" s="17">
        <v>0.180762108158325</v>
      </c>
      <c r="U16" s="17">
        <v>0.115233622256844</v>
      </c>
      <c r="V16" s="17">
        <v>0.142025561444448</v>
      </c>
      <c r="W16" s="17">
        <v>0.13267161358065499</v>
      </c>
      <c r="X16" s="17">
        <v>0.20480290180960201</v>
      </c>
      <c r="Y16" s="17">
        <v>0.23641082810707201</v>
      </c>
      <c r="Z16" s="17">
        <v>0.23414917615074399</v>
      </c>
      <c r="AA16" s="17"/>
      <c r="AB16" s="17">
        <v>0.214365080735821</v>
      </c>
      <c r="AC16" s="17">
        <v>0.16338709511486901</v>
      </c>
      <c r="AD16" s="17">
        <v>0.15302348448335701</v>
      </c>
      <c r="AE16" s="17">
        <v>0.135882213314032</v>
      </c>
      <c r="AF16" s="17"/>
      <c r="AG16" s="17">
        <v>0.17409070774388799</v>
      </c>
      <c r="AH16" s="17">
        <v>0.17301123813039301</v>
      </c>
      <c r="AI16" s="17">
        <v>0.145107891748576</v>
      </c>
      <c r="AJ16" s="17">
        <v>0.304816768833505</v>
      </c>
      <c r="AK16" s="17"/>
      <c r="AL16" s="17">
        <v>0.14710878995575599</v>
      </c>
      <c r="AM16" s="17">
        <v>0.101853840002984</v>
      </c>
      <c r="AN16" s="17">
        <v>0.30970431260217302</v>
      </c>
      <c r="AO16" s="17">
        <v>0.125713671062538</v>
      </c>
      <c r="AP16" s="17">
        <v>0.172982780420157</v>
      </c>
      <c r="AQ16" s="17">
        <v>0.218002851695282</v>
      </c>
      <c r="AR16" s="17"/>
      <c r="AS16" s="17">
        <v>0.146254242016607</v>
      </c>
      <c r="AT16" s="17">
        <v>9.2557785609194906E-2</v>
      </c>
      <c r="AU16" s="17">
        <v>9.2557785609194906E-2</v>
      </c>
      <c r="AV16" s="17">
        <v>0.202234474286349</v>
      </c>
      <c r="AW16" s="17">
        <v>0.245034335484308</v>
      </c>
      <c r="AX16" s="17">
        <v>0.36797223083460101</v>
      </c>
      <c r="AY16" s="17">
        <v>0.20852357178885</v>
      </c>
      <c r="AZ16" s="17">
        <v>0.25965498711965401</v>
      </c>
      <c r="BA16" s="17">
        <v>0</v>
      </c>
      <c r="BB16" s="17"/>
      <c r="BC16" s="17">
        <v>0.14225806883703099</v>
      </c>
      <c r="BD16" s="17">
        <v>0.208746279778318</v>
      </c>
      <c r="BE16" s="17">
        <v>0.185301795889034</v>
      </c>
      <c r="BF16" s="17">
        <v>0.25517572006052802</v>
      </c>
      <c r="BG16" s="17">
        <v>0.16067452007591901</v>
      </c>
      <c r="BH16" s="17">
        <v>0.14564838510241501</v>
      </c>
      <c r="BI16" s="17"/>
      <c r="BJ16" s="17">
        <v>0.15811043849960099</v>
      </c>
      <c r="BK16" s="17">
        <v>0.196573645407636</v>
      </c>
      <c r="BL16" s="17">
        <v>0.16729436400013301</v>
      </c>
      <c r="BM16" s="17">
        <v>0.168128431892727</v>
      </c>
      <c r="BN16" s="17">
        <v>0.18984317521468599</v>
      </c>
      <c r="BO16" s="17">
        <v>0.14560559753147501</v>
      </c>
      <c r="BP16" s="17"/>
      <c r="BQ16" s="17">
        <v>0.17264249157732101</v>
      </c>
      <c r="BR16" s="17">
        <v>0.17331508776599999</v>
      </c>
      <c r="BS16" s="17"/>
      <c r="BT16" s="17">
        <v>0.164022352135787</v>
      </c>
      <c r="BU16" s="17">
        <v>0.18257760992091901</v>
      </c>
      <c r="BV16" s="17"/>
      <c r="BW16" s="17">
        <v>0.19927895584131899</v>
      </c>
      <c r="BX16" s="17">
        <v>0.144078658560401</v>
      </c>
    </row>
    <row r="17" spans="2:76" ht="29" x14ac:dyDescent="0.35">
      <c r="B17" s="18" t="s">
        <v>119</v>
      </c>
      <c r="C17" s="17">
        <v>0.16381281380609999</v>
      </c>
      <c r="D17" s="17">
        <v>0.144585076216941</v>
      </c>
      <c r="E17" s="17">
        <v>0.183404103226006</v>
      </c>
      <c r="F17" s="17"/>
      <c r="G17" s="17">
        <v>0.173265714934807</v>
      </c>
      <c r="H17" s="17">
        <v>0.18872197243605299</v>
      </c>
      <c r="I17" s="17">
        <v>0.143252569436256</v>
      </c>
      <c r="J17" s="17"/>
      <c r="K17" s="17">
        <v>0.228158207090668</v>
      </c>
      <c r="L17" s="17">
        <v>0.116683644274488</v>
      </c>
      <c r="M17" s="17">
        <v>8.4395981985560503E-2</v>
      </c>
      <c r="N17" s="17">
        <v>0.153866086500137</v>
      </c>
      <c r="O17" s="17">
        <v>0.199186787163322</v>
      </c>
      <c r="P17" s="17">
        <v>0.22308924886110901</v>
      </c>
      <c r="Q17" s="17">
        <v>0.144253500128464</v>
      </c>
      <c r="R17" s="17">
        <v>0.178320155496694</v>
      </c>
      <c r="S17" s="17">
        <v>4.7208904031823901E-2</v>
      </c>
      <c r="T17" s="17">
        <v>0.17408711785175299</v>
      </c>
      <c r="U17" s="17">
        <v>8.0686018080160293E-2</v>
      </c>
      <c r="V17" s="17">
        <v>0.22240300838896099</v>
      </c>
      <c r="W17" s="17">
        <v>0.20722153315179001</v>
      </c>
      <c r="X17" s="17">
        <v>0.165454338825129</v>
      </c>
      <c r="Y17" s="17">
        <v>0.14752967100962</v>
      </c>
      <c r="Z17" s="17">
        <v>0.319006327822973</v>
      </c>
      <c r="AA17" s="17"/>
      <c r="AB17" s="17">
        <v>0.18748110363833201</v>
      </c>
      <c r="AC17" s="17">
        <v>0.18668075333485601</v>
      </c>
      <c r="AD17" s="17">
        <v>0.10765548019026</v>
      </c>
      <c r="AE17" s="17">
        <v>0.12454122178997901</v>
      </c>
      <c r="AF17" s="17"/>
      <c r="AG17" s="17">
        <v>0.16354486975502799</v>
      </c>
      <c r="AH17" s="17">
        <v>0.14902221716543301</v>
      </c>
      <c r="AI17" s="17">
        <v>0.185433056767592</v>
      </c>
      <c r="AJ17" s="17">
        <v>0.101891970441951</v>
      </c>
      <c r="AK17" s="17"/>
      <c r="AL17" s="17">
        <v>0.16234521029601301</v>
      </c>
      <c r="AM17" s="17">
        <v>0.11741438984470701</v>
      </c>
      <c r="AN17" s="17">
        <v>0.18482185325620701</v>
      </c>
      <c r="AO17" s="17">
        <v>0.114136488795906</v>
      </c>
      <c r="AP17" s="17">
        <v>0.16023527661710299</v>
      </c>
      <c r="AQ17" s="17">
        <v>0.20346337471607601</v>
      </c>
      <c r="AR17" s="17"/>
      <c r="AS17" s="17">
        <v>0.16954390947773401</v>
      </c>
      <c r="AT17" s="17">
        <v>0.115675539246984</v>
      </c>
      <c r="AU17" s="17">
        <v>0.115675539246984</v>
      </c>
      <c r="AV17" s="17">
        <v>0.17768621895169001</v>
      </c>
      <c r="AW17" s="17">
        <v>0.12725497512465</v>
      </c>
      <c r="AX17" s="17">
        <v>0.23059787143548099</v>
      </c>
      <c r="AY17" s="17">
        <v>0.19496264288364801</v>
      </c>
      <c r="AZ17" s="17">
        <v>0.161484374782257</v>
      </c>
      <c r="BA17" s="17">
        <v>0.31405933663980201</v>
      </c>
      <c r="BB17" s="17"/>
      <c r="BC17" s="17">
        <v>0.155043424973938</v>
      </c>
      <c r="BD17" s="17">
        <v>0.19420215391415899</v>
      </c>
      <c r="BE17" s="17">
        <v>0.168326627937393</v>
      </c>
      <c r="BF17" s="17">
        <v>0.16516145509039701</v>
      </c>
      <c r="BG17" s="17">
        <v>0.157006000516446</v>
      </c>
      <c r="BH17" s="17">
        <v>0.21362098159999901</v>
      </c>
      <c r="BI17" s="17"/>
      <c r="BJ17" s="17">
        <v>0.18032023997447899</v>
      </c>
      <c r="BK17" s="17">
        <v>0.16860876736626099</v>
      </c>
      <c r="BL17" s="17">
        <v>0.15529002652718801</v>
      </c>
      <c r="BM17" s="17">
        <v>0.13159394395726501</v>
      </c>
      <c r="BN17" s="17">
        <v>0.19728374347386199</v>
      </c>
      <c r="BO17" s="17">
        <v>0.168071600572613</v>
      </c>
      <c r="BP17" s="17"/>
      <c r="BQ17" s="17">
        <v>0.15467872369253299</v>
      </c>
      <c r="BR17" s="17">
        <v>0.181111895277209</v>
      </c>
      <c r="BS17" s="17"/>
      <c r="BT17" s="17">
        <v>0.171823072342593</v>
      </c>
      <c r="BU17" s="17">
        <v>0.15535732576799499</v>
      </c>
      <c r="BV17" s="17"/>
      <c r="BW17" s="17">
        <v>0.18041216479310801</v>
      </c>
      <c r="BX17" s="17">
        <v>0.146020234104656</v>
      </c>
    </row>
    <row r="18" spans="2:76" x14ac:dyDescent="0.35">
      <c r="B18" s="18" t="s">
        <v>97</v>
      </c>
      <c r="C18" s="17">
        <v>1.9968327007840601E-2</v>
      </c>
      <c r="D18" s="17">
        <v>1.6511192425109601E-2</v>
      </c>
      <c r="E18" s="17">
        <v>2.3471926695376399E-2</v>
      </c>
      <c r="F18" s="17"/>
      <c r="G18" s="17">
        <v>1.7088723695592799E-2</v>
      </c>
      <c r="H18" s="17">
        <v>1.6907567092235599E-2</v>
      </c>
      <c r="I18" s="17">
        <v>2.3090664207983998E-2</v>
      </c>
      <c r="J18" s="17"/>
      <c r="K18" s="17">
        <v>8.8994603940106502E-3</v>
      </c>
      <c r="L18" s="17">
        <v>2.7557099067057101E-2</v>
      </c>
      <c r="M18" s="17">
        <v>4.4089937643027502E-2</v>
      </c>
      <c r="N18" s="17">
        <v>3.1340860618773399E-2</v>
      </c>
      <c r="O18" s="17">
        <v>9.8566391694175207E-2</v>
      </c>
      <c r="P18" s="17">
        <v>4.38210109261222E-2</v>
      </c>
      <c r="Q18" s="17">
        <v>0</v>
      </c>
      <c r="R18" s="17">
        <v>3.11919919261123E-2</v>
      </c>
      <c r="S18" s="17">
        <v>0</v>
      </c>
      <c r="T18" s="17">
        <v>1.35744373127609E-2</v>
      </c>
      <c r="U18" s="17">
        <v>1.873527108182E-2</v>
      </c>
      <c r="V18" s="17">
        <v>0</v>
      </c>
      <c r="W18" s="17">
        <v>1.62863617124821E-2</v>
      </c>
      <c r="X18" s="17">
        <v>4.0767017578404001E-2</v>
      </c>
      <c r="Y18" s="17">
        <v>0</v>
      </c>
      <c r="Z18" s="17">
        <v>3.9099173514228799E-2</v>
      </c>
      <c r="AA18" s="17"/>
      <c r="AB18" s="17">
        <v>1.7423261241050501E-2</v>
      </c>
      <c r="AC18" s="17">
        <v>2.3949097529412499E-2</v>
      </c>
      <c r="AD18" s="17">
        <v>1.55905558351751E-2</v>
      </c>
      <c r="AE18" s="17">
        <v>9.7509087086456499E-3</v>
      </c>
      <c r="AF18" s="17"/>
      <c r="AG18" s="17">
        <v>1.97787119964834E-2</v>
      </c>
      <c r="AH18" s="17">
        <v>0</v>
      </c>
      <c r="AI18" s="17">
        <v>1.0494012166786E-2</v>
      </c>
      <c r="AJ18" s="17">
        <v>4.1889082260162101E-2</v>
      </c>
      <c r="AK18" s="17"/>
      <c r="AL18" s="17">
        <v>8.1839824957306608E-3</v>
      </c>
      <c r="AM18" s="17">
        <v>3.2055973313559097E-2</v>
      </c>
      <c r="AN18" s="17">
        <v>2.4348757253102801E-2</v>
      </c>
      <c r="AO18" s="17">
        <v>4.8045770545585301E-2</v>
      </c>
      <c r="AP18" s="17">
        <v>0</v>
      </c>
      <c r="AQ18" s="17">
        <v>1.53675283885178E-2</v>
      </c>
      <c r="AR18" s="17"/>
      <c r="AS18" s="17">
        <v>2.2090252452620002E-2</v>
      </c>
      <c r="AT18" s="17">
        <v>1.00570196575134E-2</v>
      </c>
      <c r="AU18" s="17">
        <v>1.00570196575134E-2</v>
      </c>
      <c r="AV18" s="17">
        <v>1.9786903153965901E-2</v>
      </c>
      <c r="AW18" s="17">
        <v>2.0146215716396701E-2</v>
      </c>
      <c r="AX18" s="17">
        <v>0</v>
      </c>
      <c r="AY18" s="17">
        <v>0</v>
      </c>
      <c r="AZ18" s="17">
        <v>2.9307161310938901E-2</v>
      </c>
      <c r="BA18" s="17">
        <v>0</v>
      </c>
      <c r="BB18" s="17"/>
      <c r="BC18" s="17">
        <v>1.10277445806882E-2</v>
      </c>
      <c r="BD18" s="17">
        <v>0</v>
      </c>
      <c r="BE18" s="17">
        <v>0</v>
      </c>
      <c r="BF18" s="17">
        <v>2.4525376852787498E-2</v>
      </c>
      <c r="BG18" s="17">
        <v>3.2405996585699801E-2</v>
      </c>
      <c r="BH18" s="17">
        <v>0</v>
      </c>
      <c r="BI18" s="17"/>
      <c r="BJ18" s="17">
        <v>1.8585344897601799E-2</v>
      </c>
      <c r="BK18" s="17">
        <v>1.8377666843194199E-2</v>
      </c>
      <c r="BL18" s="17">
        <v>6.6726655574470994E-2</v>
      </c>
      <c r="BM18" s="17">
        <v>1.5701493024427401E-2</v>
      </c>
      <c r="BN18" s="17">
        <v>6.1268891154023803E-3</v>
      </c>
      <c r="BO18" s="17">
        <v>1.7047616720866701E-2</v>
      </c>
      <c r="BP18" s="17"/>
      <c r="BQ18" s="17">
        <v>2.1746054094553099E-2</v>
      </c>
      <c r="BR18" s="17">
        <v>1.6409142370900898E-2</v>
      </c>
      <c r="BS18" s="17"/>
      <c r="BT18" s="17">
        <v>2.2609413387212899E-2</v>
      </c>
      <c r="BU18" s="17">
        <v>1.5918479685492402E-2</v>
      </c>
      <c r="BV18" s="17"/>
      <c r="BW18" s="17">
        <v>1.22420588697582E-2</v>
      </c>
      <c r="BX18" s="17">
        <v>2.0247652421645199E-2</v>
      </c>
    </row>
    <row r="19" spans="2:76" x14ac:dyDescent="0.35">
      <c r="B19" s="18" t="s">
        <v>120</v>
      </c>
      <c r="C19" s="19">
        <v>7.7436116686766004E-2</v>
      </c>
      <c r="D19" s="19">
        <v>9.3177712015740294E-2</v>
      </c>
      <c r="E19" s="19">
        <v>6.18184434436366E-2</v>
      </c>
      <c r="F19" s="19"/>
      <c r="G19" s="19">
        <v>7.5480264766547206E-2</v>
      </c>
      <c r="H19" s="19">
        <v>7.3357830939813101E-2</v>
      </c>
      <c r="I19" s="19">
        <v>8.0943953523174295E-2</v>
      </c>
      <c r="J19" s="19"/>
      <c r="K19" s="19">
        <v>4.55513512718978E-2</v>
      </c>
      <c r="L19" s="19">
        <v>0.109068194256719</v>
      </c>
      <c r="M19" s="19">
        <v>6.4052225141299102E-2</v>
      </c>
      <c r="N19" s="19">
        <v>6.13659644635852E-2</v>
      </c>
      <c r="O19" s="19">
        <v>0.100622231176624</v>
      </c>
      <c r="P19" s="19">
        <v>4.1902853558428099E-2</v>
      </c>
      <c r="Q19" s="19">
        <v>2.3358045967201001E-2</v>
      </c>
      <c r="R19" s="19">
        <v>0.101563876258823</v>
      </c>
      <c r="S19" s="19">
        <v>0.100206286730532</v>
      </c>
      <c r="T19" s="19">
        <v>9.1489423301844203E-2</v>
      </c>
      <c r="U19" s="19">
        <v>3.8829899957272103E-2</v>
      </c>
      <c r="V19" s="19">
        <v>0.142594600809648</v>
      </c>
      <c r="W19" s="19">
        <v>8.1540361867369002E-2</v>
      </c>
      <c r="X19" s="19">
        <v>8.2268441066082207E-2</v>
      </c>
      <c r="Y19" s="19">
        <v>9.4428396296788494E-2</v>
      </c>
      <c r="Z19" s="19">
        <v>4.5794530607480399E-2</v>
      </c>
      <c r="AA19" s="19"/>
      <c r="AB19" s="19">
        <v>6.7233522768987905E-2</v>
      </c>
      <c r="AC19" s="19">
        <v>4.5687803380298E-2</v>
      </c>
      <c r="AD19" s="19">
        <v>0.103791881424208</v>
      </c>
      <c r="AE19" s="19">
        <v>0.125106969676025</v>
      </c>
      <c r="AF19" s="19"/>
      <c r="AG19" s="19">
        <v>7.5635281690667105E-2</v>
      </c>
      <c r="AH19" s="19">
        <v>6.6995599746359796E-2</v>
      </c>
      <c r="AI19" s="19">
        <v>7.8170314704826993E-2</v>
      </c>
      <c r="AJ19" s="19">
        <v>0.13326560055519701</v>
      </c>
      <c r="AK19" s="19"/>
      <c r="AL19" s="19">
        <v>5.42421384646911E-2</v>
      </c>
      <c r="AM19" s="19">
        <v>7.5289415245154007E-2</v>
      </c>
      <c r="AN19" s="19">
        <v>2.3495541629290101E-2</v>
      </c>
      <c r="AO19" s="19">
        <v>0.113544868063546</v>
      </c>
      <c r="AP19" s="19">
        <v>7.9055510753733904E-2</v>
      </c>
      <c r="AQ19" s="19">
        <v>5.8592378646605998E-2</v>
      </c>
      <c r="AR19" s="19"/>
      <c r="AS19" s="19">
        <v>8.8448206738055896E-2</v>
      </c>
      <c r="AT19" s="19">
        <v>8.6832698628509994E-2</v>
      </c>
      <c r="AU19" s="19">
        <v>8.6832698628509994E-2</v>
      </c>
      <c r="AV19" s="19">
        <v>6.3373190927582798E-2</v>
      </c>
      <c r="AW19" s="19">
        <v>6.3376228745909799E-2</v>
      </c>
      <c r="AX19" s="19">
        <v>7.0411624317466101E-2</v>
      </c>
      <c r="AY19" s="19">
        <v>6.0469430943954197E-2</v>
      </c>
      <c r="AZ19" s="19">
        <v>8.9620251455692801E-2</v>
      </c>
      <c r="BA19" s="19">
        <v>0</v>
      </c>
      <c r="BB19" s="19"/>
      <c r="BC19" s="19">
        <v>0.10150967518458601</v>
      </c>
      <c r="BD19" s="19">
        <v>5.4805618119873702E-2</v>
      </c>
      <c r="BE19" s="19">
        <v>5.3543648116873802E-2</v>
      </c>
      <c r="BF19" s="19">
        <v>7.6181678475477799E-2</v>
      </c>
      <c r="BG19" s="19">
        <v>6.4966428154844894E-2</v>
      </c>
      <c r="BH19" s="19">
        <v>0</v>
      </c>
      <c r="BI19" s="19"/>
      <c r="BJ19" s="19">
        <v>6.3844962055743304E-2</v>
      </c>
      <c r="BK19" s="19">
        <v>5.7912019250997801E-2</v>
      </c>
      <c r="BL19" s="19">
        <v>8.61546580684317E-2</v>
      </c>
      <c r="BM19" s="19">
        <v>7.7975752721334807E-2</v>
      </c>
      <c r="BN19" s="19">
        <v>0.108609077928951</v>
      </c>
      <c r="BO19" s="19">
        <v>8.8419737205668494E-2</v>
      </c>
      <c r="BP19" s="19"/>
      <c r="BQ19" s="19">
        <v>6.9445097717807894E-2</v>
      </c>
      <c r="BR19" s="19">
        <v>9.5058710145823996E-2</v>
      </c>
      <c r="BS19" s="19"/>
      <c r="BT19" s="19">
        <v>7.1534487340690206E-2</v>
      </c>
      <c r="BU19" s="19">
        <v>8.2971506240475806E-2</v>
      </c>
      <c r="BV19" s="19"/>
      <c r="BW19" s="19">
        <v>6.0273537498932703E-2</v>
      </c>
      <c r="BX19" s="19">
        <v>0.107396257897048</v>
      </c>
    </row>
    <row r="20" spans="2:76" x14ac:dyDescent="0.35">
      <c r="B20" s="16"/>
    </row>
    <row r="21" spans="2:76" x14ac:dyDescent="0.35">
      <c r="B21" t="s">
        <v>100</v>
      </c>
    </row>
    <row r="22" spans="2:76" x14ac:dyDescent="0.35">
      <c r="B22" t="s">
        <v>101</v>
      </c>
    </row>
    <row r="24" spans="2:76" x14ac:dyDescent="0.35">
      <c r="B24"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122</v>
      </c>
      <c r="C9" s="17">
        <v>1.6209036645653201E-2</v>
      </c>
      <c r="D9" s="17">
        <v>1.7350732875727401E-2</v>
      </c>
      <c r="E9" s="17">
        <v>1.5097436762225599E-2</v>
      </c>
      <c r="F9" s="17"/>
      <c r="G9" s="17">
        <v>2.4666937121539299E-2</v>
      </c>
      <c r="H9" s="17">
        <v>8.0400307895229506E-3</v>
      </c>
      <c r="I9" s="17">
        <v>1.89425858041271E-2</v>
      </c>
      <c r="J9" s="17"/>
      <c r="K9" s="17">
        <v>2.7157777338794299E-2</v>
      </c>
      <c r="L9" s="17">
        <v>1.91413140148914E-2</v>
      </c>
      <c r="M9" s="17">
        <v>0</v>
      </c>
      <c r="N9" s="17">
        <v>0</v>
      </c>
      <c r="O9" s="17">
        <v>0</v>
      </c>
      <c r="P9" s="17">
        <v>0</v>
      </c>
      <c r="Q9" s="17">
        <v>3.7081146129736502E-2</v>
      </c>
      <c r="R9" s="17">
        <v>3.2662715542594797E-2</v>
      </c>
      <c r="S9" s="17">
        <v>0</v>
      </c>
      <c r="T9" s="17">
        <v>8.4166135783067097E-3</v>
      </c>
      <c r="U9" s="17">
        <v>0</v>
      </c>
      <c r="V9" s="17">
        <v>7.1429593841649403E-2</v>
      </c>
      <c r="W9" s="17">
        <v>0</v>
      </c>
      <c r="X9" s="17">
        <v>0</v>
      </c>
      <c r="Y9" s="17">
        <v>0</v>
      </c>
      <c r="Z9" s="17">
        <v>3.9062621064748303E-2</v>
      </c>
      <c r="AA9" s="17"/>
      <c r="AB9" s="17">
        <v>1.6118112573581599E-2</v>
      </c>
      <c r="AC9" s="17">
        <v>2.2605865452231599E-2</v>
      </c>
      <c r="AD9" s="17">
        <v>1.27602495542518E-2</v>
      </c>
      <c r="AE9" s="17">
        <v>1.2603062102195001E-2</v>
      </c>
      <c r="AF9" s="17"/>
      <c r="AG9" s="17">
        <v>1.8529376718574901E-2</v>
      </c>
      <c r="AH9" s="17">
        <v>1.7148037109718701E-2</v>
      </c>
      <c r="AI9" s="17">
        <v>1.11943781736523E-2</v>
      </c>
      <c r="AJ9" s="17">
        <v>0</v>
      </c>
      <c r="AK9" s="17"/>
      <c r="AL9" s="17">
        <v>1.10655930090903E-2</v>
      </c>
      <c r="AM9" s="17">
        <v>1.2239998536880001E-2</v>
      </c>
      <c r="AN9" s="17">
        <v>9.3049668089433494E-3</v>
      </c>
      <c r="AO9" s="17">
        <v>0</v>
      </c>
      <c r="AP9" s="17">
        <v>0</v>
      </c>
      <c r="AQ9" s="17">
        <v>0</v>
      </c>
      <c r="AR9" s="17"/>
      <c r="AS9" s="17">
        <v>2.4794311522193201E-2</v>
      </c>
      <c r="AT9" s="17">
        <v>3.4586763219737603E-2</v>
      </c>
      <c r="AU9" s="17">
        <v>3.4586763219737603E-2</v>
      </c>
      <c r="AV9" s="17">
        <v>5.33252358629279E-3</v>
      </c>
      <c r="AW9" s="17">
        <v>8.7511352787699205E-3</v>
      </c>
      <c r="AX9" s="17">
        <v>0</v>
      </c>
      <c r="AY9" s="17">
        <v>0</v>
      </c>
      <c r="AZ9" s="17">
        <v>0</v>
      </c>
      <c r="BA9" s="17">
        <v>0</v>
      </c>
      <c r="BB9" s="17"/>
      <c r="BC9" s="17">
        <v>9.5763629533691403E-3</v>
      </c>
      <c r="BD9" s="17">
        <v>9.3974681303113494E-3</v>
      </c>
      <c r="BE9" s="17">
        <v>2.9345748730212201E-2</v>
      </c>
      <c r="BF9" s="17">
        <v>1.7692874929670099E-2</v>
      </c>
      <c r="BG9" s="17">
        <v>2.33140787309002E-2</v>
      </c>
      <c r="BH9" s="17">
        <v>0</v>
      </c>
      <c r="BI9" s="17"/>
      <c r="BJ9" s="17">
        <v>1.9807206722616402E-2</v>
      </c>
      <c r="BK9" s="17">
        <v>3.4129383417588498E-2</v>
      </c>
      <c r="BL9" s="17">
        <v>0</v>
      </c>
      <c r="BM9" s="17">
        <v>1.4581115892532E-2</v>
      </c>
      <c r="BN9" s="17">
        <v>7.5379720675602599E-3</v>
      </c>
      <c r="BO9" s="17">
        <v>0</v>
      </c>
      <c r="BP9" s="17"/>
      <c r="BQ9" s="17">
        <v>1.03261523433015E-2</v>
      </c>
      <c r="BR9" s="17">
        <v>2.8786329924306901E-2</v>
      </c>
      <c r="BS9" s="17"/>
      <c r="BT9" s="17">
        <v>9.2906571022538503E-3</v>
      </c>
      <c r="BU9" s="17">
        <v>2.2000320842935E-2</v>
      </c>
      <c r="BV9" s="17"/>
      <c r="BW9" s="17">
        <v>2.18953948949718E-2</v>
      </c>
      <c r="BX9" s="17">
        <v>8.5294307666115201E-3</v>
      </c>
    </row>
    <row r="10" spans="2:76" x14ac:dyDescent="0.35">
      <c r="B10" s="18" t="s">
        <v>123</v>
      </c>
      <c r="C10" s="17">
        <v>0.17818254494390601</v>
      </c>
      <c r="D10" s="17">
        <v>0.205536079915733</v>
      </c>
      <c r="E10" s="17">
        <v>0.14913854570805801</v>
      </c>
      <c r="F10" s="17"/>
      <c r="G10" s="17">
        <v>0.156122348670508</v>
      </c>
      <c r="H10" s="17">
        <v>0.14634389401696801</v>
      </c>
      <c r="I10" s="17">
        <v>0.20792346643999601</v>
      </c>
      <c r="J10" s="17"/>
      <c r="K10" s="17">
        <v>0.18285455351607699</v>
      </c>
      <c r="L10" s="17">
        <v>0.22041781593799001</v>
      </c>
      <c r="M10" s="17">
        <v>0.108589323720142</v>
      </c>
      <c r="N10" s="17">
        <v>9.2311731534369404E-2</v>
      </c>
      <c r="O10" s="17">
        <v>0.201244462353247</v>
      </c>
      <c r="P10" s="17">
        <v>8.6164600554629198E-2</v>
      </c>
      <c r="Q10" s="17">
        <v>0.15871512916105099</v>
      </c>
      <c r="R10" s="17">
        <v>0.17926208833433799</v>
      </c>
      <c r="S10" s="17">
        <v>0.24188425054159701</v>
      </c>
      <c r="T10" s="17">
        <v>0.165459127174924</v>
      </c>
      <c r="U10" s="17">
        <v>0.217516391846862</v>
      </c>
      <c r="V10" s="17">
        <v>0.29663075700717501</v>
      </c>
      <c r="W10" s="17">
        <v>0.176795412843092</v>
      </c>
      <c r="X10" s="17">
        <v>0.25483602542287098</v>
      </c>
      <c r="Y10" s="17">
        <v>9.5038635252332596E-2</v>
      </c>
      <c r="Z10" s="17">
        <v>0.16260916476101001</v>
      </c>
      <c r="AA10" s="17"/>
      <c r="AB10" s="17">
        <v>0.138005415720234</v>
      </c>
      <c r="AC10" s="17">
        <v>0.160455350106084</v>
      </c>
      <c r="AD10" s="17">
        <v>0.210476171296272</v>
      </c>
      <c r="AE10" s="17">
        <v>0.26520019058896199</v>
      </c>
      <c r="AF10" s="17"/>
      <c r="AG10" s="17">
        <v>0.16873039426300299</v>
      </c>
      <c r="AH10" s="17">
        <v>0.20818580046524801</v>
      </c>
      <c r="AI10" s="17">
        <v>0.20819882063096301</v>
      </c>
      <c r="AJ10" s="17">
        <v>0.27087679339447102</v>
      </c>
      <c r="AK10" s="17"/>
      <c r="AL10" s="17">
        <v>0.22817417314569499</v>
      </c>
      <c r="AM10" s="17">
        <v>0.201938326847276</v>
      </c>
      <c r="AN10" s="17">
        <v>5.94634598859086E-2</v>
      </c>
      <c r="AO10" s="17">
        <v>0.2444894836739</v>
      </c>
      <c r="AP10" s="17">
        <v>0.22433018949658901</v>
      </c>
      <c r="AQ10" s="17">
        <v>0.17390411272390999</v>
      </c>
      <c r="AR10" s="17"/>
      <c r="AS10" s="17">
        <v>0.190237597094638</v>
      </c>
      <c r="AT10" s="17">
        <v>0.17720847750062199</v>
      </c>
      <c r="AU10" s="17">
        <v>0.17720847750062199</v>
      </c>
      <c r="AV10" s="17">
        <v>0.203010838797784</v>
      </c>
      <c r="AW10" s="17">
        <v>0.20864902827222601</v>
      </c>
      <c r="AX10" s="17">
        <v>7.3602203534543206E-2</v>
      </c>
      <c r="AY10" s="17">
        <v>0.144183018175463</v>
      </c>
      <c r="AZ10" s="17">
        <v>0</v>
      </c>
      <c r="BA10" s="17">
        <v>0</v>
      </c>
      <c r="BB10" s="17"/>
      <c r="BC10" s="17">
        <v>0.212192048916933</v>
      </c>
      <c r="BD10" s="17">
        <v>0.18690147568409399</v>
      </c>
      <c r="BE10" s="17">
        <v>9.4039684900252496E-2</v>
      </c>
      <c r="BF10" s="17">
        <v>0.18290064870890599</v>
      </c>
      <c r="BG10" s="17">
        <v>0.155743601772414</v>
      </c>
      <c r="BH10" s="17">
        <v>0</v>
      </c>
      <c r="BI10" s="17"/>
      <c r="BJ10" s="17">
        <v>0.19926194848634299</v>
      </c>
      <c r="BK10" s="17">
        <v>0.172281046448472</v>
      </c>
      <c r="BL10" s="17">
        <v>0.18998718709241799</v>
      </c>
      <c r="BM10" s="17">
        <v>0.19151839347550001</v>
      </c>
      <c r="BN10" s="17">
        <v>0.16539353220168301</v>
      </c>
      <c r="BO10" s="17">
        <v>0.13433821428420201</v>
      </c>
      <c r="BP10" s="17"/>
      <c r="BQ10" s="17">
        <v>0.186956330782587</v>
      </c>
      <c r="BR10" s="17">
        <v>0.16138993131295901</v>
      </c>
      <c r="BS10" s="17"/>
      <c r="BT10" s="17">
        <v>0.20107857566609699</v>
      </c>
      <c r="BU10" s="17">
        <v>0.16118585183373499</v>
      </c>
      <c r="BV10" s="17"/>
      <c r="BW10" s="17">
        <v>0.15204386186510099</v>
      </c>
      <c r="BX10" s="17">
        <v>0.227122139349901</v>
      </c>
    </row>
    <row r="11" spans="2:76" ht="29" x14ac:dyDescent="0.35">
      <c r="B11" s="18" t="s">
        <v>124</v>
      </c>
      <c r="C11" s="17">
        <v>0.29663760971596698</v>
      </c>
      <c r="D11" s="17">
        <v>0.28351541334108699</v>
      </c>
      <c r="E11" s="17">
        <v>0.31037625603926799</v>
      </c>
      <c r="F11" s="17"/>
      <c r="G11" s="17">
        <v>0.28199123379969798</v>
      </c>
      <c r="H11" s="17">
        <v>0.29181658464767601</v>
      </c>
      <c r="I11" s="17">
        <v>0.30506280833354998</v>
      </c>
      <c r="J11" s="17"/>
      <c r="K11" s="17">
        <v>0.26625923209195501</v>
      </c>
      <c r="L11" s="17">
        <v>0.28172112400093702</v>
      </c>
      <c r="M11" s="17">
        <v>0.360383895318936</v>
      </c>
      <c r="N11" s="17">
        <v>0.25396237186526499</v>
      </c>
      <c r="O11" s="17">
        <v>0.20334141242806</v>
      </c>
      <c r="P11" s="17">
        <v>0.394011624677086</v>
      </c>
      <c r="Q11" s="17">
        <v>0.34372916384048602</v>
      </c>
      <c r="R11" s="17">
        <v>0.302521274010709</v>
      </c>
      <c r="S11" s="17">
        <v>0.14007779548184199</v>
      </c>
      <c r="T11" s="17">
        <v>0.345556340209487</v>
      </c>
      <c r="U11" s="17">
        <v>0.24938806537682001</v>
      </c>
      <c r="V11" s="17">
        <v>0.14195872193012099</v>
      </c>
      <c r="W11" s="17">
        <v>0.22320080866777001</v>
      </c>
      <c r="X11" s="17">
        <v>0.24774955044203101</v>
      </c>
      <c r="Y11" s="17">
        <v>0.396760233866084</v>
      </c>
      <c r="Z11" s="17">
        <v>0.196773325648784</v>
      </c>
      <c r="AA11" s="17"/>
      <c r="AB11" s="17">
        <v>0.236152723347993</v>
      </c>
      <c r="AC11" s="17">
        <v>0.302558323280955</v>
      </c>
      <c r="AD11" s="17">
        <v>0.32672698644067999</v>
      </c>
      <c r="AE11" s="17">
        <v>0.31340797019177102</v>
      </c>
      <c r="AF11" s="17"/>
      <c r="AG11" s="17">
        <v>0.28910369586416601</v>
      </c>
      <c r="AH11" s="17">
        <v>0.27543695494266401</v>
      </c>
      <c r="AI11" s="17">
        <v>0.33761845927698902</v>
      </c>
      <c r="AJ11" s="17">
        <v>0.398146560117141</v>
      </c>
      <c r="AK11" s="17"/>
      <c r="AL11" s="17">
        <v>0.31889408966647298</v>
      </c>
      <c r="AM11" s="17">
        <v>0.291525039199305</v>
      </c>
      <c r="AN11" s="17">
        <v>0.14100068285116499</v>
      </c>
      <c r="AO11" s="17">
        <v>0.34281410154432002</v>
      </c>
      <c r="AP11" s="17">
        <v>0.40196720791669099</v>
      </c>
      <c r="AQ11" s="17">
        <v>0.197256612226544</v>
      </c>
      <c r="AR11" s="17"/>
      <c r="AS11" s="17">
        <v>0.27047476782452601</v>
      </c>
      <c r="AT11" s="17">
        <v>0.31162406751310001</v>
      </c>
      <c r="AU11" s="17">
        <v>0.31162406751310001</v>
      </c>
      <c r="AV11" s="17">
        <v>0.341562737310804</v>
      </c>
      <c r="AW11" s="17">
        <v>0.324004467000791</v>
      </c>
      <c r="AX11" s="17">
        <v>0.106828168442546</v>
      </c>
      <c r="AY11" s="17">
        <v>0.32190391700744098</v>
      </c>
      <c r="AZ11" s="17">
        <v>0.24162310747976301</v>
      </c>
      <c r="BA11" s="17">
        <v>0.68921942700524597</v>
      </c>
      <c r="BB11" s="17"/>
      <c r="BC11" s="17">
        <v>0.32966647213746297</v>
      </c>
      <c r="BD11" s="17">
        <v>0.21086883537627399</v>
      </c>
      <c r="BE11" s="17">
        <v>0.28191677716064101</v>
      </c>
      <c r="BF11" s="17">
        <v>0.27657989963558399</v>
      </c>
      <c r="BG11" s="17">
        <v>0.29291638098343997</v>
      </c>
      <c r="BH11" s="17">
        <v>0.42564921654232202</v>
      </c>
      <c r="BI11" s="17"/>
      <c r="BJ11" s="17">
        <v>0.292702231966329</v>
      </c>
      <c r="BK11" s="17">
        <v>0.35276757691519101</v>
      </c>
      <c r="BL11" s="17">
        <v>0.25918000612214998</v>
      </c>
      <c r="BM11" s="17">
        <v>0.27900373752292701</v>
      </c>
      <c r="BN11" s="17">
        <v>0.278711687410441</v>
      </c>
      <c r="BO11" s="17">
        <v>0.276105245039868</v>
      </c>
      <c r="BP11" s="17"/>
      <c r="BQ11" s="17">
        <v>0.30366493871919997</v>
      </c>
      <c r="BR11" s="17">
        <v>0.28468252001912597</v>
      </c>
      <c r="BS11" s="17"/>
      <c r="BT11" s="17">
        <v>0.28659833441035498</v>
      </c>
      <c r="BU11" s="17">
        <v>0.30400943610402198</v>
      </c>
      <c r="BV11" s="17"/>
      <c r="BW11" s="17">
        <v>0.274802919010249</v>
      </c>
      <c r="BX11" s="17">
        <v>0.32381326051480003</v>
      </c>
    </row>
    <row r="12" spans="2:76" x14ac:dyDescent="0.35">
      <c r="B12" s="18" t="s">
        <v>125</v>
      </c>
      <c r="C12" s="17">
        <v>0.311535911660415</v>
      </c>
      <c r="D12" s="17">
        <v>0.30779273724762901</v>
      </c>
      <c r="E12" s="17">
        <v>0.31590711923741099</v>
      </c>
      <c r="F12" s="17"/>
      <c r="G12" s="17">
        <v>0.299099638579789</v>
      </c>
      <c r="H12" s="17">
        <v>0.31489660296732003</v>
      </c>
      <c r="I12" s="17">
        <v>0.31351824081764201</v>
      </c>
      <c r="J12" s="17"/>
      <c r="K12" s="17">
        <v>0.33679220567068102</v>
      </c>
      <c r="L12" s="17">
        <v>0.29847311228449902</v>
      </c>
      <c r="M12" s="17">
        <v>0.32286114438701002</v>
      </c>
      <c r="N12" s="17">
        <v>0.43853809335719002</v>
      </c>
      <c r="O12" s="17">
        <v>0.297660946361196</v>
      </c>
      <c r="P12" s="17">
        <v>0.22329186757973199</v>
      </c>
      <c r="Q12" s="17">
        <v>0.29095072855656801</v>
      </c>
      <c r="R12" s="17">
        <v>0.311758430217768</v>
      </c>
      <c r="S12" s="17">
        <v>0.33878123247255798</v>
      </c>
      <c r="T12" s="17">
        <v>0.30116863198211302</v>
      </c>
      <c r="U12" s="17">
        <v>0.35947073785313899</v>
      </c>
      <c r="V12" s="17">
        <v>0.34705490002342898</v>
      </c>
      <c r="W12" s="17">
        <v>0.28247173781887303</v>
      </c>
      <c r="X12" s="17">
        <v>0.29203278403136201</v>
      </c>
      <c r="Y12" s="17">
        <v>0.33280136878994199</v>
      </c>
      <c r="Z12" s="17">
        <v>0.235799394264052</v>
      </c>
      <c r="AA12" s="17"/>
      <c r="AB12" s="17">
        <v>0.30695096513473602</v>
      </c>
      <c r="AC12" s="17">
        <v>0.32672196562595501</v>
      </c>
      <c r="AD12" s="17">
        <v>0.30271220939437499</v>
      </c>
      <c r="AE12" s="17">
        <v>0.317178430274626</v>
      </c>
      <c r="AF12" s="17"/>
      <c r="AG12" s="17">
        <v>0.32458578360461399</v>
      </c>
      <c r="AH12" s="17">
        <v>0.27198307553579698</v>
      </c>
      <c r="AI12" s="17">
        <v>0.28488498423000602</v>
      </c>
      <c r="AJ12" s="17">
        <v>0.23179521848001999</v>
      </c>
      <c r="AK12" s="17"/>
      <c r="AL12" s="17">
        <v>0.33267813591093398</v>
      </c>
      <c r="AM12" s="17">
        <v>0.35022541366910798</v>
      </c>
      <c r="AN12" s="17">
        <v>0.326267461021437</v>
      </c>
      <c r="AO12" s="17">
        <v>0.22464109353522899</v>
      </c>
      <c r="AP12" s="17">
        <v>0.26944120257295801</v>
      </c>
      <c r="AQ12" s="17">
        <v>0.38597367263594201</v>
      </c>
      <c r="AR12" s="17"/>
      <c r="AS12" s="17">
        <v>0.29999044616897202</v>
      </c>
      <c r="AT12" s="17">
        <v>0.38427723673918102</v>
      </c>
      <c r="AU12" s="17">
        <v>0.38427723673918102</v>
      </c>
      <c r="AV12" s="17">
        <v>0.29365067449729298</v>
      </c>
      <c r="AW12" s="17">
        <v>0.26777419571144101</v>
      </c>
      <c r="AX12" s="17">
        <v>0.25886673631306401</v>
      </c>
      <c r="AY12" s="17">
        <v>0.37146352184477599</v>
      </c>
      <c r="AZ12" s="17">
        <v>0.47886898533673</v>
      </c>
      <c r="BA12" s="17">
        <v>0.31078057299475398</v>
      </c>
      <c r="BB12" s="17"/>
      <c r="BC12" s="17">
        <v>0.30482462549761602</v>
      </c>
      <c r="BD12" s="17">
        <v>0.36572852969410902</v>
      </c>
      <c r="BE12" s="17">
        <v>0.33409399087511299</v>
      </c>
      <c r="BF12" s="17">
        <v>0.28165051128805402</v>
      </c>
      <c r="BG12" s="17">
        <v>0.31817503044639001</v>
      </c>
      <c r="BH12" s="17">
        <v>0.283557095535929</v>
      </c>
      <c r="BI12" s="17"/>
      <c r="BJ12" s="17">
        <v>0.28698521902700302</v>
      </c>
      <c r="BK12" s="17">
        <v>0.27367469145763201</v>
      </c>
      <c r="BL12" s="17">
        <v>0.30910991128370402</v>
      </c>
      <c r="BM12" s="17">
        <v>0.31690505274623898</v>
      </c>
      <c r="BN12" s="17">
        <v>0.30687818400846001</v>
      </c>
      <c r="BO12" s="17">
        <v>0.43235455621972502</v>
      </c>
      <c r="BP12" s="17"/>
      <c r="BQ12" s="17">
        <v>0.30595397158974402</v>
      </c>
      <c r="BR12" s="17">
        <v>0.31915367516405402</v>
      </c>
      <c r="BS12" s="17"/>
      <c r="BT12" s="17">
        <v>0.31628837721743802</v>
      </c>
      <c r="BU12" s="17">
        <v>0.30689102405662899</v>
      </c>
      <c r="BV12" s="17"/>
      <c r="BW12" s="17">
        <v>0.33694488390639099</v>
      </c>
      <c r="BX12" s="17">
        <v>0.28452958429970099</v>
      </c>
    </row>
    <row r="13" spans="2:76" x14ac:dyDescent="0.35">
      <c r="B13" s="18" t="s">
        <v>126</v>
      </c>
      <c r="C13" s="17">
        <v>0.18658901342179901</v>
      </c>
      <c r="D13" s="17">
        <v>0.180274380636466</v>
      </c>
      <c r="E13" s="17">
        <v>0.193287657656732</v>
      </c>
      <c r="F13" s="17"/>
      <c r="G13" s="17">
        <v>0.227948443396634</v>
      </c>
      <c r="H13" s="17">
        <v>0.224975070237587</v>
      </c>
      <c r="I13" s="17">
        <v>0.145611204692777</v>
      </c>
      <c r="J13" s="17"/>
      <c r="K13" s="17">
        <v>0.178036770988481</v>
      </c>
      <c r="L13" s="17">
        <v>0.17311024990065699</v>
      </c>
      <c r="M13" s="17">
        <v>0.18848184998422901</v>
      </c>
      <c r="N13" s="17">
        <v>0.21518780324317499</v>
      </c>
      <c r="O13" s="17">
        <v>0.199186787163322</v>
      </c>
      <c r="P13" s="17">
        <v>0.29653190718855399</v>
      </c>
      <c r="Q13" s="17">
        <v>0.16952383231215901</v>
      </c>
      <c r="R13" s="17">
        <v>0.14288220835131599</v>
      </c>
      <c r="S13" s="17">
        <v>0.27925672150400399</v>
      </c>
      <c r="T13" s="17">
        <v>0.17013727508268001</v>
      </c>
      <c r="U13" s="17">
        <v>0.173624804923179</v>
      </c>
      <c r="V13" s="17">
        <v>0.14292602719762601</v>
      </c>
      <c r="W13" s="17">
        <v>0.28463516906363001</v>
      </c>
      <c r="X13" s="17">
        <v>0.205381640103736</v>
      </c>
      <c r="Y13" s="17">
        <v>0.17539976209164099</v>
      </c>
      <c r="Z13" s="17">
        <v>0.36575549426140502</v>
      </c>
      <c r="AA13" s="17"/>
      <c r="AB13" s="17">
        <v>0.28864337162377002</v>
      </c>
      <c r="AC13" s="17">
        <v>0.18272504515465901</v>
      </c>
      <c r="AD13" s="17">
        <v>0.13615845849608299</v>
      </c>
      <c r="AE13" s="17">
        <v>9.1610346842445206E-2</v>
      </c>
      <c r="AF13" s="17"/>
      <c r="AG13" s="17">
        <v>0.18975147084541599</v>
      </c>
      <c r="AH13" s="17">
        <v>0.213650604391841</v>
      </c>
      <c r="AI13" s="17">
        <v>0.15810335768839001</v>
      </c>
      <c r="AJ13" s="17">
        <v>9.91814280083681E-2</v>
      </c>
      <c r="AK13" s="17"/>
      <c r="AL13" s="17">
        <v>0.104808714292538</v>
      </c>
      <c r="AM13" s="17">
        <v>0.13810355842421901</v>
      </c>
      <c r="AN13" s="17">
        <v>0.43947175743894201</v>
      </c>
      <c r="AO13" s="17">
        <v>0.188055321246551</v>
      </c>
      <c r="AP13" s="17">
        <v>0.104261400013762</v>
      </c>
      <c r="AQ13" s="17">
        <v>0.22749807402508601</v>
      </c>
      <c r="AR13" s="17"/>
      <c r="AS13" s="17">
        <v>0.20251536299550399</v>
      </c>
      <c r="AT13" s="17">
        <v>9.2303455027359496E-2</v>
      </c>
      <c r="AU13" s="17">
        <v>9.2303455027359496E-2</v>
      </c>
      <c r="AV13" s="17">
        <v>0.15221542580425501</v>
      </c>
      <c r="AW13" s="17">
        <v>0.172278859277089</v>
      </c>
      <c r="AX13" s="17">
        <v>0.52772641192099101</v>
      </c>
      <c r="AY13" s="17">
        <v>0.16244954297232</v>
      </c>
      <c r="AZ13" s="17">
        <v>0.27950790718350699</v>
      </c>
      <c r="BA13" s="17">
        <v>0</v>
      </c>
      <c r="BB13" s="17"/>
      <c r="BC13" s="17">
        <v>0.14374049049461901</v>
      </c>
      <c r="BD13" s="17">
        <v>0.227103691115212</v>
      </c>
      <c r="BE13" s="17">
        <v>0.23086706369562801</v>
      </c>
      <c r="BF13" s="17">
        <v>0.220813916331903</v>
      </c>
      <c r="BG13" s="17">
        <v>0.19323512214684699</v>
      </c>
      <c r="BH13" s="17">
        <v>0.29079368792174898</v>
      </c>
      <c r="BI13" s="17"/>
      <c r="BJ13" s="17">
        <v>0.18299664623217099</v>
      </c>
      <c r="BK13" s="17">
        <v>0.16317815747876799</v>
      </c>
      <c r="BL13" s="17">
        <v>0.20637780243017401</v>
      </c>
      <c r="BM13" s="17">
        <v>0.190457928220267</v>
      </c>
      <c r="BN13" s="17">
        <v>0.23392036521336301</v>
      </c>
      <c r="BO13" s="17">
        <v>0.149289777523303</v>
      </c>
      <c r="BP13" s="17"/>
      <c r="BQ13" s="17">
        <v>0.180232152271908</v>
      </c>
      <c r="BR13" s="17">
        <v>0.19930212941568601</v>
      </c>
      <c r="BS13" s="17"/>
      <c r="BT13" s="17">
        <v>0.17550077154756699</v>
      </c>
      <c r="BU13" s="17">
        <v>0.19737372181587601</v>
      </c>
      <c r="BV13" s="17"/>
      <c r="BW13" s="17">
        <v>0.20966865483667799</v>
      </c>
      <c r="BX13" s="17">
        <v>0.14234525204152099</v>
      </c>
    </row>
    <row r="14" spans="2:76" x14ac:dyDescent="0.35">
      <c r="B14" s="18" t="s">
        <v>97</v>
      </c>
      <c r="C14" s="17">
        <v>1.08458836122603E-2</v>
      </c>
      <c r="D14" s="17">
        <v>5.5306559833579599E-3</v>
      </c>
      <c r="E14" s="17">
        <v>1.6192984596305301E-2</v>
      </c>
      <c r="F14" s="17"/>
      <c r="G14" s="17">
        <v>1.0171398431830301E-2</v>
      </c>
      <c r="H14" s="17">
        <v>1.39278173409261E-2</v>
      </c>
      <c r="I14" s="17">
        <v>8.9416939119073193E-3</v>
      </c>
      <c r="J14" s="17"/>
      <c r="K14" s="17">
        <v>8.8994603940106502E-3</v>
      </c>
      <c r="L14" s="17">
        <v>7.1363838610252498E-3</v>
      </c>
      <c r="M14" s="17">
        <v>1.96837865896833E-2</v>
      </c>
      <c r="N14" s="17">
        <v>0</v>
      </c>
      <c r="O14" s="17">
        <v>9.8566391694175207E-2</v>
      </c>
      <c r="P14" s="17">
        <v>0</v>
      </c>
      <c r="Q14" s="17">
        <v>0</v>
      </c>
      <c r="R14" s="17">
        <v>3.0913283543274699E-2</v>
      </c>
      <c r="S14" s="17">
        <v>0</v>
      </c>
      <c r="T14" s="17">
        <v>9.2620119724895703E-3</v>
      </c>
      <c r="U14" s="17">
        <v>0</v>
      </c>
      <c r="V14" s="17">
        <v>0</v>
      </c>
      <c r="W14" s="17">
        <v>3.2896871606635701E-2</v>
      </c>
      <c r="X14" s="17">
        <v>0</v>
      </c>
      <c r="Y14" s="17">
        <v>0</v>
      </c>
      <c r="Z14" s="17">
        <v>0</v>
      </c>
      <c r="AA14" s="17"/>
      <c r="AB14" s="17">
        <v>1.4129411599684401E-2</v>
      </c>
      <c r="AC14" s="17">
        <v>4.9334503801154199E-3</v>
      </c>
      <c r="AD14" s="17">
        <v>1.11659248183391E-2</v>
      </c>
      <c r="AE14" s="17">
        <v>0</v>
      </c>
      <c r="AF14" s="17"/>
      <c r="AG14" s="17">
        <v>9.2992787042259703E-3</v>
      </c>
      <c r="AH14" s="17">
        <v>1.35955275547304E-2</v>
      </c>
      <c r="AI14" s="17">
        <v>0</v>
      </c>
      <c r="AJ14" s="17">
        <v>0</v>
      </c>
      <c r="AK14" s="17"/>
      <c r="AL14" s="17">
        <v>4.3792939752698703E-3</v>
      </c>
      <c r="AM14" s="17">
        <v>5.9676633232117401E-3</v>
      </c>
      <c r="AN14" s="17">
        <v>2.4491671993604299E-2</v>
      </c>
      <c r="AO14" s="17">
        <v>0</v>
      </c>
      <c r="AP14" s="17">
        <v>0</v>
      </c>
      <c r="AQ14" s="17">
        <v>1.53675283885178E-2</v>
      </c>
      <c r="AR14" s="17"/>
      <c r="AS14" s="17">
        <v>1.1987514394167001E-2</v>
      </c>
      <c r="AT14" s="17">
        <v>0</v>
      </c>
      <c r="AU14" s="17">
        <v>0</v>
      </c>
      <c r="AV14" s="17">
        <v>4.2278000035703396E-3</v>
      </c>
      <c r="AW14" s="17">
        <v>1.8542314459683001E-2</v>
      </c>
      <c r="AX14" s="17">
        <v>3.2976479788855803E-2</v>
      </c>
      <c r="AY14" s="17">
        <v>0</v>
      </c>
      <c r="AZ14" s="17">
        <v>0</v>
      </c>
      <c r="BA14" s="17">
        <v>0</v>
      </c>
      <c r="BB14" s="17"/>
      <c r="BC14" s="17">
        <v>0</v>
      </c>
      <c r="BD14" s="17">
        <v>0</v>
      </c>
      <c r="BE14" s="17">
        <v>2.9736734638153701E-2</v>
      </c>
      <c r="BF14" s="17">
        <v>2.0362149105882701E-2</v>
      </c>
      <c r="BG14" s="17">
        <v>1.6615785920008199E-2</v>
      </c>
      <c r="BH14" s="17">
        <v>0</v>
      </c>
      <c r="BI14" s="17"/>
      <c r="BJ14" s="17">
        <v>1.8246747565537801E-2</v>
      </c>
      <c r="BK14" s="17">
        <v>3.9691442823485499E-3</v>
      </c>
      <c r="BL14" s="17">
        <v>3.5345093071553597E-2</v>
      </c>
      <c r="BM14" s="17">
        <v>7.5337721425346501E-3</v>
      </c>
      <c r="BN14" s="17">
        <v>7.5582590984924203E-3</v>
      </c>
      <c r="BO14" s="17">
        <v>7.9122069329028797E-3</v>
      </c>
      <c r="BP14" s="17"/>
      <c r="BQ14" s="17">
        <v>1.28664542932585E-2</v>
      </c>
      <c r="BR14" s="17">
        <v>6.68541416386907E-3</v>
      </c>
      <c r="BS14" s="17"/>
      <c r="BT14" s="17">
        <v>1.1243284056289399E-2</v>
      </c>
      <c r="BU14" s="17">
        <v>8.5396453468040007E-3</v>
      </c>
      <c r="BV14" s="17"/>
      <c r="BW14" s="17">
        <v>4.6442854866107402E-3</v>
      </c>
      <c r="BX14" s="17">
        <v>1.3660333027464999E-2</v>
      </c>
    </row>
    <row r="15" spans="2:76" x14ac:dyDescent="0.35">
      <c r="B15" s="18" t="s">
        <v>127</v>
      </c>
      <c r="C15" s="20">
        <v>0.19439158158955899</v>
      </c>
      <c r="D15" s="20">
        <v>0.222886812791461</v>
      </c>
      <c r="E15" s="20">
        <v>0.16423598247028401</v>
      </c>
      <c r="F15" s="20"/>
      <c r="G15" s="20">
        <v>0.180789285792048</v>
      </c>
      <c r="H15" s="20">
        <v>0.15438392480649099</v>
      </c>
      <c r="I15" s="20">
        <v>0.22686605224412301</v>
      </c>
      <c r="J15" s="20"/>
      <c r="K15" s="20">
        <v>0.210012330854872</v>
      </c>
      <c r="L15" s="20">
        <v>0.23955912995288101</v>
      </c>
      <c r="M15" s="20">
        <v>0.108589323720142</v>
      </c>
      <c r="N15" s="20">
        <v>9.2311731534369404E-2</v>
      </c>
      <c r="O15" s="20">
        <v>0.201244462353247</v>
      </c>
      <c r="P15" s="20">
        <v>8.6164600554629198E-2</v>
      </c>
      <c r="Q15" s="20">
        <v>0.195796275290787</v>
      </c>
      <c r="R15" s="20">
        <v>0.21192480387693199</v>
      </c>
      <c r="S15" s="20">
        <v>0.24188425054159701</v>
      </c>
      <c r="T15" s="20">
        <v>0.17387574075323101</v>
      </c>
      <c r="U15" s="20">
        <v>0.217516391846862</v>
      </c>
      <c r="V15" s="20">
        <v>0.36806035084882399</v>
      </c>
      <c r="W15" s="20">
        <v>0.176795412843092</v>
      </c>
      <c r="X15" s="20">
        <v>0.25483602542287098</v>
      </c>
      <c r="Y15" s="20">
        <v>9.5038635252332596E-2</v>
      </c>
      <c r="Z15" s="20">
        <v>0.20167178582575901</v>
      </c>
      <c r="AA15" s="20"/>
      <c r="AB15" s="20">
        <v>0.15412352829381601</v>
      </c>
      <c r="AC15" s="20">
        <v>0.183061215558316</v>
      </c>
      <c r="AD15" s="20">
        <v>0.223236420850524</v>
      </c>
      <c r="AE15" s="20">
        <v>0.27780325269115702</v>
      </c>
      <c r="AF15" s="20"/>
      <c r="AG15" s="20">
        <v>0.18725977098157801</v>
      </c>
      <c r="AH15" s="20">
        <v>0.225333837574967</v>
      </c>
      <c r="AI15" s="20">
        <v>0.219393198804615</v>
      </c>
      <c r="AJ15" s="20">
        <v>0.27087679339447102</v>
      </c>
      <c r="AK15" s="20"/>
      <c r="AL15" s="20">
        <v>0.23923976615478501</v>
      </c>
      <c r="AM15" s="20">
        <v>0.21417832538415599</v>
      </c>
      <c r="AN15" s="20">
        <v>6.8768426694852003E-2</v>
      </c>
      <c r="AO15" s="20">
        <v>0.2444894836739</v>
      </c>
      <c r="AP15" s="20">
        <v>0.22433018949658901</v>
      </c>
      <c r="AQ15" s="20">
        <v>0.17390411272390999</v>
      </c>
      <c r="AR15" s="20"/>
      <c r="AS15" s="20">
        <v>0.215031908616831</v>
      </c>
      <c r="AT15" s="20">
        <v>0.21179524072035899</v>
      </c>
      <c r="AU15" s="20">
        <v>0.21179524072035899</v>
      </c>
      <c r="AV15" s="20">
        <v>0.208343362384077</v>
      </c>
      <c r="AW15" s="20">
        <v>0.21740016355099601</v>
      </c>
      <c r="AX15" s="20">
        <v>7.3602203534543206E-2</v>
      </c>
      <c r="AY15" s="20">
        <v>0.144183018175463</v>
      </c>
      <c r="AZ15" s="20">
        <v>0</v>
      </c>
      <c r="BA15" s="20">
        <v>0</v>
      </c>
      <c r="BB15" s="20"/>
      <c r="BC15" s="20">
        <v>0.221768411870302</v>
      </c>
      <c r="BD15" s="20">
        <v>0.19629894381440499</v>
      </c>
      <c r="BE15" s="20">
        <v>0.123385433630465</v>
      </c>
      <c r="BF15" s="20">
        <v>0.20059352363857599</v>
      </c>
      <c r="BG15" s="20">
        <v>0.179057680503314</v>
      </c>
      <c r="BH15" s="20">
        <v>0</v>
      </c>
      <c r="BI15" s="20"/>
      <c r="BJ15" s="20">
        <v>0.219069155208959</v>
      </c>
      <c r="BK15" s="20">
        <v>0.20641042986606101</v>
      </c>
      <c r="BL15" s="20">
        <v>0.18998718709241799</v>
      </c>
      <c r="BM15" s="20">
        <v>0.20609950936803201</v>
      </c>
      <c r="BN15" s="20">
        <v>0.172931504269243</v>
      </c>
      <c r="BO15" s="20">
        <v>0.13433821428420201</v>
      </c>
      <c r="BP15" s="20"/>
      <c r="BQ15" s="20">
        <v>0.197282483125889</v>
      </c>
      <c r="BR15" s="20">
        <v>0.190176261237266</v>
      </c>
      <c r="BS15" s="20"/>
      <c r="BT15" s="20">
        <v>0.21036923276835101</v>
      </c>
      <c r="BU15" s="20">
        <v>0.18318617267667001</v>
      </c>
      <c r="BV15" s="20"/>
      <c r="BW15" s="20">
        <v>0.17393925676007199</v>
      </c>
      <c r="BX15" s="20">
        <v>0.235651570116513</v>
      </c>
    </row>
    <row r="16" spans="2:76" x14ac:dyDescent="0.35">
      <c r="B16" s="18" t="s">
        <v>128</v>
      </c>
      <c r="C16" s="20">
        <v>0.49812492508221401</v>
      </c>
      <c r="D16" s="20">
        <v>0.48806711788409401</v>
      </c>
      <c r="E16" s="20">
        <v>0.50919477689414305</v>
      </c>
      <c r="F16" s="20"/>
      <c r="G16" s="20">
        <v>0.52704808197642405</v>
      </c>
      <c r="H16" s="20">
        <v>0.53987167320490703</v>
      </c>
      <c r="I16" s="20">
        <v>0.45912944551041901</v>
      </c>
      <c r="J16" s="20"/>
      <c r="K16" s="20">
        <v>0.51482897665916205</v>
      </c>
      <c r="L16" s="20">
        <v>0.47158336218515701</v>
      </c>
      <c r="M16" s="20">
        <v>0.51134299437123898</v>
      </c>
      <c r="N16" s="20">
        <v>0.65372589660036495</v>
      </c>
      <c r="O16" s="20">
        <v>0.496847733524518</v>
      </c>
      <c r="P16" s="20">
        <v>0.51982377476828501</v>
      </c>
      <c r="Q16" s="20">
        <v>0.46047456086872701</v>
      </c>
      <c r="R16" s="20">
        <v>0.45464063856908399</v>
      </c>
      <c r="S16" s="20">
        <v>0.61803795397656203</v>
      </c>
      <c r="T16" s="20">
        <v>0.47130590706479297</v>
      </c>
      <c r="U16" s="20">
        <v>0.53309554277631799</v>
      </c>
      <c r="V16" s="20">
        <v>0.48998092722105502</v>
      </c>
      <c r="W16" s="20">
        <v>0.56710690688250198</v>
      </c>
      <c r="X16" s="20">
        <v>0.49741442413509801</v>
      </c>
      <c r="Y16" s="20">
        <v>0.50820113088158303</v>
      </c>
      <c r="Z16" s="20">
        <v>0.60155488852545702</v>
      </c>
      <c r="AA16" s="20"/>
      <c r="AB16" s="20">
        <v>0.59559433675850704</v>
      </c>
      <c r="AC16" s="20">
        <v>0.50944701078061405</v>
      </c>
      <c r="AD16" s="20">
        <v>0.43887066789045798</v>
      </c>
      <c r="AE16" s="20">
        <v>0.40878877711707201</v>
      </c>
      <c r="AF16" s="20"/>
      <c r="AG16" s="20">
        <v>0.51433725445003098</v>
      </c>
      <c r="AH16" s="20">
        <v>0.48563367992763801</v>
      </c>
      <c r="AI16" s="20">
        <v>0.44298834191839598</v>
      </c>
      <c r="AJ16" s="20">
        <v>0.33097664648838798</v>
      </c>
      <c r="AK16" s="20"/>
      <c r="AL16" s="20">
        <v>0.437486850203472</v>
      </c>
      <c r="AM16" s="20">
        <v>0.48832897209332699</v>
      </c>
      <c r="AN16" s="20">
        <v>0.76573921846037896</v>
      </c>
      <c r="AO16" s="20">
        <v>0.41269641478177999</v>
      </c>
      <c r="AP16" s="20">
        <v>0.37370260258672</v>
      </c>
      <c r="AQ16" s="20">
        <v>0.61347174666102799</v>
      </c>
      <c r="AR16" s="20"/>
      <c r="AS16" s="20">
        <v>0.50250580916447596</v>
      </c>
      <c r="AT16" s="20">
        <v>0.47658069176654</v>
      </c>
      <c r="AU16" s="20">
        <v>0.47658069176654</v>
      </c>
      <c r="AV16" s="20">
        <v>0.445866100301548</v>
      </c>
      <c r="AW16" s="20">
        <v>0.44005305498852998</v>
      </c>
      <c r="AX16" s="20">
        <v>0.78659314823405502</v>
      </c>
      <c r="AY16" s="20">
        <v>0.53391306481709599</v>
      </c>
      <c r="AZ16" s="20">
        <v>0.75837689252023699</v>
      </c>
      <c r="BA16" s="20">
        <v>0.31078057299475398</v>
      </c>
      <c r="BB16" s="20"/>
      <c r="BC16" s="20">
        <v>0.44856511599223498</v>
      </c>
      <c r="BD16" s="20">
        <v>0.59283222080932096</v>
      </c>
      <c r="BE16" s="20">
        <v>0.56496105457074097</v>
      </c>
      <c r="BF16" s="20">
        <v>0.50246442761995702</v>
      </c>
      <c r="BG16" s="20">
        <v>0.51141015259323697</v>
      </c>
      <c r="BH16" s="20">
        <v>0.57435078345767798</v>
      </c>
      <c r="BI16" s="20"/>
      <c r="BJ16" s="20">
        <v>0.46998186525917302</v>
      </c>
      <c r="BK16" s="20">
        <v>0.43685284893639997</v>
      </c>
      <c r="BL16" s="20">
        <v>0.51548771371387803</v>
      </c>
      <c r="BM16" s="20">
        <v>0.50736298096650601</v>
      </c>
      <c r="BN16" s="20">
        <v>0.54079854922182302</v>
      </c>
      <c r="BO16" s="20">
        <v>0.58164433374302704</v>
      </c>
      <c r="BP16" s="20"/>
      <c r="BQ16" s="20">
        <v>0.486186123861652</v>
      </c>
      <c r="BR16" s="20">
        <v>0.51845580457974005</v>
      </c>
      <c r="BS16" s="20"/>
      <c r="BT16" s="20">
        <v>0.49178914876500501</v>
      </c>
      <c r="BU16" s="20">
        <v>0.50426474587250403</v>
      </c>
      <c r="BV16" s="20"/>
      <c r="BW16" s="20">
        <v>0.54661353874306795</v>
      </c>
      <c r="BX16" s="20">
        <v>0.42687483634122197</v>
      </c>
    </row>
    <row r="17" spans="2:76" x14ac:dyDescent="0.35">
      <c r="B17" s="18" t="s">
        <v>109</v>
      </c>
      <c r="C17" s="21">
        <v>-0.30373334349265402</v>
      </c>
      <c r="D17" s="21">
        <v>-0.26518030509263402</v>
      </c>
      <c r="E17" s="21">
        <v>-0.34495879442385902</v>
      </c>
      <c r="F17" s="21"/>
      <c r="G17" s="21">
        <v>-0.34625879618437599</v>
      </c>
      <c r="H17" s="21">
        <v>-0.38548774839841599</v>
      </c>
      <c r="I17" s="21">
        <v>-0.232263393266296</v>
      </c>
      <c r="J17" s="21"/>
      <c r="K17" s="21">
        <v>-0.30481664580429102</v>
      </c>
      <c r="L17" s="21">
        <v>-0.232024232232276</v>
      </c>
      <c r="M17" s="21">
        <v>-0.40275367065109802</v>
      </c>
      <c r="N17" s="21">
        <v>-0.56141416506599595</v>
      </c>
      <c r="O17" s="21">
        <v>-0.29560327117127</v>
      </c>
      <c r="P17" s="21">
        <v>-0.43365917421365602</v>
      </c>
      <c r="Q17" s="21">
        <v>-0.26467828557793999</v>
      </c>
      <c r="R17" s="21">
        <v>-0.24271583469215099</v>
      </c>
      <c r="S17" s="21">
        <v>-0.37615370343496501</v>
      </c>
      <c r="T17" s="21">
        <v>-0.29743016631156199</v>
      </c>
      <c r="U17" s="21">
        <v>-0.31557915092945599</v>
      </c>
      <c r="V17" s="21">
        <v>-0.121920576372231</v>
      </c>
      <c r="W17" s="21">
        <v>-0.39031149403941101</v>
      </c>
      <c r="X17" s="21">
        <v>-0.242578398712227</v>
      </c>
      <c r="Y17" s="21">
        <v>-0.41316249562925</v>
      </c>
      <c r="Z17" s="21">
        <v>-0.39988310269969901</v>
      </c>
      <c r="AA17" s="21"/>
      <c r="AB17" s="21">
        <v>-0.441470808464691</v>
      </c>
      <c r="AC17" s="21">
        <v>-0.32638579522229799</v>
      </c>
      <c r="AD17" s="21">
        <v>-0.215634247039934</v>
      </c>
      <c r="AE17" s="21">
        <v>-0.13098552442591499</v>
      </c>
      <c r="AF17" s="21"/>
      <c r="AG17" s="21">
        <v>-0.327077483468453</v>
      </c>
      <c r="AH17" s="21">
        <v>-0.26029984235267101</v>
      </c>
      <c r="AI17" s="21">
        <v>-0.22359514311378101</v>
      </c>
      <c r="AJ17" s="21">
        <v>-6.0099853093916598E-2</v>
      </c>
      <c r="AK17" s="21"/>
      <c r="AL17" s="21">
        <v>-0.19824708404868699</v>
      </c>
      <c r="AM17" s="21">
        <v>-0.27415064670917</v>
      </c>
      <c r="AN17" s="21">
        <v>-0.69697079176552701</v>
      </c>
      <c r="AO17" s="21">
        <v>-0.16820693110787999</v>
      </c>
      <c r="AP17" s="21">
        <v>-0.14937241309013</v>
      </c>
      <c r="AQ17" s="21">
        <v>-0.43956763393711801</v>
      </c>
      <c r="AR17" s="21"/>
      <c r="AS17" s="21">
        <v>-0.28747390054764499</v>
      </c>
      <c r="AT17" s="21">
        <v>-0.26478545104618101</v>
      </c>
      <c r="AU17" s="21">
        <v>-0.26478545104618101</v>
      </c>
      <c r="AV17" s="21">
        <v>-0.237522737917471</v>
      </c>
      <c r="AW17" s="21">
        <v>-0.222652891437534</v>
      </c>
      <c r="AX17" s="21">
        <v>-0.71299094469951196</v>
      </c>
      <c r="AY17" s="21">
        <v>-0.38973004664163302</v>
      </c>
      <c r="AZ17" s="21">
        <v>-0.75837689252023699</v>
      </c>
      <c r="BA17" s="21">
        <v>-0.31078057299475398</v>
      </c>
      <c r="BB17" s="21"/>
      <c r="BC17" s="21">
        <v>-0.22679670412193301</v>
      </c>
      <c r="BD17" s="21">
        <v>-0.39653327699491597</v>
      </c>
      <c r="BE17" s="21">
        <v>-0.44157562094027603</v>
      </c>
      <c r="BF17" s="21">
        <v>-0.301870903981381</v>
      </c>
      <c r="BG17" s="21">
        <v>-0.33235247208992302</v>
      </c>
      <c r="BH17" s="21">
        <v>-0.57435078345767798</v>
      </c>
      <c r="BI17" s="21"/>
      <c r="BJ17" s="21">
        <v>-0.25091271005021398</v>
      </c>
      <c r="BK17" s="21">
        <v>-0.23044241907033899</v>
      </c>
      <c r="BL17" s="21">
        <v>-0.32550052662146001</v>
      </c>
      <c r="BM17" s="21">
        <v>-0.301263471598474</v>
      </c>
      <c r="BN17" s="21">
        <v>-0.36786704495257999</v>
      </c>
      <c r="BO17" s="21">
        <v>-0.44730611945882498</v>
      </c>
      <c r="BP17" s="21"/>
      <c r="BQ17" s="21">
        <v>-0.28890364073576402</v>
      </c>
      <c r="BR17" s="21">
        <v>-0.328279543342474</v>
      </c>
      <c r="BS17" s="21"/>
      <c r="BT17" s="21">
        <v>-0.281419915996655</v>
      </c>
      <c r="BU17" s="21">
        <v>-0.32107857319583499</v>
      </c>
      <c r="BV17" s="21"/>
      <c r="BW17" s="21">
        <v>-0.37267428198299601</v>
      </c>
      <c r="BX17" s="21">
        <v>-0.191223266224709</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130</v>
      </c>
      <c r="C9" s="17">
        <v>0.51364325353158202</v>
      </c>
      <c r="D9" s="17">
        <v>0.48948640231204799</v>
      </c>
      <c r="E9" s="17">
        <v>0.54794216826897002</v>
      </c>
      <c r="F9" s="17"/>
      <c r="G9" s="17">
        <v>0.43810896319416598</v>
      </c>
      <c r="H9" s="17">
        <v>0.54423878242996804</v>
      </c>
      <c r="I9" s="17">
        <v>0.55645312855920304</v>
      </c>
      <c r="J9" s="17"/>
      <c r="K9" s="17">
        <v>0.43877962469505299</v>
      </c>
      <c r="L9" s="17">
        <v>0.57071341740776405</v>
      </c>
      <c r="M9" s="17">
        <v>0.44736482107595898</v>
      </c>
      <c r="N9" s="17">
        <v>0.85847863260956003</v>
      </c>
      <c r="O9" s="17">
        <v>0.33741418303588999</v>
      </c>
      <c r="P9" s="17">
        <v>0.55601999377129196</v>
      </c>
      <c r="Q9" s="17">
        <v>0.51304361226061002</v>
      </c>
      <c r="R9" s="17">
        <v>0.54074916828269404</v>
      </c>
      <c r="S9" s="17">
        <v>0.49627021481001499</v>
      </c>
      <c r="T9" s="17">
        <v>0.52293655524187999</v>
      </c>
      <c r="U9" s="17">
        <v>0.42705547618738898</v>
      </c>
      <c r="V9" s="17" t="s">
        <v>136</v>
      </c>
      <c r="W9" s="17">
        <v>0.52424068152839998</v>
      </c>
      <c r="X9" s="17">
        <v>0.54616578023552997</v>
      </c>
      <c r="Y9" s="17">
        <v>0.49995349079305301</v>
      </c>
      <c r="Z9" s="17">
        <v>0.37445111356396199</v>
      </c>
      <c r="AA9" s="17"/>
      <c r="AB9" s="17">
        <v>0.53861800015156602</v>
      </c>
      <c r="AC9" s="17">
        <v>0.46388450756681399</v>
      </c>
      <c r="AD9" s="17">
        <v>0.53618555192870998</v>
      </c>
      <c r="AE9" s="17">
        <v>0.56978256610433697</v>
      </c>
      <c r="AF9" s="17"/>
      <c r="AG9" s="17">
        <v>0.48590693072796298</v>
      </c>
      <c r="AH9" s="17">
        <v>0.65984001283487104</v>
      </c>
      <c r="AI9" s="17">
        <v>0.53692997138839005</v>
      </c>
      <c r="AJ9" s="17">
        <v>0.52573957681991801</v>
      </c>
      <c r="AK9" s="17"/>
      <c r="AL9" s="17">
        <v>0.52574607704574805</v>
      </c>
      <c r="AM9" s="17">
        <v>0.605093622932385</v>
      </c>
      <c r="AN9" s="17">
        <v>0.37127366930201799</v>
      </c>
      <c r="AO9" s="17">
        <v>0.53364431951531799</v>
      </c>
      <c r="AP9" s="17">
        <v>0.61629387946547298</v>
      </c>
      <c r="AQ9" s="17">
        <v>0.56392591406404202</v>
      </c>
      <c r="AR9" s="17"/>
      <c r="AS9" s="17" t="s">
        <v>136</v>
      </c>
      <c r="AT9" s="17" t="s">
        <v>136</v>
      </c>
      <c r="AU9" s="17" t="s">
        <v>136</v>
      </c>
      <c r="AV9" s="17">
        <v>0.50022404588926705</v>
      </c>
      <c r="AW9" s="17">
        <v>0.542583614538236</v>
      </c>
      <c r="AX9" s="17" t="s">
        <v>136</v>
      </c>
      <c r="AY9" s="17" t="s">
        <v>136</v>
      </c>
      <c r="AZ9" s="17" t="s">
        <v>136</v>
      </c>
      <c r="BA9" s="17" t="s">
        <v>136</v>
      </c>
      <c r="BB9" s="17"/>
      <c r="BC9" s="17">
        <v>0.49380425672588302</v>
      </c>
      <c r="BD9" s="17">
        <v>0.36730385429967399</v>
      </c>
      <c r="BE9" s="17">
        <v>0.47386396822677002</v>
      </c>
      <c r="BF9" s="17">
        <v>0.54791077234228402</v>
      </c>
      <c r="BG9" s="17">
        <v>0.57473227631683199</v>
      </c>
      <c r="BH9" s="17">
        <v>0.67932758699863505</v>
      </c>
      <c r="BI9" s="17"/>
      <c r="BJ9" s="17">
        <v>0.56301261083457699</v>
      </c>
      <c r="BK9" s="17">
        <v>0.50353478732759505</v>
      </c>
      <c r="BL9" s="17">
        <v>0.58895339657958801</v>
      </c>
      <c r="BM9" s="17">
        <v>0.49484532744872101</v>
      </c>
      <c r="BN9" s="17">
        <v>0.49053367784273899</v>
      </c>
      <c r="BO9" s="17">
        <v>0.43815510185895701</v>
      </c>
      <c r="BP9" s="17"/>
      <c r="BQ9" s="17">
        <v>0.53853686483456897</v>
      </c>
      <c r="BR9" s="17">
        <v>0.46501641963367701</v>
      </c>
      <c r="BS9" s="17"/>
      <c r="BT9" s="17">
        <v>0.55209057433862996</v>
      </c>
      <c r="BU9" s="17">
        <v>0.49456333319788198</v>
      </c>
      <c r="BV9" s="17"/>
      <c r="BW9" s="17">
        <v>0.49605627832463201</v>
      </c>
      <c r="BX9" s="17">
        <v>0.56126364438107001</v>
      </c>
    </row>
    <row r="10" spans="2:76" x14ac:dyDescent="0.35">
      <c r="B10" s="18" t="s">
        <v>131</v>
      </c>
      <c r="C10" s="17">
        <v>0.217869143215149</v>
      </c>
      <c r="D10" s="17">
        <v>0.21732689517887499</v>
      </c>
      <c r="E10" s="17">
        <v>0.21863904981405499</v>
      </c>
      <c r="F10" s="17"/>
      <c r="G10" s="17">
        <v>0.23967944861517801</v>
      </c>
      <c r="H10" s="17">
        <v>0.17734566903409399</v>
      </c>
      <c r="I10" s="17">
        <v>0.284784878138852</v>
      </c>
      <c r="J10" s="17"/>
      <c r="K10" s="17">
        <v>0.25761117221792201</v>
      </c>
      <c r="L10" s="17">
        <v>0.187727334509107</v>
      </c>
      <c r="M10" s="17">
        <v>0.21763175965134701</v>
      </c>
      <c r="N10" s="17">
        <v>0.14152136739043999</v>
      </c>
      <c r="O10" s="17">
        <v>0</v>
      </c>
      <c r="P10" s="17">
        <v>0.11165151914441</v>
      </c>
      <c r="Q10" s="17">
        <v>0.157125494695359</v>
      </c>
      <c r="R10" s="17">
        <v>0.14498134069971799</v>
      </c>
      <c r="S10" s="17">
        <v>0</v>
      </c>
      <c r="T10" s="17">
        <v>0.24084145600286899</v>
      </c>
      <c r="U10" s="17">
        <v>0.33607084938432602</v>
      </c>
      <c r="V10" s="17" t="s">
        <v>136</v>
      </c>
      <c r="W10" s="17">
        <v>0.318837611772264</v>
      </c>
      <c r="X10" s="17">
        <v>0.271623476683162</v>
      </c>
      <c r="Y10" s="17">
        <v>0.19768280362106799</v>
      </c>
      <c r="Z10" s="17">
        <v>0.124404016113338</v>
      </c>
      <c r="AA10" s="17"/>
      <c r="AB10" s="17">
        <v>0.18306078868782399</v>
      </c>
      <c r="AC10" s="17">
        <v>0.217503970699089</v>
      </c>
      <c r="AD10" s="17">
        <v>0.26871444907724901</v>
      </c>
      <c r="AE10" s="17">
        <v>0.17806793952869099</v>
      </c>
      <c r="AF10" s="17"/>
      <c r="AG10" s="17">
        <v>0.23192409475331299</v>
      </c>
      <c r="AH10" s="17">
        <v>0.15327053381667899</v>
      </c>
      <c r="AI10" s="17">
        <v>0.20563405982209701</v>
      </c>
      <c r="AJ10" s="17">
        <v>9.5871269224045402E-2</v>
      </c>
      <c r="AK10" s="17"/>
      <c r="AL10" s="17">
        <v>0.25635895240024598</v>
      </c>
      <c r="AM10" s="17">
        <v>0.222523587138862</v>
      </c>
      <c r="AN10" s="17">
        <v>0.21964981869893499</v>
      </c>
      <c r="AO10" s="17">
        <v>0.186560158185226</v>
      </c>
      <c r="AP10" s="17">
        <v>0.24463549441899701</v>
      </c>
      <c r="AQ10" s="17">
        <v>0.16947194951597</v>
      </c>
      <c r="AR10" s="17"/>
      <c r="AS10" s="17" t="s">
        <v>136</v>
      </c>
      <c r="AT10" s="17" t="s">
        <v>136</v>
      </c>
      <c r="AU10" s="17" t="s">
        <v>136</v>
      </c>
      <c r="AV10" s="17">
        <v>0.206079739385228</v>
      </c>
      <c r="AW10" s="17">
        <v>0.24329460886002599</v>
      </c>
      <c r="AX10" s="17" t="s">
        <v>136</v>
      </c>
      <c r="AY10" s="17" t="s">
        <v>136</v>
      </c>
      <c r="AZ10" s="17" t="s">
        <v>136</v>
      </c>
      <c r="BA10" s="17" t="s">
        <v>136</v>
      </c>
      <c r="BB10" s="17"/>
      <c r="BC10" s="17">
        <v>0.24333962412600699</v>
      </c>
      <c r="BD10" s="17">
        <v>0.25830853457064501</v>
      </c>
      <c r="BE10" s="17">
        <v>0.36445652510633902</v>
      </c>
      <c r="BF10" s="17">
        <v>0.14500527099601401</v>
      </c>
      <c r="BG10" s="17">
        <v>0.19811498680020401</v>
      </c>
      <c r="BH10" s="17">
        <v>0</v>
      </c>
      <c r="BI10" s="17"/>
      <c r="BJ10" s="17">
        <v>0.20630603129660399</v>
      </c>
      <c r="BK10" s="17">
        <v>0.14610146986924299</v>
      </c>
      <c r="BL10" s="17">
        <v>0.22081390030765399</v>
      </c>
      <c r="BM10" s="17">
        <v>0.306919703240493</v>
      </c>
      <c r="BN10" s="17">
        <v>0.196549289297825</v>
      </c>
      <c r="BO10" s="17">
        <v>0.279906897290849</v>
      </c>
      <c r="BP10" s="17"/>
      <c r="BQ10" s="17">
        <v>0.22575212987796101</v>
      </c>
      <c r="BR10" s="17">
        <v>0.20247062676824301</v>
      </c>
      <c r="BS10" s="17"/>
      <c r="BT10" s="17">
        <v>0.225047093059419</v>
      </c>
      <c r="BU10" s="17">
        <v>0.20948637610318699</v>
      </c>
      <c r="BV10" s="17"/>
      <c r="BW10" s="17">
        <v>0.22637820890243299</v>
      </c>
      <c r="BX10" s="17">
        <v>0.20560924507856701</v>
      </c>
    </row>
    <row r="11" spans="2:76" x14ac:dyDescent="0.35">
      <c r="B11" s="18" t="s">
        <v>132</v>
      </c>
      <c r="C11" s="17">
        <v>0.18022019495578701</v>
      </c>
      <c r="D11" s="17">
        <v>0.18278050334760099</v>
      </c>
      <c r="E11" s="17">
        <v>0.17658496127262999</v>
      </c>
      <c r="F11" s="17"/>
      <c r="G11" s="17">
        <v>0.21016222916671501</v>
      </c>
      <c r="H11" s="17">
        <v>0.189367907456824</v>
      </c>
      <c r="I11" s="17">
        <v>0.11002413951213599</v>
      </c>
      <c r="J11" s="17"/>
      <c r="K11" s="17">
        <v>0.211007834840686</v>
      </c>
      <c r="L11" s="17">
        <v>0.14916149020126099</v>
      </c>
      <c r="M11" s="17">
        <v>0.335003419272693</v>
      </c>
      <c r="N11" s="17">
        <v>0</v>
      </c>
      <c r="O11" s="17">
        <v>0</v>
      </c>
      <c r="P11" s="17">
        <v>0.22409997053834299</v>
      </c>
      <c r="Q11" s="17">
        <v>0.20437509383438399</v>
      </c>
      <c r="R11" s="17">
        <v>0.27872803986730499</v>
      </c>
      <c r="S11" s="17">
        <v>0.50372978518998501</v>
      </c>
      <c r="T11" s="17">
        <v>0.116769096377403</v>
      </c>
      <c r="U11" s="17">
        <v>0.18911475741862299</v>
      </c>
      <c r="V11" s="17" t="s">
        <v>136</v>
      </c>
      <c r="W11" s="17">
        <v>0.104458212557258</v>
      </c>
      <c r="X11" s="17">
        <v>9.1105371540653901E-2</v>
      </c>
      <c r="Y11" s="17">
        <v>0.30236370558587899</v>
      </c>
      <c r="Z11" s="17">
        <v>0.50114487032270005</v>
      </c>
      <c r="AA11" s="17"/>
      <c r="AB11" s="17">
        <v>0.204779640784855</v>
      </c>
      <c r="AC11" s="17">
        <v>0.234766149278613</v>
      </c>
      <c r="AD11" s="17">
        <v>0.13078400506503701</v>
      </c>
      <c r="AE11" s="17">
        <v>0.13524780165186601</v>
      </c>
      <c r="AF11" s="17"/>
      <c r="AG11" s="17">
        <v>0.19668811485346099</v>
      </c>
      <c r="AH11" s="17">
        <v>0.112842561498642</v>
      </c>
      <c r="AI11" s="17">
        <v>0.13453044990362101</v>
      </c>
      <c r="AJ11" s="17">
        <v>0.37838915395603701</v>
      </c>
      <c r="AK11" s="17"/>
      <c r="AL11" s="17">
        <v>0.16562324846823101</v>
      </c>
      <c r="AM11" s="17">
        <v>0.12202754209604599</v>
      </c>
      <c r="AN11" s="17">
        <v>0.24420895870108</v>
      </c>
      <c r="AO11" s="17">
        <v>0.23668114424839101</v>
      </c>
      <c r="AP11" s="17">
        <v>0.13907062611553</v>
      </c>
      <c r="AQ11" s="17">
        <v>0.114941553793275</v>
      </c>
      <c r="AR11" s="17"/>
      <c r="AS11" s="17" t="s">
        <v>136</v>
      </c>
      <c r="AT11" s="17" t="s">
        <v>136</v>
      </c>
      <c r="AU11" s="17" t="s">
        <v>136</v>
      </c>
      <c r="AV11" s="17">
        <v>0.182521191229114</v>
      </c>
      <c r="AW11" s="17">
        <v>0.175257781033888</v>
      </c>
      <c r="AX11" s="17" t="s">
        <v>136</v>
      </c>
      <c r="AY11" s="17" t="s">
        <v>136</v>
      </c>
      <c r="AZ11" s="17" t="s">
        <v>136</v>
      </c>
      <c r="BA11" s="17" t="s">
        <v>136</v>
      </c>
      <c r="BB11" s="17"/>
      <c r="BC11" s="17">
        <v>0.145078232171507</v>
      </c>
      <c r="BD11" s="17">
        <v>0.21267853279225701</v>
      </c>
      <c r="BE11" s="17">
        <v>0.16167950666689199</v>
      </c>
      <c r="BF11" s="17">
        <v>0.22492953798339399</v>
      </c>
      <c r="BG11" s="17">
        <v>0.18703145954404399</v>
      </c>
      <c r="BH11" s="17">
        <v>0.32067241300136501</v>
      </c>
      <c r="BI11" s="17"/>
      <c r="BJ11" s="17">
        <v>0.13074346271739501</v>
      </c>
      <c r="BK11" s="17">
        <v>0.27175107903529599</v>
      </c>
      <c r="BL11" s="17">
        <v>0.122075457900558</v>
      </c>
      <c r="BM11" s="17">
        <v>0.10685280044607</v>
      </c>
      <c r="BN11" s="17">
        <v>0.200868331582996</v>
      </c>
      <c r="BO11" s="17">
        <v>0.227733408783168</v>
      </c>
      <c r="BP11" s="17"/>
      <c r="BQ11" s="17">
        <v>0.16165079833169099</v>
      </c>
      <c r="BR11" s="17">
        <v>0.216493395908187</v>
      </c>
      <c r="BS11" s="17"/>
      <c r="BT11" s="17">
        <v>0.1473393765721</v>
      </c>
      <c r="BU11" s="17">
        <v>0.19993890048328</v>
      </c>
      <c r="BV11" s="17"/>
      <c r="BW11" s="17">
        <v>0.13877297952940801</v>
      </c>
      <c r="BX11" s="17">
        <v>0.20002988508414299</v>
      </c>
    </row>
    <row r="12" spans="2:76" x14ac:dyDescent="0.35">
      <c r="B12" s="18" t="s">
        <v>133</v>
      </c>
      <c r="C12" s="17">
        <v>5.7143310844747899E-2</v>
      </c>
      <c r="D12" s="17">
        <v>7.2773540354969093E-2</v>
      </c>
      <c r="E12" s="17">
        <v>3.49508527124823E-2</v>
      </c>
      <c r="F12" s="17"/>
      <c r="G12" s="17">
        <v>7.3970424261393899E-2</v>
      </c>
      <c r="H12" s="17">
        <v>5.6685879573265603E-2</v>
      </c>
      <c r="I12" s="17">
        <v>3.1699306740520898E-2</v>
      </c>
      <c r="J12" s="17"/>
      <c r="K12" s="17">
        <v>2.31037156447008E-2</v>
      </c>
      <c r="L12" s="17">
        <v>7.4280297046365504E-2</v>
      </c>
      <c r="M12" s="17">
        <v>0</v>
      </c>
      <c r="N12" s="17">
        <v>0</v>
      </c>
      <c r="O12" s="17">
        <v>0.66258581696411001</v>
      </c>
      <c r="P12" s="17">
        <v>0.108228516545955</v>
      </c>
      <c r="Q12" s="17">
        <v>0.125455799209647</v>
      </c>
      <c r="R12" s="17">
        <v>3.5541451150282601E-2</v>
      </c>
      <c r="S12" s="17">
        <v>0</v>
      </c>
      <c r="T12" s="17">
        <v>7.0617457387949306E-2</v>
      </c>
      <c r="U12" s="17">
        <v>0</v>
      </c>
      <c r="V12" s="17" t="s">
        <v>136</v>
      </c>
      <c r="W12" s="17">
        <v>0</v>
      </c>
      <c r="X12" s="17">
        <v>9.1105371540653901E-2</v>
      </c>
      <c r="Y12" s="17">
        <v>0</v>
      </c>
      <c r="Z12" s="17">
        <v>0</v>
      </c>
      <c r="AA12" s="17"/>
      <c r="AB12" s="17">
        <v>7.3541570375755705E-2</v>
      </c>
      <c r="AC12" s="17">
        <v>5.3395292419698002E-2</v>
      </c>
      <c r="AD12" s="17">
        <v>2.4360295725328499E-2</v>
      </c>
      <c r="AE12" s="17">
        <v>7.9368227436052499E-2</v>
      </c>
      <c r="AF12" s="17"/>
      <c r="AG12" s="17">
        <v>5.09635266348617E-2</v>
      </c>
      <c r="AH12" s="17">
        <v>3.70234459249036E-2</v>
      </c>
      <c r="AI12" s="17">
        <v>9.4523658338254296E-2</v>
      </c>
      <c r="AJ12" s="17">
        <v>0</v>
      </c>
      <c r="AK12" s="17"/>
      <c r="AL12" s="17">
        <v>3.9212350918496001E-2</v>
      </c>
      <c r="AM12" s="17">
        <v>5.0355247832707603E-2</v>
      </c>
      <c r="AN12" s="17">
        <v>6.7477738268027401E-2</v>
      </c>
      <c r="AO12" s="17">
        <v>4.3114378051065001E-2</v>
      </c>
      <c r="AP12" s="17">
        <v>0</v>
      </c>
      <c r="AQ12" s="17">
        <v>5.3363527627597301E-2</v>
      </c>
      <c r="AR12" s="17"/>
      <c r="AS12" s="17" t="s">
        <v>136</v>
      </c>
      <c r="AT12" s="17" t="s">
        <v>136</v>
      </c>
      <c r="AU12" s="17" t="s">
        <v>136</v>
      </c>
      <c r="AV12" s="17">
        <v>6.9676921900547903E-2</v>
      </c>
      <c r="AW12" s="17">
        <v>3.0112860289079401E-2</v>
      </c>
      <c r="AX12" s="17" t="s">
        <v>136</v>
      </c>
      <c r="AY12" s="17" t="s">
        <v>136</v>
      </c>
      <c r="AZ12" s="17" t="s">
        <v>136</v>
      </c>
      <c r="BA12" s="17" t="s">
        <v>136</v>
      </c>
      <c r="BB12" s="17"/>
      <c r="BC12" s="17">
        <v>7.5727963950041194E-2</v>
      </c>
      <c r="BD12" s="17">
        <v>6.5137546437148294E-2</v>
      </c>
      <c r="BE12" s="17">
        <v>0</v>
      </c>
      <c r="BF12" s="17">
        <v>5.6219438950665897E-2</v>
      </c>
      <c r="BG12" s="17">
        <v>4.0121277338919903E-2</v>
      </c>
      <c r="BH12" s="17">
        <v>0</v>
      </c>
      <c r="BI12" s="17"/>
      <c r="BJ12" s="17">
        <v>8.1168978854651297E-2</v>
      </c>
      <c r="BK12" s="17">
        <v>4.20837671828437E-2</v>
      </c>
      <c r="BL12" s="17">
        <v>6.8157245212199499E-2</v>
      </c>
      <c r="BM12" s="17">
        <v>5.2229271711122703E-2</v>
      </c>
      <c r="BN12" s="17">
        <v>5.6795178334522502E-2</v>
      </c>
      <c r="BO12" s="17">
        <v>5.4204592067026498E-2</v>
      </c>
      <c r="BP12" s="17"/>
      <c r="BQ12" s="17">
        <v>5.0630030792141498E-2</v>
      </c>
      <c r="BR12" s="17">
        <v>6.9866261460218307E-2</v>
      </c>
      <c r="BS12" s="17"/>
      <c r="BT12" s="17">
        <v>5.0401596465200101E-2</v>
      </c>
      <c r="BU12" s="17">
        <v>6.1297192674612401E-2</v>
      </c>
      <c r="BV12" s="17"/>
      <c r="BW12" s="17">
        <v>9.27948836592183E-2</v>
      </c>
      <c r="BX12" s="17">
        <v>1.9997060983174698E-2</v>
      </c>
    </row>
    <row r="13" spans="2:76" x14ac:dyDescent="0.35">
      <c r="B13" s="18" t="s">
        <v>134</v>
      </c>
      <c r="C13" s="17">
        <v>3.1124097452733899E-2</v>
      </c>
      <c r="D13" s="17">
        <v>3.7632658806507999E-2</v>
      </c>
      <c r="E13" s="17">
        <v>2.1882967931861699E-2</v>
      </c>
      <c r="F13" s="17"/>
      <c r="G13" s="17">
        <v>3.8078934762547201E-2</v>
      </c>
      <c r="H13" s="17">
        <v>3.2361761505848297E-2</v>
      </c>
      <c r="I13" s="17">
        <v>1.70385470492882E-2</v>
      </c>
      <c r="J13" s="17"/>
      <c r="K13" s="17">
        <v>6.9497652601638399E-2</v>
      </c>
      <c r="L13" s="17">
        <v>1.8117460835502201E-2</v>
      </c>
      <c r="M13" s="17">
        <v>0</v>
      </c>
      <c r="N13" s="17">
        <v>0</v>
      </c>
      <c r="O13" s="17">
        <v>0</v>
      </c>
      <c r="P13" s="17">
        <v>0</v>
      </c>
      <c r="Q13" s="17">
        <v>0</v>
      </c>
      <c r="R13" s="17">
        <v>0</v>
      </c>
      <c r="S13" s="17">
        <v>0</v>
      </c>
      <c r="T13" s="17">
        <v>4.8835434989898702E-2</v>
      </c>
      <c r="U13" s="17">
        <v>4.7758917009661901E-2</v>
      </c>
      <c r="V13" s="17" t="s">
        <v>136</v>
      </c>
      <c r="W13" s="17">
        <v>5.2463494142078099E-2</v>
      </c>
      <c r="X13" s="17">
        <v>0</v>
      </c>
      <c r="Y13" s="17">
        <v>0</v>
      </c>
      <c r="Z13" s="17">
        <v>0</v>
      </c>
      <c r="AA13" s="17"/>
      <c r="AB13" s="17">
        <v>0</v>
      </c>
      <c r="AC13" s="17">
        <v>3.0450080035786101E-2</v>
      </c>
      <c r="AD13" s="17">
        <v>3.9955698203674297E-2</v>
      </c>
      <c r="AE13" s="17">
        <v>3.7533465279052498E-2</v>
      </c>
      <c r="AF13" s="17"/>
      <c r="AG13" s="17">
        <v>3.4517333030400998E-2</v>
      </c>
      <c r="AH13" s="17">
        <v>3.70234459249036E-2</v>
      </c>
      <c r="AI13" s="17">
        <v>2.83818605476375E-2</v>
      </c>
      <c r="AJ13" s="17">
        <v>0</v>
      </c>
      <c r="AK13" s="17"/>
      <c r="AL13" s="17">
        <v>1.3059371167278899E-2</v>
      </c>
      <c r="AM13" s="17">
        <v>0</v>
      </c>
      <c r="AN13" s="17">
        <v>9.7389815029939097E-2</v>
      </c>
      <c r="AO13" s="17">
        <v>0</v>
      </c>
      <c r="AP13" s="17">
        <v>0</v>
      </c>
      <c r="AQ13" s="17">
        <v>9.8297054999115493E-2</v>
      </c>
      <c r="AR13" s="17"/>
      <c r="AS13" s="17" t="s">
        <v>136</v>
      </c>
      <c r="AT13" s="17" t="s">
        <v>136</v>
      </c>
      <c r="AU13" s="17" t="s">
        <v>136</v>
      </c>
      <c r="AV13" s="17">
        <v>4.1498101595842399E-2</v>
      </c>
      <c r="AW13" s="17">
        <v>8.7511352787699205E-3</v>
      </c>
      <c r="AX13" s="17" t="s">
        <v>136</v>
      </c>
      <c r="AY13" s="17" t="s">
        <v>136</v>
      </c>
      <c r="AZ13" s="17" t="s">
        <v>136</v>
      </c>
      <c r="BA13" s="17" t="s">
        <v>136</v>
      </c>
      <c r="BB13" s="17"/>
      <c r="BC13" s="17">
        <v>4.2049923026562103E-2</v>
      </c>
      <c r="BD13" s="17">
        <v>9.6571531900275301E-2</v>
      </c>
      <c r="BE13" s="17">
        <v>0</v>
      </c>
      <c r="BF13" s="17">
        <v>2.5934979727642801E-2</v>
      </c>
      <c r="BG13" s="17">
        <v>0</v>
      </c>
      <c r="BH13" s="17">
        <v>0</v>
      </c>
      <c r="BI13" s="17"/>
      <c r="BJ13" s="17">
        <v>1.8768916296772499E-2</v>
      </c>
      <c r="BK13" s="17">
        <v>3.6528896585021502E-2</v>
      </c>
      <c r="BL13" s="17">
        <v>0</v>
      </c>
      <c r="BM13" s="17">
        <v>3.9152897153593803E-2</v>
      </c>
      <c r="BN13" s="17">
        <v>5.52535229419178E-2</v>
      </c>
      <c r="BO13" s="17">
        <v>0</v>
      </c>
      <c r="BP13" s="17"/>
      <c r="BQ13" s="17">
        <v>2.34301761636369E-2</v>
      </c>
      <c r="BR13" s="17">
        <v>4.6153296229673998E-2</v>
      </c>
      <c r="BS13" s="17"/>
      <c r="BT13" s="17">
        <v>2.5121359564649798E-2</v>
      </c>
      <c r="BU13" s="17">
        <v>3.4714197541038098E-2</v>
      </c>
      <c r="BV13" s="17"/>
      <c r="BW13" s="17">
        <v>4.5997649584309498E-2</v>
      </c>
      <c r="BX13" s="17">
        <v>1.3100164473045199E-2</v>
      </c>
    </row>
    <row r="14" spans="2:76" x14ac:dyDescent="0.35">
      <c r="B14" s="18" t="s">
        <v>97</v>
      </c>
      <c r="C14" s="19">
        <v>0</v>
      </c>
      <c r="D14" s="19">
        <v>0</v>
      </c>
      <c r="E14" s="19">
        <v>0</v>
      </c>
      <c r="F14" s="19"/>
      <c r="G14" s="19">
        <v>0</v>
      </c>
      <c r="H14" s="19">
        <v>0</v>
      </c>
      <c r="I14" s="19">
        <v>0</v>
      </c>
      <c r="J14" s="19"/>
      <c r="K14" s="19">
        <v>0</v>
      </c>
      <c r="L14" s="19">
        <v>0</v>
      </c>
      <c r="M14" s="19">
        <v>0</v>
      </c>
      <c r="N14" s="19">
        <v>0</v>
      </c>
      <c r="O14" s="19">
        <v>0</v>
      </c>
      <c r="P14" s="19">
        <v>0</v>
      </c>
      <c r="Q14" s="19">
        <v>0</v>
      </c>
      <c r="R14" s="19">
        <v>0</v>
      </c>
      <c r="S14" s="19">
        <v>0</v>
      </c>
      <c r="T14" s="19">
        <v>0</v>
      </c>
      <c r="U14" s="19">
        <v>0</v>
      </c>
      <c r="V14" s="19" t="s">
        <v>136</v>
      </c>
      <c r="W14" s="19">
        <v>0</v>
      </c>
      <c r="X14" s="19">
        <v>0</v>
      </c>
      <c r="Y14" s="19">
        <v>0</v>
      </c>
      <c r="Z14" s="19">
        <v>0</v>
      </c>
      <c r="AA14" s="19"/>
      <c r="AB14" s="19">
        <v>0</v>
      </c>
      <c r="AC14" s="19">
        <v>0</v>
      </c>
      <c r="AD14" s="19">
        <v>0</v>
      </c>
      <c r="AE14" s="19">
        <v>0</v>
      </c>
      <c r="AF14" s="19"/>
      <c r="AG14" s="19">
        <v>0</v>
      </c>
      <c r="AH14" s="19">
        <v>0</v>
      </c>
      <c r="AI14" s="19">
        <v>0</v>
      </c>
      <c r="AJ14" s="19">
        <v>0</v>
      </c>
      <c r="AK14" s="19"/>
      <c r="AL14" s="19">
        <v>0</v>
      </c>
      <c r="AM14" s="19">
        <v>0</v>
      </c>
      <c r="AN14" s="19">
        <v>0</v>
      </c>
      <c r="AO14" s="19">
        <v>0</v>
      </c>
      <c r="AP14" s="19">
        <v>0</v>
      </c>
      <c r="AQ14" s="19">
        <v>0</v>
      </c>
      <c r="AR14" s="19"/>
      <c r="AS14" s="19" t="s">
        <v>136</v>
      </c>
      <c r="AT14" s="19" t="s">
        <v>136</v>
      </c>
      <c r="AU14" s="19" t="s">
        <v>136</v>
      </c>
      <c r="AV14" s="19">
        <v>0</v>
      </c>
      <c r="AW14" s="19">
        <v>0</v>
      </c>
      <c r="AX14" s="19" t="s">
        <v>136</v>
      </c>
      <c r="AY14" s="19" t="s">
        <v>136</v>
      </c>
      <c r="AZ14" s="19" t="s">
        <v>136</v>
      </c>
      <c r="BA14" s="19" t="s">
        <v>136</v>
      </c>
      <c r="BB14" s="19"/>
      <c r="BC14" s="19">
        <v>0</v>
      </c>
      <c r="BD14" s="19">
        <v>0</v>
      </c>
      <c r="BE14" s="19">
        <v>0</v>
      </c>
      <c r="BF14" s="19">
        <v>0</v>
      </c>
      <c r="BG14" s="19">
        <v>0</v>
      </c>
      <c r="BH14" s="19">
        <v>0</v>
      </c>
      <c r="BI14" s="19"/>
      <c r="BJ14" s="19">
        <v>0</v>
      </c>
      <c r="BK14" s="19">
        <v>0</v>
      </c>
      <c r="BL14" s="19">
        <v>0</v>
      </c>
      <c r="BM14" s="19">
        <v>0</v>
      </c>
      <c r="BN14" s="19">
        <v>0</v>
      </c>
      <c r="BO14" s="19">
        <v>0</v>
      </c>
      <c r="BP14" s="19"/>
      <c r="BQ14" s="19">
        <v>0</v>
      </c>
      <c r="BR14" s="19">
        <v>0</v>
      </c>
      <c r="BS14" s="19"/>
      <c r="BT14" s="19">
        <v>0</v>
      </c>
      <c r="BU14" s="19">
        <v>0</v>
      </c>
      <c r="BV14" s="19"/>
      <c r="BW14" s="19">
        <v>0</v>
      </c>
      <c r="BX14" s="19">
        <v>0</v>
      </c>
    </row>
    <row r="15" spans="2:76" x14ac:dyDescent="0.35">
      <c r="B15" s="16" t="s">
        <v>138</v>
      </c>
    </row>
    <row r="16" spans="2:76" x14ac:dyDescent="0.35">
      <c r="B16" t="s">
        <v>100</v>
      </c>
    </row>
    <row r="17" spans="2:2" x14ac:dyDescent="0.35">
      <c r="B17" t="s">
        <v>101</v>
      </c>
    </row>
    <row r="19" spans="2:2" x14ac:dyDescent="0.35">
      <c r="B1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X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139</v>
      </c>
      <c r="C9" s="17">
        <v>0.46832581086757602</v>
      </c>
      <c r="D9" s="17">
        <v>0.47884648785079198</v>
      </c>
      <c r="E9" s="17">
        <v>0.45338811060409501</v>
      </c>
      <c r="F9" s="17"/>
      <c r="G9" s="17">
        <v>0.40296439956567398</v>
      </c>
      <c r="H9" s="17">
        <v>0.50852952695287101</v>
      </c>
      <c r="I9" s="17">
        <v>0.47102471350220498</v>
      </c>
      <c r="J9" s="17"/>
      <c r="K9" s="17">
        <v>0.44916503977516598</v>
      </c>
      <c r="L9" s="17">
        <v>0.44542459442157001</v>
      </c>
      <c r="M9" s="17">
        <v>0.552426390272719</v>
      </c>
      <c r="N9" s="17">
        <v>0.71377522920965497</v>
      </c>
      <c r="O9" s="17">
        <v>0.66258581696411001</v>
      </c>
      <c r="P9" s="17">
        <v>0.44729862972791101</v>
      </c>
      <c r="Q9" s="17">
        <v>0.396248855626678</v>
      </c>
      <c r="R9" s="17">
        <v>0.36105530371692701</v>
      </c>
      <c r="S9" s="17">
        <v>0.24327503149669799</v>
      </c>
      <c r="T9" s="17">
        <v>0.43195531699217199</v>
      </c>
      <c r="U9" s="17">
        <v>0.33361158279740699</v>
      </c>
      <c r="V9" s="17" t="s">
        <v>136</v>
      </c>
      <c r="W9" s="17">
        <v>0.62860253648640696</v>
      </c>
      <c r="X9" s="17">
        <v>0.72659863445529205</v>
      </c>
      <c r="Y9" s="17">
        <v>0.80033870875165802</v>
      </c>
      <c r="Z9" s="17">
        <v>0.74824670450969299</v>
      </c>
      <c r="AA9" s="17"/>
      <c r="AB9" s="17">
        <v>0.30380013575952902</v>
      </c>
      <c r="AC9" s="17">
        <v>0.56761025834393697</v>
      </c>
      <c r="AD9" s="17">
        <v>0.47860073284568799</v>
      </c>
      <c r="AE9" s="17">
        <v>0.430953019945086</v>
      </c>
      <c r="AF9" s="17"/>
      <c r="AG9" s="17">
        <v>0.47230168829879798</v>
      </c>
      <c r="AH9" s="17">
        <v>0.56356290682662802</v>
      </c>
      <c r="AI9" s="17">
        <v>0.43227206346159402</v>
      </c>
      <c r="AJ9" s="17">
        <v>0.47682897183508699</v>
      </c>
      <c r="AK9" s="17"/>
      <c r="AL9" s="17">
        <v>0.47933209909199598</v>
      </c>
      <c r="AM9" s="17">
        <v>0.48911189509925501</v>
      </c>
      <c r="AN9" s="17">
        <v>0.47700518838629702</v>
      </c>
      <c r="AO9" s="17">
        <v>0.62882762391229197</v>
      </c>
      <c r="AP9" s="17">
        <v>0.495481461541118</v>
      </c>
      <c r="AQ9" s="17">
        <v>0.54176310938268901</v>
      </c>
      <c r="AR9" s="17"/>
      <c r="AS9" s="17" t="s">
        <v>136</v>
      </c>
      <c r="AT9" s="17" t="s">
        <v>136</v>
      </c>
      <c r="AU9" s="17" t="s">
        <v>136</v>
      </c>
      <c r="AV9" s="17">
        <v>0.47657304754209201</v>
      </c>
      <c r="AW9" s="17">
        <v>0.450539514311946</v>
      </c>
      <c r="AX9" s="17" t="s">
        <v>136</v>
      </c>
      <c r="AY9" s="17" t="s">
        <v>136</v>
      </c>
      <c r="AZ9" s="17" t="s">
        <v>136</v>
      </c>
      <c r="BA9" s="17" t="s">
        <v>136</v>
      </c>
      <c r="BB9" s="17"/>
      <c r="BC9" s="17">
        <v>0.44039099439985002</v>
      </c>
      <c r="BD9" s="17">
        <v>0.48308970686505898</v>
      </c>
      <c r="BE9" s="17">
        <v>0.79722298156055305</v>
      </c>
      <c r="BF9" s="17">
        <v>0.62923356632779404</v>
      </c>
      <c r="BG9" s="17">
        <v>0.42779832859224798</v>
      </c>
      <c r="BH9" s="17">
        <v>0.34741179243333598</v>
      </c>
      <c r="BI9" s="17"/>
      <c r="BJ9" s="17">
        <v>0.50535618839962404</v>
      </c>
      <c r="BK9" s="17">
        <v>0.46941350252410702</v>
      </c>
      <c r="BL9" s="17">
        <v>0.52964891193417796</v>
      </c>
      <c r="BM9" s="17">
        <v>0.52402449870346701</v>
      </c>
      <c r="BN9" s="17">
        <v>0.36572906790901899</v>
      </c>
      <c r="BO9" s="17">
        <v>0.31932933731247098</v>
      </c>
      <c r="BP9" s="17"/>
      <c r="BQ9" s="17">
        <v>0.52979985369588001</v>
      </c>
      <c r="BR9" s="17">
        <v>0.348243271084128</v>
      </c>
      <c r="BS9" s="17"/>
      <c r="BT9" s="17">
        <v>0.51070045394505104</v>
      </c>
      <c r="BU9" s="17">
        <v>0.446760042115463</v>
      </c>
      <c r="BV9" s="17"/>
      <c r="BW9" s="17">
        <v>0.48569967827761901</v>
      </c>
      <c r="BX9" s="17">
        <v>0.46286623392786003</v>
      </c>
    </row>
    <row r="10" spans="2:76" ht="29" x14ac:dyDescent="0.35">
      <c r="B10" s="18" t="s">
        <v>140</v>
      </c>
      <c r="C10" s="17">
        <v>0.38036319606584401</v>
      </c>
      <c r="D10" s="17">
        <v>0.41253824603557898</v>
      </c>
      <c r="E10" s="17">
        <v>0.334679705053125</v>
      </c>
      <c r="F10" s="17"/>
      <c r="G10" s="17">
        <v>0.26567924777151902</v>
      </c>
      <c r="H10" s="17">
        <v>0.41285950614095301</v>
      </c>
      <c r="I10" s="17">
        <v>0.48027787581454401</v>
      </c>
      <c r="J10" s="17"/>
      <c r="K10" s="17">
        <v>0.41746565103007699</v>
      </c>
      <c r="L10" s="17">
        <v>0.39117122382626801</v>
      </c>
      <c r="M10" s="17">
        <v>0.44746921540161999</v>
      </c>
      <c r="N10" s="17">
        <v>0.43060006725182298</v>
      </c>
      <c r="O10" s="17">
        <v>0.33471220538614699</v>
      </c>
      <c r="P10" s="17">
        <v>0.44357154237736002</v>
      </c>
      <c r="Q10" s="17">
        <v>0.32480134992482801</v>
      </c>
      <c r="R10" s="17">
        <v>0.243385182442548</v>
      </c>
      <c r="S10" s="17">
        <v>0.49400963337336601</v>
      </c>
      <c r="T10" s="17">
        <v>0.390211047610176</v>
      </c>
      <c r="U10" s="17">
        <v>0.28432482687895999</v>
      </c>
      <c r="V10" s="17" t="s">
        <v>136</v>
      </c>
      <c r="W10" s="17">
        <v>0.48439464225633799</v>
      </c>
      <c r="X10" s="17">
        <v>0.36188413834514899</v>
      </c>
      <c r="Y10" s="17">
        <v>0.29916244172983703</v>
      </c>
      <c r="Z10" s="17">
        <v>0.62678795165998502</v>
      </c>
      <c r="AA10" s="17"/>
      <c r="AB10" s="17">
        <v>0.16241741356761799</v>
      </c>
      <c r="AC10" s="17">
        <v>0.310898158465092</v>
      </c>
      <c r="AD10" s="17">
        <v>0.40120447110905699</v>
      </c>
      <c r="AE10" s="17">
        <v>0.48035456303345098</v>
      </c>
      <c r="AF10" s="17"/>
      <c r="AG10" s="17">
        <v>0.288695654064</v>
      </c>
      <c r="AH10" s="17">
        <v>0.48839545895095898</v>
      </c>
      <c r="AI10" s="17">
        <v>0.55631211491389099</v>
      </c>
      <c r="AJ10" s="17">
        <v>0.68930020667346903</v>
      </c>
      <c r="AK10" s="17"/>
      <c r="AL10" s="17">
        <v>0.44759332964811799</v>
      </c>
      <c r="AM10" s="17">
        <v>0.46741913664181101</v>
      </c>
      <c r="AN10" s="17">
        <v>0.29616920901618399</v>
      </c>
      <c r="AO10" s="17">
        <v>0.37831964079789798</v>
      </c>
      <c r="AP10" s="17">
        <v>0.39617750733332202</v>
      </c>
      <c r="AQ10" s="17">
        <v>0.34854896301058502</v>
      </c>
      <c r="AR10" s="17"/>
      <c r="AS10" s="17" t="s">
        <v>136</v>
      </c>
      <c r="AT10" s="17" t="s">
        <v>136</v>
      </c>
      <c r="AU10" s="17" t="s">
        <v>136</v>
      </c>
      <c r="AV10" s="17">
        <v>0.413346212193689</v>
      </c>
      <c r="AW10" s="17">
        <v>0.30923079993105401</v>
      </c>
      <c r="AX10" s="17" t="s">
        <v>136</v>
      </c>
      <c r="AY10" s="17" t="s">
        <v>136</v>
      </c>
      <c r="AZ10" s="17" t="s">
        <v>136</v>
      </c>
      <c r="BA10" s="17" t="s">
        <v>136</v>
      </c>
      <c r="BB10" s="17"/>
      <c r="BC10" s="17">
        <v>0.42024523393052499</v>
      </c>
      <c r="BD10" s="17">
        <v>0.35951661404962998</v>
      </c>
      <c r="BE10" s="17">
        <v>0.16216489350089</v>
      </c>
      <c r="BF10" s="17">
        <v>0.31394317483307099</v>
      </c>
      <c r="BG10" s="17">
        <v>0.38064754104887599</v>
      </c>
      <c r="BH10" s="17">
        <v>0.33191579456530002</v>
      </c>
      <c r="BI10" s="17"/>
      <c r="BJ10" s="17">
        <v>0.36574969313528699</v>
      </c>
      <c r="BK10" s="17">
        <v>0.36050458375512001</v>
      </c>
      <c r="BL10" s="17">
        <v>0.436793642137217</v>
      </c>
      <c r="BM10" s="17">
        <v>0.422481275929394</v>
      </c>
      <c r="BN10" s="17">
        <v>0.320701532066971</v>
      </c>
      <c r="BO10" s="17">
        <v>0.42285057171653001</v>
      </c>
      <c r="BP10" s="17"/>
      <c r="BQ10" s="17">
        <v>0.37988918629136398</v>
      </c>
      <c r="BR10" s="17">
        <v>0.38128912016295702</v>
      </c>
      <c r="BS10" s="17"/>
      <c r="BT10" s="17">
        <v>0.41532011216184</v>
      </c>
      <c r="BU10" s="17">
        <v>0.36253969718218299</v>
      </c>
      <c r="BV10" s="17"/>
      <c r="BW10" s="17">
        <v>0.37586757552570899</v>
      </c>
      <c r="BX10" s="17">
        <v>0.40923667212446702</v>
      </c>
    </row>
    <row r="11" spans="2:76" x14ac:dyDescent="0.35">
      <c r="B11" s="18" t="s">
        <v>141</v>
      </c>
      <c r="C11" s="17">
        <v>0.38009634741967802</v>
      </c>
      <c r="D11" s="17">
        <v>0.37819583595630402</v>
      </c>
      <c r="E11" s="17">
        <v>0.382794773636212</v>
      </c>
      <c r="F11" s="17"/>
      <c r="G11" s="17">
        <v>0.36370369687305598</v>
      </c>
      <c r="H11" s="17">
        <v>0.39200680883250499</v>
      </c>
      <c r="I11" s="17">
        <v>0.37620169679438298</v>
      </c>
      <c r="J11" s="17"/>
      <c r="K11" s="17">
        <v>0.41503060682332499</v>
      </c>
      <c r="L11" s="17">
        <v>0.44219122469120598</v>
      </c>
      <c r="M11" s="17">
        <v>0.552426390272719</v>
      </c>
      <c r="N11" s="17">
        <v>0.43512715202681801</v>
      </c>
      <c r="O11" s="17">
        <v>0</v>
      </c>
      <c r="P11" s="17">
        <v>0.33357265007204001</v>
      </c>
      <c r="Q11" s="17">
        <v>0.199378075645639</v>
      </c>
      <c r="R11" s="17">
        <v>0.38751535654341401</v>
      </c>
      <c r="S11" s="17">
        <v>0.49627021481001499</v>
      </c>
      <c r="T11" s="17">
        <v>0.44177446845532897</v>
      </c>
      <c r="U11" s="17">
        <v>0.28519765340852199</v>
      </c>
      <c r="V11" s="17" t="s">
        <v>136</v>
      </c>
      <c r="W11" s="17">
        <v>0.31250499039646801</v>
      </c>
      <c r="X11" s="17">
        <v>0.36541337887375702</v>
      </c>
      <c r="Y11" s="17">
        <v>9.9406280717971293E-2</v>
      </c>
      <c r="Z11" s="17">
        <v>0.248808032226677</v>
      </c>
      <c r="AA11" s="17"/>
      <c r="AB11" s="17">
        <v>0.238023801784989</v>
      </c>
      <c r="AC11" s="17">
        <v>0.38491064080478898</v>
      </c>
      <c r="AD11" s="17">
        <v>0.37098270067554001</v>
      </c>
      <c r="AE11" s="17">
        <v>0.43066484005579297</v>
      </c>
      <c r="AF11" s="17"/>
      <c r="AG11" s="17">
        <v>0.35714203933449701</v>
      </c>
      <c r="AH11" s="17">
        <v>0.60239329652136098</v>
      </c>
      <c r="AI11" s="17">
        <v>0.35169541179470099</v>
      </c>
      <c r="AJ11" s="17">
        <v>0.31829286059008499</v>
      </c>
      <c r="AK11" s="17"/>
      <c r="AL11" s="17">
        <v>0.36447061549453003</v>
      </c>
      <c r="AM11" s="17">
        <v>0.47559626372489999</v>
      </c>
      <c r="AN11" s="17">
        <v>0.27793515296576199</v>
      </c>
      <c r="AO11" s="17">
        <v>0.38864296093447698</v>
      </c>
      <c r="AP11" s="17">
        <v>0.186521370918873</v>
      </c>
      <c r="AQ11" s="17">
        <v>0.48778160391602499</v>
      </c>
      <c r="AR11" s="17"/>
      <c r="AS11" s="17" t="s">
        <v>136</v>
      </c>
      <c r="AT11" s="17" t="s">
        <v>136</v>
      </c>
      <c r="AU11" s="17" t="s">
        <v>136</v>
      </c>
      <c r="AV11" s="17">
        <v>0.38166269103439598</v>
      </c>
      <c r="AW11" s="17">
        <v>0.37671831267435801</v>
      </c>
      <c r="AX11" s="17" t="s">
        <v>136</v>
      </c>
      <c r="AY11" s="17" t="s">
        <v>136</v>
      </c>
      <c r="AZ11" s="17" t="s">
        <v>136</v>
      </c>
      <c r="BA11" s="17" t="s">
        <v>136</v>
      </c>
      <c r="BB11" s="17"/>
      <c r="BC11" s="17">
        <v>0.42307233970117403</v>
      </c>
      <c r="BD11" s="17">
        <v>0.30365716103683199</v>
      </c>
      <c r="BE11" s="17">
        <v>0.30506190398017902</v>
      </c>
      <c r="BF11" s="17">
        <v>0.25484779117635697</v>
      </c>
      <c r="BG11" s="17">
        <v>0.41679953384394097</v>
      </c>
      <c r="BH11" s="17">
        <v>0</v>
      </c>
      <c r="BI11" s="17"/>
      <c r="BJ11" s="17">
        <v>0.40589770768676597</v>
      </c>
      <c r="BK11" s="17">
        <v>0.40586948252462501</v>
      </c>
      <c r="BL11" s="17">
        <v>0.39708898893759298</v>
      </c>
      <c r="BM11" s="17">
        <v>0.39720454674898398</v>
      </c>
      <c r="BN11" s="17">
        <v>0.31244522452527201</v>
      </c>
      <c r="BO11" s="17">
        <v>0.272234515525559</v>
      </c>
      <c r="BP11" s="17"/>
      <c r="BQ11" s="17">
        <v>0.36800856682299399</v>
      </c>
      <c r="BR11" s="17">
        <v>0.40370844982278598</v>
      </c>
      <c r="BS11" s="17"/>
      <c r="BT11" s="17">
        <v>0.374097879638913</v>
      </c>
      <c r="BU11" s="17">
        <v>0.38559997856099798</v>
      </c>
      <c r="BV11" s="17"/>
      <c r="BW11" s="17">
        <v>0.35569002352317503</v>
      </c>
      <c r="BX11" s="17">
        <v>0.42183058560335801</v>
      </c>
    </row>
    <row r="12" spans="2:76" x14ac:dyDescent="0.35">
      <c r="B12" s="18" t="s">
        <v>142</v>
      </c>
      <c r="C12" s="17">
        <v>0.37420695473357202</v>
      </c>
      <c r="D12" s="17">
        <v>0.41647242166034798</v>
      </c>
      <c r="E12" s="17">
        <v>0.31419666476311697</v>
      </c>
      <c r="F12" s="17"/>
      <c r="G12" s="17">
        <v>0.37568895718802198</v>
      </c>
      <c r="H12" s="17">
        <v>0.398764189707846</v>
      </c>
      <c r="I12" s="17">
        <v>0.31043016767709197</v>
      </c>
      <c r="J12" s="17"/>
      <c r="K12" s="17">
        <v>0.30306891266639302</v>
      </c>
      <c r="L12" s="17">
        <v>0.34803046692245398</v>
      </c>
      <c r="M12" s="17">
        <v>0.33590580330304998</v>
      </c>
      <c r="N12" s="17">
        <v>0.28783467390977902</v>
      </c>
      <c r="O12" s="17">
        <v>0.33741418303588999</v>
      </c>
      <c r="P12" s="17">
        <v>0.443875627129455</v>
      </c>
      <c r="Q12" s="17">
        <v>0.278508681766727</v>
      </c>
      <c r="R12" s="17">
        <v>0.38282091943881702</v>
      </c>
      <c r="S12" s="17">
        <v>0.252995183313317</v>
      </c>
      <c r="T12" s="17">
        <v>0.41880315249266697</v>
      </c>
      <c r="U12" s="17">
        <v>0.52564232868397298</v>
      </c>
      <c r="V12" s="17" t="s">
        <v>136</v>
      </c>
      <c r="W12" s="17">
        <v>0.52635216035447696</v>
      </c>
      <c r="X12" s="17">
        <v>0.27547226435378003</v>
      </c>
      <c r="Y12" s="17">
        <v>0.398568722447808</v>
      </c>
      <c r="Z12" s="17">
        <v>0.37445111356396199</v>
      </c>
      <c r="AA12" s="17"/>
      <c r="AB12" s="17">
        <v>0.228353299896669</v>
      </c>
      <c r="AC12" s="17">
        <v>0.32042769042060498</v>
      </c>
      <c r="AD12" s="17">
        <v>0.33675264546309103</v>
      </c>
      <c r="AE12" s="17">
        <v>0.50533685806119399</v>
      </c>
      <c r="AF12" s="17"/>
      <c r="AG12" s="17">
        <v>0.37577230622684799</v>
      </c>
      <c r="AH12" s="17">
        <v>0.380114157919343</v>
      </c>
      <c r="AI12" s="17">
        <v>0.37279886715352201</v>
      </c>
      <c r="AJ12" s="17">
        <v>0.41416412981412998</v>
      </c>
      <c r="AK12" s="17"/>
      <c r="AL12" s="17">
        <v>0.38623430460383801</v>
      </c>
      <c r="AM12" s="17">
        <v>0.48050508205500198</v>
      </c>
      <c r="AN12" s="17">
        <v>0.24942248624341001</v>
      </c>
      <c r="AO12" s="17">
        <v>0.44633593035694202</v>
      </c>
      <c r="AP12" s="17">
        <v>0.30050327775178398</v>
      </c>
      <c r="AQ12" s="17">
        <v>0.30344167620568002</v>
      </c>
      <c r="AR12" s="17"/>
      <c r="AS12" s="17" t="s">
        <v>136</v>
      </c>
      <c r="AT12" s="17" t="s">
        <v>136</v>
      </c>
      <c r="AU12" s="17" t="s">
        <v>136</v>
      </c>
      <c r="AV12" s="17">
        <v>0.39021638084062599</v>
      </c>
      <c r="AW12" s="17">
        <v>0.33968043249789798</v>
      </c>
      <c r="AX12" s="17" t="s">
        <v>136</v>
      </c>
      <c r="AY12" s="17" t="s">
        <v>136</v>
      </c>
      <c r="AZ12" s="17" t="s">
        <v>136</v>
      </c>
      <c r="BA12" s="17" t="s">
        <v>136</v>
      </c>
      <c r="BB12" s="17"/>
      <c r="BC12" s="17">
        <v>0.41081318947136902</v>
      </c>
      <c r="BD12" s="17">
        <v>0.48085902183262902</v>
      </c>
      <c r="BE12" s="17">
        <v>0.30506190398017902</v>
      </c>
      <c r="BF12" s="17">
        <v>0.39380884566263202</v>
      </c>
      <c r="BG12" s="17">
        <v>0.296432655199175</v>
      </c>
      <c r="BH12" s="17">
        <v>0.34741179243333598</v>
      </c>
      <c r="BI12" s="17"/>
      <c r="BJ12" s="17">
        <v>0.35511630858669502</v>
      </c>
      <c r="BK12" s="17">
        <v>0.40795538546374899</v>
      </c>
      <c r="BL12" s="17">
        <v>0.39895023858117301</v>
      </c>
      <c r="BM12" s="17">
        <v>0.34563121619041498</v>
      </c>
      <c r="BN12" s="17">
        <v>0.29062034143712301</v>
      </c>
      <c r="BO12" s="17">
        <v>0.54972228066187101</v>
      </c>
      <c r="BP12" s="17"/>
      <c r="BQ12" s="17">
        <v>0.401003422968566</v>
      </c>
      <c r="BR12" s="17">
        <v>0.32186310658498202</v>
      </c>
      <c r="BS12" s="17"/>
      <c r="BT12" s="17">
        <v>0.40852307771907298</v>
      </c>
      <c r="BU12" s="17">
        <v>0.35671465836677801</v>
      </c>
      <c r="BV12" s="17"/>
      <c r="BW12" s="17">
        <v>0.38599033662365501</v>
      </c>
      <c r="BX12" s="17">
        <v>0.38064014382367001</v>
      </c>
    </row>
    <row r="13" spans="2:76" x14ac:dyDescent="0.35">
      <c r="B13" s="18" t="s">
        <v>143</v>
      </c>
      <c r="C13" s="17">
        <v>0.35063752976838197</v>
      </c>
      <c r="D13" s="17">
        <v>0.35910206792907901</v>
      </c>
      <c r="E13" s="17">
        <v>0.33861922200025901</v>
      </c>
      <c r="F13" s="17"/>
      <c r="G13" s="17">
        <v>0.286182104052429</v>
      </c>
      <c r="H13" s="17">
        <v>0.35290499811543102</v>
      </c>
      <c r="I13" s="17">
        <v>0.44681039653826399</v>
      </c>
      <c r="J13" s="17"/>
      <c r="K13" s="17">
        <v>0.28126861412649201</v>
      </c>
      <c r="L13" s="17">
        <v>0.33071617014540899</v>
      </c>
      <c r="M13" s="17">
        <v>0.33126993487543199</v>
      </c>
      <c r="N13" s="17">
        <v>0.28169768601535</v>
      </c>
      <c r="O13" s="17">
        <v>0.33741418303588999</v>
      </c>
      <c r="P13" s="17">
        <v>0.33367702917129299</v>
      </c>
      <c r="Q13" s="17">
        <v>0.27857359750490102</v>
      </c>
      <c r="R13" s="17">
        <v>0.35129677438329798</v>
      </c>
      <c r="S13" s="17">
        <v>0.24327503149669799</v>
      </c>
      <c r="T13" s="17">
        <v>0.40125408597293299</v>
      </c>
      <c r="U13" s="17">
        <v>0.38541677702046101</v>
      </c>
      <c r="V13" s="17" t="s">
        <v>136</v>
      </c>
      <c r="W13" s="17">
        <v>0.46487943268437698</v>
      </c>
      <c r="X13" s="17">
        <v>0.364714496110143</v>
      </c>
      <c r="Y13" s="17">
        <v>0.50108324860792797</v>
      </c>
      <c r="Z13" s="17">
        <v>0.25004709745062298</v>
      </c>
      <c r="AA13" s="17"/>
      <c r="AB13" s="17">
        <v>0.31385152100339497</v>
      </c>
      <c r="AC13" s="17">
        <v>0.44734713889273198</v>
      </c>
      <c r="AD13" s="17">
        <v>0.23933886835760301</v>
      </c>
      <c r="AE13" s="17">
        <v>0.34218641525496901</v>
      </c>
      <c r="AF13" s="17"/>
      <c r="AG13" s="17">
        <v>0.34454171253595001</v>
      </c>
      <c r="AH13" s="17">
        <v>0.41961043426947903</v>
      </c>
      <c r="AI13" s="17">
        <v>0.32021966099847099</v>
      </c>
      <c r="AJ13" s="17">
        <v>0.45556488807793999</v>
      </c>
      <c r="AK13" s="17"/>
      <c r="AL13" s="17">
        <v>0.37810610258425598</v>
      </c>
      <c r="AM13" s="17">
        <v>0.34765715289924798</v>
      </c>
      <c r="AN13" s="17">
        <v>0.18146182435280001</v>
      </c>
      <c r="AO13" s="17">
        <v>0.36689601702305202</v>
      </c>
      <c r="AP13" s="17">
        <v>0.29667439034204601</v>
      </c>
      <c r="AQ13" s="17">
        <v>0.51895546355105104</v>
      </c>
      <c r="AR13" s="17"/>
      <c r="AS13" s="17" t="s">
        <v>136</v>
      </c>
      <c r="AT13" s="17" t="s">
        <v>136</v>
      </c>
      <c r="AU13" s="17" t="s">
        <v>136</v>
      </c>
      <c r="AV13" s="17">
        <v>0.29551760517777098</v>
      </c>
      <c r="AW13" s="17">
        <v>0.46951120389513701</v>
      </c>
      <c r="AX13" s="17" t="s">
        <v>136</v>
      </c>
      <c r="AY13" s="17" t="s">
        <v>136</v>
      </c>
      <c r="AZ13" s="17" t="s">
        <v>136</v>
      </c>
      <c r="BA13" s="17" t="s">
        <v>136</v>
      </c>
      <c r="BB13" s="17"/>
      <c r="BC13" s="17">
        <v>0.32056066488044399</v>
      </c>
      <c r="BD13" s="17">
        <v>0.215383838446668</v>
      </c>
      <c r="BE13" s="17">
        <v>0.30457651714618</v>
      </c>
      <c r="BF13" s="17">
        <v>0.38215866120273601</v>
      </c>
      <c r="BG13" s="17">
        <v>0.431207648408241</v>
      </c>
      <c r="BH13" s="17">
        <v>0</v>
      </c>
      <c r="BI13" s="17"/>
      <c r="BJ13" s="17">
        <v>0.361842910685652</v>
      </c>
      <c r="BK13" s="17">
        <v>0.314576993285898</v>
      </c>
      <c r="BL13" s="17">
        <v>0.36364757365732903</v>
      </c>
      <c r="BM13" s="17">
        <v>0.39339207481042698</v>
      </c>
      <c r="BN13" s="17">
        <v>0.38249958894207098</v>
      </c>
      <c r="BO13" s="17">
        <v>0.228717773427347</v>
      </c>
      <c r="BP13" s="17"/>
      <c r="BQ13" s="17">
        <v>0.33043589701956499</v>
      </c>
      <c r="BR13" s="17">
        <v>0.39009911805249298</v>
      </c>
      <c r="BS13" s="17"/>
      <c r="BT13" s="17">
        <v>0.297675564297192</v>
      </c>
      <c r="BU13" s="17">
        <v>0.38273029973047801</v>
      </c>
      <c r="BV13" s="17"/>
      <c r="BW13" s="17">
        <v>0.37815809424046598</v>
      </c>
      <c r="BX13" s="17">
        <v>0.34448088907744701</v>
      </c>
    </row>
    <row r="14" spans="2:76" ht="29" x14ac:dyDescent="0.35">
      <c r="B14" s="18" t="s">
        <v>144</v>
      </c>
      <c r="C14" s="17">
        <v>0.31037416603540702</v>
      </c>
      <c r="D14" s="17">
        <v>0.32243905574022802</v>
      </c>
      <c r="E14" s="17">
        <v>0.29324392751462602</v>
      </c>
      <c r="F14" s="17"/>
      <c r="G14" s="17">
        <v>0.187208111862329</v>
      </c>
      <c r="H14" s="17">
        <v>0.37614579697190498</v>
      </c>
      <c r="I14" s="17">
        <v>0.34044612751403103</v>
      </c>
      <c r="J14" s="17"/>
      <c r="K14" s="17">
        <v>0.25794106018382301</v>
      </c>
      <c r="L14" s="17">
        <v>0.275950513354148</v>
      </c>
      <c r="M14" s="17">
        <v>0.221052061071627</v>
      </c>
      <c r="N14" s="17">
        <v>0.42764829830004802</v>
      </c>
      <c r="O14" s="17">
        <v>0</v>
      </c>
      <c r="P14" s="17">
        <v>0.559306866008357</v>
      </c>
      <c r="Q14" s="17">
        <v>0.41014590532082401</v>
      </c>
      <c r="R14" s="17">
        <v>0.32598086129707499</v>
      </c>
      <c r="S14" s="17">
        <v>0.25073460187666802</v>
      </c>
      <c r="T14" s="17">
        <v>0.26230560561934901</v>
      </c>
      <c r="U14" s="17">
        <v>0.18961616921941399</v>
      </c>
      <c r="V14" s="17" t="s">
        <v>136</v>
      </c>
      <c r="W14" s="17">
        <v>0.42195590971167901</v>
      </c>
      <c r="X14" s="17">
        <v>0.54409488142645701</v>
      </c>
      <c r="Y14" s="17">
        <v>0.59823001369614903</v>
      </c>
      <c r="Z14" s="17">
        <v>0.25051423026636099</v>
      </c>
      <c r="AA14" s="17"/>
      <c r="AB14" s="17">
        <v>0.203546925531292</v>
      </c>
      <c r="AC14" s="17">
        <v>0.319706982399728</v>
      </c>
      <c r="AD14" s="17">
        <v>0.29617804003973802</v>
      </c>
      <c r="AE14" s="17">
        <v>0.33108551205569198</v>
      </c>
      <c r="AF14" s="17"/>
      <c r="AG14" s="17">
        <v>0.27579708271932601</v>
      </c>
      <c r="AH14" s="17">
        <v>0.26270773548538101</v>
      </c>
      <c r="AI14" s="17">
        <v>0.38564621391986198</v>
      </c>
      <c r="AJ14" s="17">
        <v>0.54719178403638202</v>
      </c>
      <c r="AK14" s="17"/>
      <c r="AL14" s="17">
        <v>0.32866890919084801</v>
      </c>
      <c r="AM14" s="17">
        <v>0.40168087201352098</v>
      </c>
      <c r="AN14" s="17">
        <v>0.32417823652580102</v>
      </c>
      <c r="AO14" s="17">
        <v>0.29307624052273401</v>
      </c>
      <c r="AP14" s="17">
        <v>0.30205073656386699</v>
      </c>
      <c r="AQ14" s="17">
        <v>0.34813740904490798</v>
      </c>
      <c r="AR14" s="17"/>
      <c r="AS14" s="17" t="s">
        <v>136</v>
      </c>
      <c r="AT14" s="17" t="s">
        <v>136</v>
      </c>
      <c r="AU14" s="17" t="s">
        <v>136</v>
      </c>
      <c r="AV14" s="17">
        <v>0.31522255705059898</v>
      </c>
      <c r="AW14" s="17">
        <v>0.29991794611384998</v>
      </c>
      <c r="AX14" s="17" t="s">
        <v>136</v>
      </c>
      <c r="AY14" s="17" t="s">
        <v>136</v>
      </c>
      <c r="AZ14" s="17" t="s">
        <v>136</v>
      </c>
      <c r="BA14" s="17" t="s">
        <v>136</v>
      </c>
      <c r="BB14" s="17"/>
      <c r="BC14" s="17">
        <v>0.33446271735918098</v>
      </c>
      <c r="BD14" s="17">
        <v>0.23708516082567199</v>
      </c>
      <c r="BE14" s="17">
        <v>0.14289701047928899</v>
      </c>
      <c r="BF14" s="17">
        <v>0.35198307779370203</v>
      </c>
      <c r="BG14" s="17">
        <v>0.30783023808846499</v>
      </c>
      <c r="BH14" s="17">
        <v>0.34741179243333598</v>
      </c>
      <c r="BI14" s="17"/>
      <c r="BJ14" s="17">
        <v>0.32432874716798399</v>
      </c>
      <c r="BK14" s="17">
        <v>0.32604288826524203</v>
      </c>
      <c r="BL14" s="17">
        <v>0.25515692960766401</v>
      </c>
      <c r="BM14" s="17">
        <v>0.34664666308800801</v>
      </c>
      <c r="BN14" s="17">
        <v>0.25547079410368201</v>
      </c>
      <c r="BO14" s="17">
        <v>0.27132433758957503</v>
      </c>
      <c r="BP14" s="17"/>
      <c r="BQ14" s="17">
        <v>0.34370420670541801</v>
      </c>
      <c r="BR14" s="17">
        <v>0.24526772841393801</v>
      </c>
      <c r="BS14" s="17"/>
      <c r="BT14" s="17">
        <v>0.38974241813604799</v>
      </c>
      <c r="BU14" s="17">
        <v>0.26686926627548702</v>
      </c>
      <c r="BV14" s="17"/>
      <c r="BW14" s="17">
        <v>0.32582892637493999</v>
      </c>
      <c r="BX14" s="17">
        <v>0.30778168317639998</v>
      </c>
    </row>
    <row r="15" spans="2:76" x14ac:dyDescent="0.35">
      <c r="B15" s="18" t="s">
        <v>145</v>
      </c>
      <c r="C15" s="17">
        <v>0.287671642052649</v>
      </c>
      <c r="D15" s="17">
        <v>0.249026884070427</v>
      </c>
      <c r="E15" s="17">
        <v>0.34254109697595297</v>
      </c>
      <c r="F15" s="17"/>
      <c r="G15" s="17">
        <v>0.28142088264468601</v>
      </c>
      <c r="H15" s="17">
        <v>0.28109062333838603</v>
      </c>
      <c r="I15" s="17">
        <v>0.31401221118686101</v>
      </c>
      <c r="J15" s="17"/>
      <c r="K15" s="17">
        <v>0.23353373918676401</v>
      </c>
      <c r="L15" s="17">
        <v>0.21957501604988799</v>
      </c>
      <c r="M15" s="17">
        <v>0.331374329201092</v>
      </c>
      <c r="N15" s="17">
        <v>0.28317516195783199</v>
      </c>
      <c r="O15" s="17">
        <v>0.33741418303588999</v>
      </c>
      <c r="P15" s="17">
        <v>0.44304736652666599</v>
      </c>
      <c r="Q15" s="17">
        <v>0.15808630665864801</v>
      </c>
      <c r="R15" s="17">
        <v>0.42830734494777201</v>
      </c>
      <c r="S15" s="17">
        <v>0.24327503149669799</v>
      </c>
      <c r="T15" s="17">
        <v>0.366674667470823</v>
      </c>
      <c r="U15" s="17">
        <v>0.42973859813795601</v>
      </c>
      <c r="V15" s="17" t="s">
        <v>136</v>
      </c>
      <c r="W15" s="17">
        <v>0.372411579756525</v>
      </c>
      <c r="X15" s="17">
        <v>0</v>
      </c>
      <c r="Y15" s="17">
        <v>0.20088591882674001</v>
      </c>
      <c r="Z15" s="17">
        <v>0</v>
      </c>
      <c r="AA15" s="17"/>
      <c r="AB15" s="17">
        <v>0.30979655742666201</v>
      </c>
      <c r="AC15" s="17">
        <v>0.361475466333812</v>
      </c>
      <c r="AD15" s="17">
        <v>0.248795573776523</v>
      </c>
      <c r="AE15" s="17">
        <v>0.25220862838778502</v>
      </c>
      <c r="AF15" s="17"/>
      <c r="AG15" s="17">
        <v>0.296022141422425</v>
      </c>
      <c r="AH15" s="17">
        <v>0.30307459445549001</v>
      </c>
      <c r="AI15" s="17">
        <v>0.29861906817380202</v>
      </c>
      <c r="AJ15" s="17">
        <v>0.113251271616386</v>
      </c>
      <c r="AK15" s="17"/>
      <c r="AL15" s="17">
        <v>0.37346874465498098</v>
      </c>
      <c r="AM15" s="17">
        <v>0.31554975476076902</v>
      </c>
      <c r="AN15" s="17">
        <v>0.13180726222605399</v>
      </c>
      <c r="AO15" s="17">
        <v>0.37282339287146399</v>
      </c>
      <c r="AP15" s="17">
        <v>0.178413435843403</v>
      </c>
      <c r="AQ15" s="17">
        <v>0.34366818410167199</v>
      </c>
      <c r="AR15" s="17"/>
      <c r="AS15" s="17" t="s">
        <v>136</v>
      </c>
      <c r="AT15" s="17" t="s">
        <v>136</v>
      </c>
      <c r="AU15" s="17" t="s">
        <v>136</v>
      </c>
      <c r="AV15" s="17">
        <v>0.22062216982125499</v>
      </c>
      <c r="AW15" s="17">
        <v>0.43227302116562499</v>
      </c>
      <c r="AX15" s="17" t="s">
        <v>136</v>
      </c>
      <c r="AY15" s="17" t="s">
        <v>136</v>
      </c>
      <c r="AZ15" s="17" t="s">
        <v>136</v>
      </c>
      <c r="BA15" s="17" t="s">
        <v>136</v>
      </c>
      <c r="BB15" s="17"/>
      <c r="BC15" s="17">
        <v>0.243724175625123</v>
      </c>
      <c r="BD15" s="17">
        <v>0.219317227952573</v>
      </c>
      <c r="BE15" s="17">
        <v>0.168802064246591</v>
      </c>
      <c r="BF15" s="17">
        <v>0.215450086530762</v>
      </c>
      <c r="BG15" s="17">
        <v>0.39152694304424401</v>
      </c>
      <c r="BH15" s="17">
        <v>0</v>
      </c>
      <c r="BI15" s="17"/>
      <c r="BJ15" s="17">
        <v>0.29038068586837101</v>
      </c>
      <c r="BK15" s="17">
        <v>0.27520495590927002</v>
      </c>
      <c r="BL15" s="17">
        <v>0.29399613807414399</v>
      </c>
      <c r="BM15" s="17">
        <v>0.25168912814456101</v>
      </c>
      <c r="BN15" s="17">
        <v>0.34016942821998503</v>
      </c>
      <c r="BO15" s="17">
        <v>0.33013573998066598</v>
      </c>
      <c r="BP15" s="17"/>
      <c r="BQ15" s="17">
        <v>0.29240453191982702</v>
      </c>
      <c r="BR15" s="17">
        <v>0.27842648084935101</v>
      </c>
      <c r="BS15" s="17"/>
      <c r="BT15" s="17">
        <v>0.253832996389938</v>
      </c>
      <c r="BU15" s="17">
        <v>0.30852587654006303</v>
      </c>
      <c r="BV15" s="17"/>
      <c r="BW15" s="17">
        <v>0.29468410698387099</v>
      </c>
      <c r="BX15" s="17">
        <v>0.29222713360545499</v>
      </c>
    </row>
    <row r="16" spans="2:76" x14ac:dyDescent="0.35">
      <c r="B16" s="18" t="s">
        <v>146</v>
      </c>
      <c r="C16" s="17">
        <v>0.26655591708641102</v>
      </c>
      <c r="D16" s="17">
        <v>0.25668604348160701</v>
      </c>
      <c r="E16" s="17">
        <v>0.28056957930436599</v>
      </c>
      <c r="F16" s="17"/>
      <c r="G16" s="17">
        <v>0.218579934197423</v>
      </c>
      <c r="H16" s="17">
        <v>0.27693801641210197</v>
      </c>
      <c r="I16" s="17">
        <v>0.31638931397547199</v>
      </c>
      <c r="J16" s="17"/>
      <c r="K16" s="17">
        <v>0.22817128733150199</v>
      </c>
      <c r="L16" s="17">
        <v>0.293055349826708</v>
      </c>
      <c r="M16" s="17">
        <v>0.11156341209857</v>
      </c>
      <c r="N16" s="17">
        <v>0.14618087934238699</v>
      </c>
      <c r="O16" s="17">
        <v>0</v>
      </c>
      <c r="P16" s="17">
        <v>0.113077006343879</v>
      </c>
      <c r="Q16" s="17">
        <v>0.44099210265187899</v>
      </c>
      <c r="R16" s="17">
        <v>0.36093501837706798</v>
      </c>
      <c r="S16" s="17">
        <v>0</v>
      </c>
      <c r="T16" s="17">
        <v>0.31528851723654899</v>
      </c>
      <c r="U16" s="17">
        <v>9.5517834019323802E-2</v>
      </c>
      <c r="V16" s="17" t="s">
        <v>136</v>
      </c>
      <c r="W16" s="17">
        <v>0.31856100908448698</v>
      </c>
      <c r="X16" s="17">
        <v>0.182295994004054</v>
      </c>
      <c r="Y16" s="17">
        <v>0.20286440645401399</v>
      </c>
      <c r="Z16" s="17">
        <v>0.12611021415302201</v>
      </c>
      <c r="AA16" s="17"/>
      <c r="AB16" s="17">
        <v>0.305622488716772</v>
      </c>
      <c r="AC16" s="17">
        <v>0.167652051460004</v>
      </c>
      <c r="AD16" s="17">
        <v>0.28931249867809899</v>
      </c>
      <c r="AE16" s="17">
        <v>0.33132542605226301</v>
      </c>
      <c r="AF16" s="17"/>
      <c r="AG16" s="17">
        <v>0.225567399702608</v>
      </c>
      <c r="AH16" s="17">
        <v>0.33694441285898402</v>
      </c>
      <c r="AI16" s="17">
        <v>0.31919584483286501</v>
      </c>
      <c r="AJ16" s="17">
        <v>0.54148580077432795</v>
      </c>
      <c r="AK16" s="17"/>
      <c r="AL16" s="17">
        <v>0.25615823997558801</v>
      </c>
      <c r="AM16" s="17">
        <v>0.33040107478744202</v>
      </c>
      <c r="AN16" s="17">
        <v>0.16703989133554401</v>
      </c>
      <c r="AO16" s="17">
        <v>0.15671731072196701</v>
      </c>
      <c r="AP16" s="17">
        <v>0.30654752207668201</v>
      </c>
      <c r="AQ16" s="17">
        <v>0.33717790698161398</v>
      </c>
      <c r="AR16" s="17"/>
      <c r="AS16" s="17" t="s">
        <v>136</v>
      </c>
      <c r="AT16" s="17" t="s">
        <v>136</v>
      </c>
      <c r="AU16" s="17" t="s">
        <v>136</v>
      </c>
      <c r="AV16" s="17">
        <v>0.25168756595345798</v>
      </c>
      <c r="AW16" s="17">
        <v>0.29862155470308299</v>
      </c>
      <c r="AX16" s="17" t="s">
        <v>136</v>
      </c>
      <c r="AY16" s="17" t="s">
        <v>136</v>
      </c>
      <c r="AZ16" s="17" t="s">
        <v>136</v>
      </c>
      <c r="BA16" s="17" t="s">
        <v>136</v>
      </c>
      <c r="BB16" s="17"/>
      <c r="BC16" s="17">
        <v>0.27865915543361902</v>
      </c>
      <c r="BD16" s="17">
        <v>0.20477018281161499</v>
      </c>
      <c r="BE16" s="17">
        <v>0.168802064246591</v>
      </c>
      <c r="BF16" s="17">
        <v>0.15615549461946501</v>
      </c>
      <c r="BG16" s="17">
        <v>0.30700351799650899</v>
      </c>
      <c r="BH16" s="17">
        <v>0.65258820756666402</v>
      </c>
      <c r="BI16" s="17"/>
      <c r="BJ16" s="17">
        <v>0.221724258207046</v>
      </c>
      <c r="BK16" s="17">
        <v>0.28439575451928001</v>
      </c>
      <c r="BL16" s="17">
        <v>0.31916208974521099</v>
      </c>
      <c r="BM16" s="17">
        <v>0.26603189403298899</v>
      </c>
      <c r="BN16" s="17">
        <v>0.22236394909152599</v>
      </c>
      <c r="BO16" s="17">
        <v>0.35989882811415402</v>
      </c>
      <c r="BP16" s="17"/>
      <c r="BQ16" s="17">
        <v>0.24647784433313399</v>
      </c>
      <c r="BR16" s="17">
        <v>0.30577614499470501</v>
      </c>
      <c r="BS16" s="17"/>
      <c r="BT16" s="17">
        <v>0.25766023587310499</v>
      </c>
      <c r="BU16" s="17">
        <v>0.27308645854130298</v>
      </c>
      <c r="BV16" s="17"/>
      <c r="BW16" s="17">
        <v>0.30011364616356101</v>
      </c>
      <c r="BX16" s="17">
        <v>0.25361003638155899</v>
      </c>
    </row>
    <row r="17" spans="2:76" ht="29" x14ac:dyDescent="0.35">
      <c r="B17" s="18" t="s">
        <v>147</v>
      </c>
      <c r="C17" s="17">
        <v>0.23940259185553001</v>
      </c>
      <c r="D17" s="17">
        <v>0.237018247833999</v>
      </c>
      <c r="E17" s="17">
        <v>0.24278798391494699</v>
      </c>
      <c r="F17" s="17"/>
      <c r="G17" s="17">
        <v>0.184115558233344</v>
      </c>
      <c r="H17" s="17">
        <v>0.24543238058154301</v>
      </c>
      <c r="I17" s="17">
        <v>0.31167633214201901</v>
      </c>
      <c r="J17" s="17"/>
      <c r="K17" s="17">
        <v>0.14680454604130799</v>
      </c>
      <c r="L17" s="17">
        <v>0.203029231975074</v>
      </c>
      <c r="M17" s="17">
        <v>0.22323121852280101</v>
      </c>
      <c r="N17" s="17">
        <v>0.28317516195783199</v>
      </c>
      <c r="O17" s="17">
        <v>0</v>
      </c>
      <c r="P17" s="17">
        <v>0.21884301688907001</v>
      </c>
      <c r="Q17" s="17">
        <v>0.323884207244371</v>
      </c>
      <c r="R17" s="17">
        <v>0.26404551335137799</v>
      </c>
      <c r="S17" s="17">
        <v>0.50372978518998501</v>
      </c>
      <c r="T17" s="17">
        <v>0.221458907710716</v>
      </c>
      <c r="U17" s="17">
        <v>0.236873674428285</v>
      </c>
      <c r="V17" s="17" t="s">
        <v>136</v>
      </c>
      <c r="W17" s="17">
        <v>0.47337123695774702</v>
      </c>
      <c r="X17" s="17">
        <v>0.362877893520335</v>
      </c>
      <c r="Y17" s="17">
        <v>0.29916244172983703</v>
      </c>
      <c r="Z17" s="17">
        <v>0.12452042590331699</v>
      </c>
      <c r="AA17" s="17"/>
      <c r="AB17" s="17">
        <v>0.28189098839151799</v>
      </c>
      <c r="AC17" s="17">
        <v>0.28118298210255499</v>
      </c>
      <c r="AD17" s="17">
        <v>0.23902683238293901</v>
      </c>
      <c r="AE17" s="17">
        <v>0.20178429870113801</v>
      </c>
      <c r="AF17" s="17"/>
      <c r="AG17" s="17">
        <v>0.24159157632529499</v>
      </c>
      <c r="AH17" s="17">
        <v>0.18629117119017299</v>
      </c>
      <c r="AI17" s="17">
        <v>0.25447774932703199</v>
      </c>
      <c r="AJ17" s="17">
        <v>0.23127240305532201</v>
      </c>
      <c r="AK17" s="17"/>
      <c r="AL17" s="17">
        <v>0.286679618234781</v>
      </c>
      <c r="AM17" s="17">
        <v>0.20596647222543299</v>
      </c>
      <c r="AN17" s="17">
        <v>0.24923512373262799</v>
      </c>
      <c r="AO17" s="17">
        <v>0.25241635291066999</v>
      </c>
      <c r="AP17" s="17">
        <v>0.36175484944599101</v>
      </c>
      <c r="AQ17" s="17">
        <v>0.30834803617419798</v>
      </c>
      <c r="AR17" s="17"/>
      <c r="AS17" s="17" t="s">
        <v>136</v>
      </c>
      <c r="AT17" s="17" t="s">
        <v>136</v>
      </c>
      <c r="AU17" s="17" t="s">
        <v>136</v>
      </c>
      <c r="AV17" s="17">
        <v>0.21244825849177801</v>
      </c>
      <c r="AW17" s="17">
        <v>0.29753330709842601</v>
      </c>
      <c r="AX17" s="17" t="s">
        <v>136</v>
      </c>
      <c r="AY17" s="17" t="s">
        <v>136</v>
      </c>
      <c r="AZ17" s="17" t="s">
        <v>136</v>
      </c>
      <c r="BA17" s="17" t="s">
        <v>136</v>
      </c>
      <c r="BB17" s="17"/>
      <c r="BC17" s="17">
        <v>0.22812952192441799</v>
      </c>
      <c r="BD17" s="17">
        <v>0.14434932578824</v>
      </c>
      <c r="BE17" s="17">
        <v>0.62842091731396199</v>
      </c>
      <c r="BF17" s="17">
        <v>0.29301925180309701</v>
      </c>
      <c r="BG17" s="17">
        <v>0.247518756127975</v>
      </c>
      <c r="BH17" s="17">
        <v>0.34741179243333598</v>
      </c>
      <c r="BI17" s="17"/>
      <c r="BJ17" s="17">
        <v>0.19847803469592501</v>
      </c>
      <c r="BK17" s="17">
        <v>0.27388707667010798</v>
      </c>
      <c r="BL17" s="17">
        <v>0.24106317836490701</v>
      </c>
      <c r="BM17" s="17">
        <v>0.23095391782826999</v>
      </c>
      <c r="BN17" s="17">
        <v>0.226598711476799</v>
      </c>
      <c r="BO17" s="17">
        <v>0.27216219894309701</v>
      </c>
      <c r="BP17" s="17"/>
      <c r="BQ17" s="17">
        <v>0.27190780983103702</v>
      </c>
      <c r="BR17" s="17">
        <v>0.175907351407211</v>
      </c>
      <c r="BS17" s="17"/>
      <c r="BT17" s="17">
        <v>0.287705427547092</v>
      </c>
      <c r="BU17" s="17">
        <v>0.213203207660036</v>
      </c>
      <c r="BV17" s="17"/>
      <c r="BW17" s="17">
        <v>0.25474233232305299</v>
      </c>
      <c r="BX17" s="17">
        <v>0.23048326548866899</v>
      </c>
    </row>
    <row r="18" spans="2:76" x14ac:dyDescent="0.35">
      <c r="B18" s="18" t="s">
        <v>148</v>
      </c>
      <c r="C18" s="17">
        <v>0.17043173190206601</v>
      </c>
      <c r="D18" s="17">
        <v>0.18046662055905299</v>
      </c>
      <c r="E18" s="17">
        <v>0.15618377436334399</v>
      </c>
      <c r="F18" s="17"/>
      <c r="G18" s="17">
        <v>0.20871299867161699</v>
      </c>
      <c r="H18" s="17">
        <v>0.18713541700643599</v>
      </c>
      <c r="I18" s="17">
        <v>6.81560781848876E-2</v>
      </c>
      <c r="J18" s="17"/>
      <c r="K18" s="17">
        <v>0.11479810699573</v>
      </c>
      <c r="L18" s="17">
        <v>0.14623483893529901</v>
      </c>
      <c r="M18" s="17">
        <v>0</v>
      </c>
      <c r="N18" s="17">
        <v>0.14165379456739199</v>
      </c>
      <c r="O18" s="17">
        <v>0</v>
      </c>
      <c r="P18" s="17">
        <v>0.224204349637596</v>
      </c>
      <c r="Q18" s="17">
        <v>0.15792469077281801</v>
      </c>
      <c r="R18" s="17">
        <v>0.14397732613233799</v>
      </c>
      <c r="S18" s="17">
        <v>0.252995183313317</v>
      </c>
      <c r="T18" s="17">
        <v>0.17840380701279601</v>
      </c>
      <c r="U18" s="17">
        <v>0.19004675566587301</v>
      </c>
      <c r="V18" s="17" t="s">
        <v>136</v>
      </c>
      <c r="W18" s="17">
        <v>0.25899427881463599</v>
      </c>
      <c r="X18" s="17">
        <v>0.27422275641035698</v>
      </c>
      <c r="Y18" s="17">
        <v>0.40158209812643297</v>
      </c>
      <c r="Z18" s="17">
        <v>0.248808032226677</v>
      </c>
      <c r="AA18" s="17"/>
      <c r="AB18" s="17">
        <v>0.125357561935172</v>
      </c>
      <c r="AC18" s="17">
        <v>0.20940016376130699</v>
      </c>
      <c r="AD18" s="17">
        <v>0.18064912829650701</v>
      </c>
      <c r="AE18" s="17">
        <v>0.15681798001393399</v>
      </c>
      <c r="AF18" s="17"/>
      <c r="AG18" s="17">
        <v>0.173787887660035</v>
      </c>
      <c r="AH18" s="17">
        <v>0.14147828987734901</v>
      </c>
      <c r="AI18" s="17">
        <v>0.16131265734280101</v>
      </c>
      <c r="AJ18" s="17">
        <v>0.209122540840432</v>
      </c>
      <c r="AK18" s="17"/>
      <c r="AL18" s="17">
        <v>0.17034889315481899</v>
      </c>
      <c r="AM18" s="17">
        <v>0.19347877518408099</v>
      </c>
      <c r="AN18" s="17">
        <v>0.210842447296057</v>
      </c>
      <c r="AO18" s="17">
        <v>0.30467971605386202</v>
      </c>
      <c r="AP18" s="17">
        <v>0.17716774633625901</v>
      </c>
      <c r="AQ18" s="17">
        <v>0.13144320128620501</v>
      </c>
      <c r="AR18" s="17"/>
      <c r="AS18" s="17" t="s">
        <v>136</v>
      </c>
      <c r="AT18" s="17" t="s">
        <v>136</v>
      </c>
      <c r="AU18" s="17" t="s">
        <v>136</v>
      </c>
      <c r="AV18" s="17">
        <v>0.183025012874623</v>
      </c>
      <c r="AW18" s="17">
        <v>0.14327259499037701</v>
      </c>
      <c r="AX18" s="17" t="s">
        <v>136</v>
      </c>
      <c r="AY18" s="17" t="s">
        <v>136</v>
      </c>
      <c r="AZ18" s="17" t="s">
        <v>136</v>
      </c>
      <c r="BA18" s="17" t="s">
        <v>136</v>
      </c>
      <c r="BB18" s="17"/>
      <c r="BC18" s="17">
        <v>0.14791843436372301</v>
      </c>
      <c r="BD18" s="17">
        <v>0.12942712509830401</v>
      </c>
      <c r="BE18" s="17">
        <v>0.66903304225251903</v>
      </c>
      <c r="BF18" s="17">
        <v>0.23002521547673599</v>
      </c>
      <c r="BG18" s="17">
        <v>0.16922336400766999</v>
      </c>
      <c r="BH18" s="17">
        <v>0</v>
      </c>
      <c r="BI18" s="17"/>
      <c r="BJ18" s="17">
        <v>0.22045247679694599</v>
      </c>
      <c r="BK18" s="17">
        <v>0.19877153387631299</v>
      </c>
      <c r="BL18" s="17">
        <v>0.14776516344846899</v>
      </c>
      <c r="BM18" s="17">
        <v>0.142311903917091</v>
      </c>
      <c r="BN18" s="17">
        <v>0.15138756867497599</v>
      </c>
      <c r="BO18" s="17">
        <v>7.8887785614032702E-2</v>
      </c>
      <c r="BP18" s="17"/>
      <c r="BQ18" s="17">
        <v>0.169223955142556</v>
      </c>
      <c r="BR18" s="17">
        <v>0.17279098621658201</v>
      </c>
      <c r="BS18" s="17"/>
      <c r="BT18" s="17">
        <v>0.118510201987983</v>
      </c>
      <c r="BU18" s="17">
        <v>0.200942474983694</v>
      </c>
      <c r="BV18" s="17"/>
      <c r="BW18" s="17">
        <v>0.192554809292418</v>
      </c>
      <c r="BX18" s="17">
        <v>0.14647249643402899</v>
      </c>
    </row>
    <row r="19" spans="2:76" ht="29" x14ac:dyDescent="0.35">
      <c r="B19" s="18" t="s">
        <v>149</v>
      </c>
      <c r="C19" s="17">
        <v>9.7128223332755698E-2</v>
      </c>
      <c r="D19" s="17">
        <v>0.122765443362141</v>
      </c>
      <c r="E19" s="17">
        <v>6.07274186127892E-2</v>
      </c>
      <c r="F19" s="17"/>
      <c r="G19" s="17">
        <v>7.0853081907059703E-2</v>
      </c>
      <c r="H19" s="17">
        <v>0.10594104073670001</v>
      </c>
      <c r="I19" s="17">
        <v>0.116598212255367</v>
      </c>
      <c r="J19" s="17"/>
      <c r="K19" s="17">
        <v>7.2791277610736102E-2</v>
      </c>
      <c r="L19" s="17">
        <v>9.20365160527684E-2</v>
      </c>
      <c r="M19" s="17">
        <v>0</v>
      </c>
      <c r="N19" s="17">
        <v>0.14618087934238699</v>
      </c>
      <c r="O19" s="17">
        <v>0</v>
      </c>
      <c r="P19" s="17">
        <v>0.22202551002688301</v>
      </c>
      <c r="Q19" s="17">
        <v>0.119622454442117</v>
      </c>
      <c r="R19" s="17">
        <v>3.4504210123598202E-2</v>
      </c>
      <c r="S19" s="17">
        <v>0.50372978518998501</v>
      </c>
      <c r="T19" s="17">
        <v>7.2930974562935902E-2</v>
      </c>
      <c r="U19" s="17">
        <v>4.8189503456121399E-2</v>
      </c>
      <c r="V19" s="17" t="s">
        <v>136</v>
      </c>
      <c r="W19" s="17">
        <v>0.15655023802794699</v>
      </c>
      <c r="X19" s="17">
        <v>0.18346025102473101</v>
      </c>
      <c r="Y19" s="17">
        <v>9.8276522903096505E-2</v>
      </c>
      <c r="Z19" s="17">
        <v>0.37445111356396199</v>
      </c>
      <c r="AA19" s="17"/>
      <c r="AB19" s="17">
        <v>7.4778544169213604E-2</v>
      </c>
      <c r="AC19" s="17">
        <v>0.105557147677387</v>
      </c>
      <c r="AD19" s="17">
        <v>0.124290230833176</v>
      </c>
      <c r="AE19" s="17">
        <v>8.2165611288527798E-2</v>
      </c>
      <c r="AF19" s="17"/>
      <c r="AG19" s="17">
        <v>8.9333525723041499E-2</v>
      </c>
      <c r="AH19" s="17">
        <v>0.124510105006058</v>
      </c>
      <c r="AI19" s="17">
        <v>0.107013252235759</v>
      </c>
      <c r="AJ19" s="17">
        <v>0</v>
      </c>
      <c r="AK19" s="17"/>
      <c r="AL19" s="17">
        <v>0.111430856474455</v>
      </c>
      <c r="AM19" s="17">
        <v>0.121564027553245</v>
      </c>
      <c r="AN19" s="17">
        <v>5.6689794874546298E-2</v>
      </c>
      <c r="AO19" s="17">
        <v>3.6171751130757199E-2</v>
      </c>
      <c r="AP19" s="17">
        <v>0.118549972967766</v>
      </c>
      <c r="AQ19" s="17">
        <v>8.11163371228837E-2</v>
      </c>
      <c r="AR19" s="17"/>
      <c r="AS19" s="17" t="s">
        <v>136</v>
      </c>
      <c r="AT19" s="17" t="s">
        <v>136</v>
      </c>
      <c r="AU19" s="17" t="s">
        <v>136</v>
      </c>
      <c r="AV19" s="17">
        <v>7.6972245868655004E-2</v>
      </c>
      <c r="AW19" s="17">
        <v>0.14059735204745399</v>
      </c>
      <c r="AX19" s="17" t="s">
        <v>136</v>
      </c>
      <c r="AY19" s="17" t="s">
        <v>136</v>
      </c>
      <c r="AZ19" s="17" t="s">
        <v>136</v>
      </c>
      <c r="BA19" s="17" t="s">
        <v>136</v>
      </c>
      <c r="BB19" s="17"/>
      <c r="BC19" s="17">
        <v>0.102786562740457</v>
      </c>
      <c r="BD19" s="17">
        <v>0.13766748275637999</v>
      </c>
      <c r="BE19" s="17">
        <v>0.14289701047928899</v>
      </c>
      <c r="BF19" s="17">
        <v>8.2819628142626195E-2</v>
      </c>
      <c r="BG19" s="17">
        <v>8.1045726253035896E-2</v>
      </c>
      <c r="BH19" s="17">
        <v>0</v>
      </c>
      <c r="BI19" s="17"/>
      <c r="BJ19" s="17">
        <v>7.6295325075911094E-2</v>
      </c>
      <c r="BK19" s="17">
        <v>6.4697867719313198E-2</v>
      </c>
      <c r="BL19" s="17">
        <v>0.18514880549781201</v>
      </c>
      <c r="BM19" s="17">
        <v>9.9186420545189002E-2</v>
      </c>
      <c r="BN19" s="17">
        <v>0.10873732598227</v>
      </c>
      <c r="BO19" s="17">
        <v>0.148782606194898</v>
      </c>
      <c r="BP19" s="17"/>
      <c r="BQ19" s="17">
        <v>0.109571622560096</v>
      </c>
      <c r="BR19" s="17">
        <v>7.2821460445340297E-2</v>
      </c>
      <c r="BS19" s="17"/>
      <c r="BT19" s="17">
        <v>0.116422114717336</v>
      </c>
      <c r="BU19" s="17">
        <v>8.6671493746035194E-2</v>
      </c>
      <c r="BV19" s="17"/>
      <c r="BW19" s="17">
        <v>0.11457197130581299</v>
      </c>
      <c r="BX19" s="17">
        <v>7.5480329513000197E-2</v>
      </c>
    </row>
    <row r="20" spans="2:76" x14ac:dyDescent="0.35">
      <c r="B20" s="18" t="s">
        <v>150</v>
      </c>
      <c r="C20" s="17">
        <v>9.4272199709281898E-2</v>
      </c>
      <c r="D20" s="17">
        <v>0.100688550479859</v>
      </c>
      <c r="E20" s="17">
        <v>8.5161994657920598E-2</v>
      </c>
      <c r="F20" s="17"/>
      <c r="G20" s="17">
        <v>6.4537835848668304E-2</v>
      </c>
      <c r="H20" s="17">
        <v>0.111190043605182</v>
      </c>
      <c r="I20" s="17">
        <v>9.8931645035065297E-2</v>
      </c>
      <c r="J20" s="17"/>
      <c r="K20" s="17">
        <v>7.3428644056406395E-2</v>
      </c>
      <c r="L20" s="17">
        <v>0.14802200096482401</v>
      </c>
      <c r="M20" s="17">
        <v>0</v>
      </c>
      <c r="N20" s="17">
        <v>0.14165379456739199</v>
      </c>
      <c r="O20" s="17">
        <v>0</v>
      </c>
      <c r="P20" s="17">
        <v>0.10947267953369801</v>
      </c>
      <c r="Q20" s="17">
        <v>0.118404798767451</v>
      </c>
      <c r="R20" s="17">
        <v>6.8648198032615099E-2</v>
      </c>
      <c r="S20" s="17">
        <v>0</v>
      </c>
      <c r="T20" s="17">
        <v>6.0743257501372501E-2</v>
      </c>
      <c r="U20" s="17">
        <v>9.4663397170664798E-2</v>
      </c>
      <c r="V20" s="17" t="s">
        <v>136</v>
      </c>
      <c r="W20" s="17">
        <v>0.15511450797023299</v>
      </c>
      <c r="X20" s="17">
        <v>9.1190622463399595E-2</v>
      </c>
      <c r="Y20" s="17">
        <v>9.8276522903096505E-2</v>
      </c>
      <c r="Z20" s="17">
        <v>0.25004709745062298</v>
      </c>
      <c r="AA20" s="17"/>
      <c r="AB20" s="17">
        <v>0</v>
      </c>
      <c r="AC20" s="17">
        <v>7.0485207048848406E-2</v>
      </c>
      <c r="AD20" s="17">
        <v>0.136349318768509</v>
      </c>
      <c r="AE20" s="17">
        <v>0.113545638582676</v>
      </c>
      <c r="AF20" s="17"/>
      <c r="AG20" s="17">
        <v>6.54833027109369E-2</v>
      </c>
      <c r="AH20" s="17">
        <v>0.14875068122775101</v>
      </c>
      <c r="AI20" s="17">
        <v>0.13188922941539599</v>
      </c>
      <c r="AJ20" s="17">
        <v>0.207251647183853</v>
      </c>
      <c r="AK20" s="17"/>
      <c r="AL20" s="17">
        <v>8.0353970694656607E-2</v>
      </c>
      <c r="AM20" s="17">
        <v>0.138709276131839</v>
      </c>
      <c r="AN20" s="17">
        <v>5.9496185120842197E-2</v>
      </c>
      <c r="AO20" s="17">
        <v>0.173367995728125</v>
      </c>
      <c r="AP20" s="17">
        <v>0.18774012850302099</v>
      </c>
      <c r="AQ20" s="17">
        <v>4.1916768005850702E-2</v>
      </c>
      <c r="AR20" s="17"/>
      <c r="AS20" s="17" t="s">
        <v>136</v>
      </c>
      <c r="AT20" s="17" t="s">
        <v>136</v>
      </c>
      <c r="AU20" s="17" t="s">
        <v>136</v>
      </c>
      <c r="AV20" s="17">
        <v>0.10106566991728599</v>
      </c>
      <c r="AW20" s="17">
        <v>7.96211498449345E-2</v>
      </c>
      <c r="AX20" s="17" t="s">
        <v>136</v>
      </c>
      <c r="AY20" s="17" t="s">
        <v>136</v>
      </c>
      <c r="AZ20" s="17" t="s">
        <v>136</v>
      </c>
      <c r="BA20" s="17" t="s">
        <v>136</v>
      </c>
      <c r="BB20" s="17"/>
      <c r="BC20" s="17">
        <v>9.9742935853654596E-2</v>
      </c>
      <c r="BD20" s="17">
        <v>0.16072776602486899</v>
      </c>
      <c r="BE20" s="17">
        <v>0</v>
      </c>
      <c r="BF20" s="17">
        <v>0</v>
      </c>
      <c r="BG20" s="17">
        <v>0.100304036498327</v>
      </c>
      <c r="BH20" s="17">
        <v>0</v>
      </c>
      <c r="BI20" s="17"/>
      <c r="BJ20" s="17">
        <v>0.104246396559663</v>
      </c>
      <c r="BK20" s="17">
        <v>9.7201412589736094E-2</v>
      </c>
      <c r="BL20" s="17">
        <v>4.08261541286472E-2</v>
      </c>
      <c r="BM20" s="17">
        <v>8.9348958265611705E-2</v>
      </c>
      <c r="BN20" s="17">
        <v>9.2007746119026901E-2</v>
      </c>
      <c r="BO20" s="17">
        <v>0.14167408805915899</v>
      </c>
      <c r="BP20" s="17"/>
      <c r="BQ20" s="17">
        <v>9.6648211623058894E-2</v>
      </c>
      <c r="BR20" s="17">
        <v>8.9630931101668906E-2</v>
      </c>
      <c r="BS20" s="17"/>
      <c r="BT20" s="17">
        <v>0.113500641487207</v>
      </c>
      <c r="BU20" s="17">
        <v>8.3837070436518904E-2</v>
      </c>
      <c r="BV20" s="17"/>
      <c r="BW20" s="17">
        <v>0.11741221783273</v>
      </c>
      <c r="BX20" s="17">
        <v>7.8196433903123197E-2</v>
      </c>
    </row>
    <row r="21" spans="2:76" ht="43.5" x14ac:dyDescent="0.35">
      <c r="B21" s="18" t="s">
        <v>151</v>
      </c>
      <c r="C21" s="17">
        <v>6.5972763632641596E-2</v>
      </c>
      <c r="D21" s="17">
        <v>8.9835020016170303E-2</v>
      </c>
      <c r="E21" s="17">
        <v>3.20921270503991E-2</v>
      </c>
      <c r="F21" s="17"/>
      <c r="G21" s="17">
        <v>5.8046803390097303E-2</v>
      </c>
      <c r="H21" s="17">
        <v>8.2883784952408196E-2</v>
      </c>
      <c r="I21" s="17">
        <v>3.61900223247884E-2</v>
      </c>
      <c r="J21" s="17"/>
      <c r="K21" s="17">
        <v>7.2533826676751997E-2</v>
      </c>
      <c r="L21" s="17">
        <v>0.111437424440475</v>
      </c>
      <c r="M21" s="17">
        <v>0</v>
      </c>
      <c r="N21" s="17">
        <v>0</v>
      </c>
      <c r="O21" s="17">
        <v>0</v>
      </c>
      <c r="P21" s="17">
        <v>0</v>
      </c>
      <c r="Q21" s="17">
        <v>3.9680369547505E-2</v>
      </c>
      <c r="R21" s="17">
        <v>0.104525885814271</v>
      </c>
      <c r="S21" s="17">
        <v>0</v>
      </c>
      <c r="T21" s="17">
        <v>5.8989256342730001E-2</v>
      </c>
      <c r="U21" s="17">
        <v>4.7758917009661901E-2</v>
      </c>
      <c r="V21" s="17" t="s">
        <v>136</v>
      </c>
      <c r="W21" s="17">
        <v>0.104086743885869</v>
      </c>
      <c r="X21" s="17">
        <v>0</v>
      </c>
      <c r="Y21" s="17">
        <v>9.8276522903096505E-2</v>
      </c>
      <c r="Z21" s="17">
        <v>0</v>
      </c>
      <c r="AA21" s="17"/>
      <c r="AB21" s="17">
        <v>3.8345311486535999E-2</v>
      </c>
      <c r="AC21" s="17">
        <v>5.30620606265352E-2</v>
      </c>
      <c r="AD21" s="17">
        <v>7.32990179929012E-2</v>
      </c>
      <c r="AE21" s="17">
        <v>8.0149404598372498E-2</v>
      </c>
      <c r="AF21" s="17"/>
      <c r="AG21" s="17">
        <v>6.0652313498653E-2</v>
      </c>
      <c r="AH21" s="17">
        <v>9.2234156487316504E-2</v>
      </c>
      <c r="AI21" s="17">
        <v>7.2913917739998904E-2</v>
      </c>
      <c r="AJ21" s="17">
        <v>0.113251271616386</v>
      </c>
      <c r="AK21" s="17"/>
      <c r="AL21" s="17">
        <v>7.1238885675627903E-2</v>
      </c>
      <c r="AM21" s="17">
        <v>9.4659643656116899E-2</v>
      </c>
      <c r="AN21" s="17">
        <v>2.8132268069077499E-2</v>
      </c>
      <c r="AO21" s="17">
        <v>0.12031018160651399</v>
      </c>
      <c r="AP21" s="17">
        <v>5.5619641619855303E-2</v>
      </c>
      <c r="AQ21" s="17">
        <v>4.2388851197699799E-2</v>
      </c>
      <c r="AR21" s="17"/>
      <c r="AS21" s="17" t="s">
        <v>136</v>
      </c>
      <c r="AT21" s="17" t="s">
        <v>136</v>
      </c>
      <c r="AU21" s="17" t="s">
        <v>136</v>
      </c>
      <c r="AV21" s="17">
        <v>7.3255129656160198E-2</v>
      </c>
      <c r="AW21" s="17">
        <v>5.0267342916246703E-2</v>
      </c>
      <c r="AX21" s="17" t="s">
        <v>136</v>
      </c>
      <c r="AY21" s="17" t="s">
        <v>136</v>
      </c>
      <c r="AZ21" s="17" t="s">
        <v>136</v>
      </c>
      <c r="BA21" s="17" t="s">
        <v>136</v>
      </c>
      <c r="BB21" s="17"/>
      <c r="BC21" s="17">
        <v>8.4374941640721998E-2</v>
      </c>
      <c r="BD21" s="17">
        <v>7.53213047293224E-2</v>
      </c>
      <c r="BE21" s="17">
        <v>0.168802064246591</v>
      </c>
      <c r="BF21" s="17">
        <v>0</v>
      </c>
      <c r="BG21" s="17">
        <v>6.1122706167635502E-2</v>
      </c>
      <c r="BH21" s="17">
        <v>0</v>
      </c>
      <c r="BI21" s="17"/>
      <c r="BJ21" s="17">
        <v>6.1072662246128097E-2</v>
      </c>
      <c r="BK21" s="17">
        <v>6.5576595055586606E-2</v>
      </c>
      <c r="BL21" s="17">
        <v>7.1541251024593897E-2</v>
      </c>
      <c r="BM21" s="17">
        <v>7.5350953407727794E-2</v>
      </c>
      <c r="BN21" s="17">
        <v>5.6564432118280897E-2</v>
      </c>
      <c r="BO21" s="17">
        <v>6.3427255274168995E-2</v>
      </c>
      <c r="BP21" s="17"/>
      <c r="BQ21" s="17">
        <v>4.7705668234801699E-2</v>
      </c>
      <c r="BR21" s="17">
        <v>0.101655453576521</v>
      </c>
      <c r="BS21" s="17"/>
      <c r="BT21" s="17">
        <v>2.5831278544638799E-2</v>
      </c>
      <c r="BU21" s="17">
        <v>8.9199964324526607E-2</v>
      </c>
      <c r="BV21" s="17"/>
      <c r="BW21" s="17">
        <v>7.8478778146006706E-2</v>
      </c>
      <c r="BX21" s="17">
        <v>5.2401965896202302E-2</v>
      </c>
    </row>
    <row r="22" spans="2:76" ht="29" x14ac:dyDescent="0.35">
      <c r="B22" s="18" t="s">
        <v>152</v>
      </c>
      <c r="C22" s="17">
        <v>3.15024309580344E-2</v>
      </c>
      <c r="D22" s="17">
        <v>3.9212587672144597E-2</v>
      </c>
      <c r="E22" s="17">
        <v>2.0555225738865701E-2</v>
      </c>
      <c r="F22" s="17"/>
      <c r="G22" s="17">
        <v>4.5762972683068101E-2</v>
      </c>
      <c r="H22" s="17">
        <v>2.9204037838613001E-2</v>
      </c>
      <c r="I22" s="17">
        <v>1.4719396100807599E-2</v>
      </c>
      <c r="J22" s="17"/>
      <c r="K22" s="17">
        <v>0</v>
      </c>
      <c r="L22" s="17">
        <v>3.67795558942084E-2</v>
      </c>
      <c r="M22" s="17">
        <v>0</v>
      </c>
      <c r="N22" s="17">
        <v>0</v>
      </c>
      <c r="O22" s="17">
        <v>0</v>
      </c>
      <c r="P22" s="17">
        <v>0</v>
      </c>
      <c r="Q22" s="17">
        <v>0</v>
      </c>
      <c r="R22" s="17">
        <v>3.5541451150282601E-2</v>
      </c>
      <c r="S22" s="17">
        <v>0</v>
      </c>
      <c r="T22" s="17">
        <v>7.0270628914865199E-2</v>
      </c>
      <c r="U22" s="17">
        <v>4.7758917009661901E-2</v>
      </c>
      <c r="V22" s="17" t="s">
        <v>136</v>
      </c>
      <c r="W22" s="17">
        <v>5.2463494142078099E-2</v>
      </c>
      <c r="X22" s="17">
        <v>0</v>
      </c>
      <c r="Y22" s="17">
        <v>0</v>
      </c>
      <c r="Z22" s="17">
        <v>0</v>
      </c>
      <c r="AA22" s="17"/>
      <c r="AB22" s="17">
        <v>0</v>
      </c>
      <c r="AC22" s="17">
        <v>3.8429595611281397E-2</v>
      </c>
      <c r="AD22" s="17">
        <v>2.46544854515145E-2</v>
      </c>
      <c r="AE22" s="17">
        <v>1.6457341664854401E-2</v>
      </c>
      <c r="AF22" s="17"/>
      <c r="AG22" s="17">
        <v>3.3175044976159099E-2</v>
      </c>
      <c r="AH22" s="17">
        <v>0</v>
      </c>
      <c r="AI22" s="17">
        <v>3.6240608841742697E-2</v>
      </c>
      <c r="AJ22" s="17">
        <v>0</v>
      </c>
      <c r="AK22" s="17"/>
      <c r="AL22" s="17">
        <v>3.8822305713364501E-2</v>
      </c>
      <c r="AM22" s="17">
        <v>1.34584885528623E-2</v>
      </c>
      <c r="AN22" s="17">
        <v>5.8495253520947497E-2</v>
      </c>
      <c r="AO22" s="17">
        <v>0</v>
      </c>
      <c r="AP22" s="17">
        <v>0</v>
      </c>
      <c r="AQ22" s="17">
        <v>0</v>
      </c>
      <c r="AR22" s="17"/>
      <c r="AS22" s="17" t="s">
        <v>136</v>
      </c>
      <c r="AT22" s="17" t="s">
        <v>136</v>
      </c>
      <c r="AU22" s="17" t="s">
        <v>136</v>
      </c>
      <c r="AV22" s="17">
        <v>3.3707895083010503E-2</v>
      </c>
      <c r="AW22" s="17">
        <v>2.6746045211176499E-2</v>
      </c>
      <c r="AX22" s="17" t="s">
        <v>136</v>
      </c>
      <c r="AY22" s="17" t="s">
        <v>136</v>
      </c>
      <c r="AZ22" s="17" t="s">
        <v>136</v>
      </c>
      <c r="BA22" s="17" t="s">
        <v>136</v>
      </c>
      <c r="BB22" s="17"/>
      <c r="BC22" s="17">
        <v>3.1286925116042599E-2</v>
      </c>
      <c r="BD22" s="17">
        <v>6.4928856487185702E-2</v>
      </c>
      <c r="BE22" s="17">
        <v>0</v>
      </c>
      <c r="BF22" s="17">
        <v>2.5934979727642801E-2</v>
      </c>
      <c r="BG22" s="17">
        <v>2.3409852060808398E-2</v>
      </c>
      <c r="BH22" s="17">
        <v>0</v>
      </c>
      <c r="BI22" s="17"/>
      <c r="BJ22" s="17">
        <v>1.48806138599139E-2</v>
      </c>
      <c r="BK22" s="17">
        <v>3.0880442252062101E-2</v>
      </c>
      <c r="BL22" s="17">
        <v>0</v>
      </c>
      <c r="BM22" s="17">
        <v>2.4775871719926599E-2</v>
      </c>
      <c r="BN22" s="17">
        <v>9.5101733242879502E-2</v>
      </c>
      <c r="BO22" s="17">
        <v>0</v>
      </c>
      <c r="BP22" s="17"/>
      <c r="BQ22" s="17">
        <v>2.1035794941547701E-2</v>
      </c>
      <c r="BR22" s="17">
        <v>5.19478120981526E-2</v>
      </c>
      <c r="BS22" s="17"/>
      <c r="BT22" s="17">
        <v>2.30529397851909E-2</v>
      </c>
      <c r="BU22" s="17">
        <v>3.6488303284378701E-2</v>
      </c>
      <c r="BV22" s="17"/>
      <c r="BW22" s="17">
        <v>3.5640530594284403E-2</v>
      </c>
      <c r="BX22" s="17">
        <v>1.84533967210113E-2</v>
      </c>
    </row>
    <row r="23" spans="2:76" x14ac:dyDescent="0.35">
      <c r="B23" s="18" t="s">
        <v>97</v>
      </c>
      <c r="C23" s="17">
        <v>1.7781621178882601E-2</v>
      </c>
      <c r="D23" s="17">
        <v>1.43892099765251E-2</v>
      </c>
      <c r="E23" s="17">
        <v>2.2598309476806501E-2</v>
      </c>
      <c r="F23" s="17"/>
      <c r="G23" s="17">
        <v>1.9229142620802799E-2</v>
      </c>
      <c r="H23" s="17">
        <v>1.6894568146460998E-2</v>
      </c>
      <c r="I23" s="17">
        <v>1.77135558260847E-2</v>
      </c>
      <c r="J23" s="17"/>
      <c r="K23" s="17">
        <v>0</v>
      </c>
      <c r="L23" s="17">
        <v>3.9759703084886099E-2</v>
      </c>
      <c r="M23" s="17">
        <v>0.11156341209857</v>
      </c>
      <c r="N23" s="17">
        <v>0</v>
      </c>
      <c r="O23" s="17">
        <v>0</v>
      </c>
      <c r="P23" s="17">
        <v>0</v>
      </c>
      <c r="Q23" s="17">
        <v>0</v>
      </c>
      <c r="R23" s="17">
        <v>7.0012434814575794E-2</v>
      </c>
      <c r="S23" s="17">
        <v>0</v>
      </c>
      <c r="T23" s="17">
        <v>0</v>
      </c>
      <c r="U23" s="17">
        <v>4.8189503456121399E-2</v>
      </c>
      <c r="V23" s="17" t="s">
        <v>136</v>
      </c>
      <c r="W23" s="17">
        <v>0</v>
      </c>
      <c r="X23" s="17">
        <v>0</v>
      </c>
      <c r="Y23" s="17">
        <v>0</v>
      </c>
      <c r="Z23" s="17">
        <v>0</v>
      </c>
      <c r="AA23" s="17"/>
      <c r="AB23" s="17">
        <v>3.7479401576196301E-2</v>
      </c>
      <c r="AC23" s="17">
        <v>1.9996048389267902E-2</v>
      </c>
      <c r="AD23" s="17">
        <v>1.04415837289748E-2</v>
      </c>
      <c r="AE23" s="17">
        <v>0</v>
      </c>
      <c r="AF23" s="17"/>
      <c r="AG23" s="17">
        <v>2.4898223257826101E-2</v>
      </c>
      <c r="AH23" s="17">
        <v>0</v>
      </c>
      <c r="AI23" s="17">
        <v>0</v>
      </c>
      <c r="AJ23" s="17">
        <v>0</v>
      </c>
      <c r="AK23" s="17"/>
      <c r="AL23" s="17">
        <v>0</v>
      </c>
      <c r="AM23" s="17">
        <v>2.6640270517290499E-2</v>
      </c>
      <c r="AN23" s="17">
        <v>0</v>
      </c>
      <c r="AO23" s="17">
        <v>0</v>
      </c>
      <c r="AP23" s="17">
        <v>0</v>
      </c>
      <c r="AQ23" s="17">
        <v>0</v>
      </c>
      <c r="AR23" s="17"/>
      <c r="AS23" s="17" t="s">
        <v>136</v>
      </c>
      <c r="AT23" s="17" t="s">
        <v>136</v>
      </c>
      <c r="AU23" s="17" t="s">
        <v>136</v>
      </c>
      <c r="AV23" s="17">
        <v>1.6628709107953801E-2</v>
      </c>
      <c r="AW23" s="17">
        <v>2.0268034120016199E-2</v>
      </c>
      <c r="AX23" s="17" t="s">
        <v>136</v>
      </c>
      <c r="AY23" s="17" t="s">
        <v>136</v>
      </c>
      <c r="AZ23" s="17" t="s">
        <v>136</v>
      </c>
      <c r="BA23" s="17" t="s">
        <v>136</v>
      </c>
      <c r="BB23" s="17"/>
      <c r="BC23" s="17">
        <v>8.0452760087544803E-3</v>
      </c>
      <c r="BD23" s="17">
        <v>0</v>
      </c>
      <c r="BE23" s="17">
        <v>0</v>
      </c>
      <c r="BF23" s="17">
        <v>2.1899312471174302E-2</v>
      </c>
      <c r="BG23" s="17">
        <v>3.4042713318869898E-2</v>
      </c>
      <c r="BH23" s="17">
        <v>0</v>
      </c>
      <c r="BI23" s="17"/>
      <c r="BJ23" s="17">
        <v>2.85090234967669E-2</v>
      </c>
      <c r="BK23" s="17">
        <v>2.13320325883192E-2</v>
      </c>
      <c r="BL23" s="17">
        <v>4.2443546285382397E-2</v>
      </c>
      <c r="BM23" s="17">
        <v>0</v>
      </c>
      <c r="BN23" s="17">
        <v>0</v>
      </c>
      <c r="BO23" s="17">
        <v>4.4413332559345702E-2</v>
      </c>
      <c r="BP23" s="17"/>
      <c r="BQ23" s="17">
        <v>1.3433049854362699E-2</v>
      </c>
      <c r="BR23" s="17">
        <v>2.62760598891572E-2</v>
      </c>
      <c r="BS23" s="17"/>
      <c r="BT23" s="17">
        <v>6.8133133615461902E-3</v>
      </c>
      <c r="BU23" s="17">
        <v>1.86366023055617E-2</v>
      </c>
      <c r="BV23" s="17"/>
      <c r="BW23" s="17">
        <v>6.0423572595779502E-3</v>
      </c>
      <c r="BX23" s="17">
        <v>1.7513514069629001E-2</v>
      </c>
    </row>
    <row r="24" spans="2:76" x14ac:dyDescent="0.35">
      <c r="B24" s="18" t="s">
        <v>153</v>
      </c>
      <c r="C24" s="19">
        <v>9.5455302040409092E-3</v>
      </c>
      <c r="D24" s="19">
        <v>1.1295348202775699E-2</v>
      </c>
      <c r="E24" s="19">
        <v>7.0610649151203499E-3</v>
      </c>
      <c r="F24" s="19"/>
      <c r="G24" s="19">
        <v>0</v>
      </c>
      <c r="H24" s="19">
        <v>1.32618490973265E-2</v>
      </c>
      <c r="I24" s="19">
        <v>1.5331179842117199E-2</v>
      </c>
      <c r="J24" s="19"/>
      <c r="K24" s="19">
        <v>2.31037156447008E-2</v>
      </c>
      <c r="L24" s="19">
        <v>3.6848940351510297E-2</v>
      </c>
      <c r="M24" s="19">
        <v>0</v>
      </c>
      <c r="N24" s="19">
        <v>0</v>
      </c>
      <c r="O24" s="19">
        <v>0</v>
      </c>
      <c r="P24" s="19">
        <v>0</v>
      </c>
      <c r="Q24" s="19">
        <v>0</v>
      </c>
      <c r="R24" s="19">
        <v>0</v>
      </c>
      <c r="S24" s="19">
        <v>0</v>
      </c>
      <c r="T24" s="19">
        <v>0</v>
      </c>
      <c r="U24" s="19">
        <v>0</v>
      </c>
      <c r="V24" s="19" t="s">
        <v>136</v>
      </c>
      <c r="W24" s="19">
        <v>0</v>
      </c>
      <c r="X24" s="19">
        <v>0</v>
      </c>
      <c r="Y24" s="19">
        <v>0</v>
      </c>
      <c r="Z24" s="19">
        <v>0</v>
      </c>
      <c r="AA24" s="19"/>
      <c r="AB24" s="19">
        <v>3.8523891502520502E-2</v>
      </c>
      <c r="AC24" s="19">
        <v>0</v>
      </c>
      <c r="AD24" s="19">
        <v>1.2365788318327299E-2</v>
      </c>
      <c r="AE24" s="19">
        <v>1.0710976765990299E-2</v>
      </c>
      <c r="AF24" s="19"/>
      <c r="AG24" s="19">
        <v>4.90129067351203E-3</v>
      </c>
      <c r="AH24" s="19">
        <v>3.0934816378970002E-2</v>
      </c>
      <c r="AI24" s="19">
        <v>1.47163184989494E-2</v>
      </c>
      <c r="AJ24" s="19">
        <v>0</v>
      </c>
      <c r="AK24" s="19"/>
      <c r="AL24" s="19">
        <v>0</v>
      </c>
      <c r="AM24" s="19">
        <v>1.30657162818269E-2</v>
      </c>
      <c r="AN24" s="19">
        <v>0</v>
      </c>
      <c r="AO24" s="19">
        <v>0</v>
      </c>
      <c r="AP24" s="19">
        <v>6.6541480910565304E-2</v>
      </c>
      <c r="AQ24" s="19">
        <v>5.0968144475508799E-2</v>
      </c>
      <c r="AR24" s="19"/>
      <c r="AS24" s="19" t="s">
        <v>136</v>
      </c>
      <c r="AT24" s="19" t="s">
        <v>136</v>
      </c>
      <c r="AU24" s="19" t="s">
        <v>136</v>
      </c>
      <c r="AV24" s="19">
        <v>5.28487602371157E-3</v>
      </c>
      <c r="AW24" s="19">
        <v>1.8734215064570299E-2</v>
      </c>
      <c r="AX24" s="19" t="s">
        <v>136</v>
      </c>
      <c r="AY24" s="19" t="s">
        <v>136</v>
      </c>
      <c r="AZ24" s="19" t="s">
        <v>136</v>
      </c>
      <c r="BA24" s="19" t="s">
        <v>136</v>
      </c>
      <c r="BB24" s="19"/>
      <c r="BC24" s="19">
        <v>1.8000361498722799E-2</v>
      </c>
      <c r="BD24" s="19">
        <v>0</v>
      </c>
      <c r="BE24" s="19">
        <v>0</v>
      </c>
      <c r="BF24" s="19">
        <v>0</v>
      </c>
      <c r="BG24" s="19">
        <v>8.2826746169757607E-3</v>
      </c>
      <c r="BH24" s="19">
        <v>0</v>
      </c>
      <c r="BI24" s="19"/>
      <c r="BJ24" s="19">
        <v>1.8768916296772499E-2</v>
      </c>
      <c r="BK24" s="19">
        <v>1.0634859732002301E-2</v>
      </c>
      <c r="BL24" s="19">
        <v>0</v>
      </c>
      <c r="BM24" s="19">
        <v>0</v>
      </c>
      <c r="BN24" s="19">
        <v>1.9939764874659101E-2</v>
      </c>
      <c r="BO24" s="19">
        <v>0</v>
      </c>
      <c r="BP24" s="19"/>
      <c r="BQ24" s="19">
        <v>1.4432188444616899E-2</v>
      </c>
      <c r="BR24" s="19">
        <v>0</v>
      </c>
      <c r="BS24" s="19"/>
      <c r="BT24" s="19">
        <v>2.63955477786917E-2</v>
      </c>
      <c r="BU24" s="19">
        <v>0</v>
      </c>
      <c r="BV24" s="19"/>
      <c r="BW24" s="19">
        <v>7.4331551561950902E-3</v>
      </c>
      <c r="BX24" s="19">
        <v>1.24623267163323E-2</v>
      </c>
    </row>
    <row r="25" spans="2:76" x14ac:dyDescent="0.35">
      <c r="B25" s="16" t="s">
        <v>138</v>
      </c>
    </row>
    <row r="26" spans="2:76" x14ac:dyDescent="0.35">
      <c r="B26" t="s">
        <v>100</v>
      </c>
    </row>
    <row r="27" spans="2:76" x14ac:dyDescent="0.35">
      <c r="B27" t="s">
        <v>101</v>
      </c>
    </row>
    <row r="29" spans="2:76" x14ac:dyDescent="0.35">
      <c r="B2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X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ht="29" x14ac:dyDescent="0.35">
      <c r="B9" s="18" t="s">
        <v>155</v>
      </c>
      <c r="C9" s="17">
        <v>0.38962841152174399</v>
      </c>
      <c r="D9" s="17">
        <v>0.40475114017608199</v>
      </c>
      <c r="E9" s="17">
        <v>0.36815652447827302</v>
      </c>
      <c r="F9" s="17"/>
      <c r="G9" s="17">
        <v>0.31006179092284902</v>
      </c>
      <c r="H9" s="17">
        <v>0.36906729827033602</v>
      </c>
      <c r="I9" s="17">
        <v>0.56678883489390897</v>
      </c>
      <c r="J9" s="17"/>
      <c r="K9" s="17">
        <v>0.35242429979219497</v>
      </c>
      <c r="L9" s="17">
        <v>0.33092459368612298</v>
      </c>
      <c r="M9" s="17">
        <v>0.10814311067829099</v>
      </c>
      <c r="N9" s="17">
        <v>0.56939993274817702</v>
      </c>
      <c r="O9" s="17">
        <v>0.33741418303588999</v>
      </c>
      <c r="P9" s="17">
        <v>0.55601999377129196</v>
      </c>
      <c r="Q9" s="17">
        <v>0.436079915669914</v>
      </c>
      <c r="R9" s="17">
        <v>0.45935098244885098</v>
      </c>
      <c r="S9" s="17">
        <v>0</v>
      </c>
      <c r="T9" s="17">
        <v>0.41646121094108202</v>
      </c>
      <c r="U9" s="17">
        <v>0.47939286090219302</v>
      </c>
      <c r="V9" s="17" t="s">
        <v>136</v>
      </c>
      <c r="W9" s="17">
        <v>0.41401147972936198</v>
      </c>
      <c r="X9" s="17">
        <v>0.36666288681718001</v>
      </c>
      <c r="Y9" s="17">
        <v>0.30227068717198502</v>
      </c>
      <c r="Z9" s="17">
        <v>0.37615731160364602</v>
      </c>
      <c r="AA9" s="17"/>
      <c r="AB9" s="17">
        <v>0.44450802130483702</v>
      </c>
      <c r="AC9" s="17">
        <v>0.32638328305283199</v>
      </c>
      <c r="AD9" s="17">
        <v>0.37003245839445897</v>
      </c>
      <c r="AE9" s="17">
        <v>0.46121181818305601</v>
      </c>
      <c r="AF9" s="17"/>
      <c r="AG9" s="17">
        <v>0.36260172886279202</v>
      </c>
      <c r="AH9" s="17">
        <v>0.52037583455728598</v>
      </c>
      <c r="AI9" s="17">
        <v>0.388542755591335</v>
      </c>
      <c r="AJ9" s="17">
        <v>0.50835957442757695</v>
      </c>
      <c r="AK9" s="17"/>
      <c r="AL9" s="17">
        <v>0.42114586685641497</v>
      </c>
      <c r="AM9" s="17">
        <v>0.414940777560388</v>
      </c>
      <c r="AN9" s="17">
        <v>0.28034732831026199</v>
      </c>
      <c r="AO9" s="17">
        <v>0.59378671962387097</v>
      </c>
      <c r="AP9" s="17">
        <v>0.48709019358503503</v>
      </c>
      <c r="AQ9" s="17">
        <v>0.26755126025550502</v>
      </c>
      <c r="AR9" s="17"/>
      <c r="AS9" s="17" t="s">
        <v>136</v>
      </c>
      <c r="AT9" s="17" t="s">
        <v>136</v>
      </c>
      <c r="AU9" s="17" t="s">
        <v>136</v>
      </c>
      <c r="AV9" s="17">
        <v>0.34470035803364302</v>
      </c>
      <c r="AW9" s="17">
        <v>0.48652191834638497</v>
      </c>
      <c r="AX9" s="17" t="s">
        <v>136</v>
      </c>
      <c r="AY9" s="17" t="s">
        <v>136</v>
      </c>
      <c r="AZ9" s="17" t="s">
        <v>136</v>
      </c>
      <c r="BA9" s="17" t="s">
        <v>136</v>
      </c>
      <c r="BB9" s="17"/>
      <c r="BC9" s="17">
        <v>0.42068411604132999</v>
      </c>
      <c r="BD9" s="17">
        <v>0.37381277013245701</v>
      </c>
      <c r="BE9" s="17">
        <v>0.168802064246591</v>
      </c>
      <c r="BF9" s="17">
        <v>0.42593836353004899</v>
      </c>
      <c r="BG9" s="17">
        <v>0.37331554716617599</v>
      </c>
      <c r="BH9" s="17">
        <v>0</v>
      </c>
      <c r="BI9" s="17"/>
      <c r="BJ9" s="17">
        <v>0.35092847229374302</v>
      </c>
      <c r="BK9" s="17">
        <v>0.43478102356818799</v>
      </c>
      <c r="BL9" s="17">
        <v>0.33209463319599503</v>
      </c>
      <c r="BM9" s="17">
        <v>0.395247104704742</v>
      </c>
      <c r="BN9" s="17">
        <v>0.42748985783763999</v>
      </c>
      <c r="BO9" s="17">
        <v>0.28067120356284297</v>
      </c>
      <c r="BP9" s="17"/>
      <c r="BQ9" s="17">
        <v>0.40143991322017702</v>
      </c>
      <c r="BR9" s="17">
        <v>0.36655598847376403</v>
      </c>
      <c r="BS9" s="17"/>
      <c r="BT9" s="17">
        <v>0.40915480105290603</v>
      </c>
      <c r="BU9" s="17">
        <v>0.38064516329738302</v>
      </c>
      <c r="BV9" s="17"/>
      <c r="BW9" s="17">
        <v>0.379341332275627</v>
      </c>
      <c r="BX9" s="17">
        <v>0.42514898613728902</v>
      </c>
    </row>
    <row r="10" spans="2:76" x14ac:dyDescent="0.35">
      <c r="B10" s="18" t="s">
        <v>142</v>
      </c>
      <c r="C10" s="17">
        <v>0.204005637090173</v>
      </c>
      <c r="D10" s="17">
        <v>0.17210989105684901</v>
      </c>
      <c r="E10" s="17">
        <v>0.24929256061096999</v>
      </c>
      <c r="F10" s="17"/>
      <c r="G10" s="17">
        <v>0.24051077943641</v>
      </c>
      <c r="H10" s="17">
        <v>0.20087569004409001</v>
      </c>
      <c r="I10" s="17">
        <v>0.15415442374430399</v>
      </c>
      <c r="J10" s="17"/>
      <c r="K10" s="17">
        <v>0.21060188048089901</v>
      </c>
      <c r="L10" s="17">
        <v>0.18659401015319199</v>
      </c>
      <c r="M10" s="17">
        <v>0.11156341209857</v>
      </c>
      <c r="N10" s="17">
        <v>0.14165379456739199</v>
      </c>
      <c r="O10" s="17">
        <v>0</v>
      </c>
      <c r="P10" s="17">
        <v>0.11165151914441</v>
      </c>
      <c r="Q10" s="17">
        <v>0.24363814212837401</v>
      </c>
      <c r="R10" s="17">
        <v>0.21474265580701499</v>
      </c>
      <c r="S10" s="17">
        <v>0.25073460187666802</v>
      </c>
      <c r="T10" s="17">
        <v>0.20194866694994201</v>
      </c>
      <c r="U10" s="17">
        <v>0.188582566926873</v>
      </c>
      <c r="V10" s="17" t="s">
        <v>136</v>
      </c>
      <c r="W10" s="17">
        <v>0.10286416298583299</v>
      </c>
      <c r="X10" s="17">
        <v>0.452819008040312</v>
      </c>
      <c r="Y10" s="17">
        <v>0.20079104906321599</v>
      </c>
      <c r="Z10" s="17">
        <v>0.25051423026636099</v>
      </c>
      <c r="AA10" s="17"/>
      <c r="AB10" s="17">
        <v>0.21261749047206899</v>
      </c>
      <c r="AC10" s="17">
        <v>0.27868995782480299</v>
      </c>
      <c r="AD10" s="17">
        <v>0.215044260978066</v>
      </c>
      <c r="AE10" s="17">
        <v>0.11446356803254</v>
      </c>
      <c r="AF10" s="17"/>
      <c r="AG10" s="17">
        <v>0.22406960611745999</v>
      </c>
      <c r="AH10" s="17">
        <v>0.12300773099371901</v>
      </c>
      <c r="AI10" s="17">
        <v>0.18403513375771099</v>
      </c>
      <c r="AJ10" s="17">
        <v>0.26991648920480998</v>
      </c>
      <c r="AK10" s="17"/>
      <c r="AL10" s="17">
        <v>0.17906570795884599</v>
      </c>
      <c r="AM10" s="17">
        <v>0.143538713037836</v>
      </c>
      <c r="AN10" s="17">
        <v>0.33524646754544801</v>
      </c>
      <c r="AO10" s="17">
        <v>0.17715087104657801</v>
      </c>
      <c r="AP10" s="17">
        <v>6.4360248388452099E-2</v>
      </c>
      <c r="AQ10" s="17">
        <v>0.34082780537012802</v>
      </c>
      <c r="AR10" s="17"/>
      <c r="AS10" s="17" t="s">
        <v>136</v>
      </c>
      <c r="AT10" s="17" t="s">
        <v>136</v>
      </c>
      <c r="AU10" s="17" t="s">
        <v>136</v>
      </c>
      <c r="AV10" s="17">
        <v>0.20717385980818401</v>
      </c>
      <c r="AW10" s="17">
        <v>0.19717293044663001</v>
      </c>
      <c r="AX10" s="17" t="s">
        <v>136</v>
      </c>
      <c r="AY10" s="17" t="s">
        <v>136</v>
      </c>
      <c r="AZ10" s="17" t="s">
        <v>136</v>
      </c>
      <c r="BA10" s="17" t="s">
        <v>136</v>
      </c>
      <c r="BB10" s="17"/>
      <c r="BC10" s="17">
        <v>0.168523706355138</v>
      </c>
      <c r="BD10" s="17">
        <v>0.25938187216180902</v>
      </c>
      <c r="BE10" s="17">
        <v>0.32335901333378297</v>
      </c>
      <c r="BF10" s="17">
        <v>0.163473905071751</v>
      </c>
      <c r="BG10" s="17">
        <v>0.23045927613275699</v>
      </c>
      <c r="BH10" s="17">
        <v>0</v>
      </c>
      <c r="BI10" s="17"/>
      <c r="BJ10" s="17">
        <v>0.197636571580945</v>
      </c>
      <c r="BK10" s="17">
        <v>0.16817489339646299</v>
      </c>
      <c r="BL10" s="17">
        <v>0.22891478932926301</v>
      </c>
      <c r="BM10" s="17">
        <v>0.22856324185739599</v>
      </c>
      <c r="BN10" s="17">
        <v>0.211182835476908</v>
      </c>
      <c r="BO10" s="17">
        <v>0.237000164164825</v>
      </c>
      <c r="BP10" s="17"/>
      <c r="BQ10" s="17">
        <v>0.19603886122796199</v>
      </c>
      <c r="BR10" s="17">
        <v>0.219567826193168</v>
      </c>
      <c r="BS10" s="17"/>
      <c r="BT10" s="17">
        <v>0.16787362807688</v>
      </c>
      <c r="BU10" s="17">
        <v>0.22570684250589501</v>
      </c>
      <c r="BV10" s="17"/>
      <c r="BW10" s="17">
        <v>0.20771579761449899</v>
      </c>
      <c r="BX10" s="17">
        <v>0.197275529878777</v>
      </c>
    </row>
    <row r="11" spans="2:76" x14ac:dyDescent="0.35">
      <c r="B11" s="18" t="s">
        <v>145</v>
      </c>
      <c r="C11" s="17">
        <v>0.179281767094676</v>
      </c>
      <c r="D11" s="17">
        <v>0.18334604508048599</v>
      </c>
      <c r="E11" s="17">
        <v>0.173511134041656</v>
      </c>
      <c r="F11" s="17"/>
      <c r="G11" s="17">
        <v>0.19019003087150599</v>
      </c>
      <c r="H11" s="17">
        <v>0.22471770790088799</v>
      </c>
      <c r="I11" s="17">
        <v>4.8378158205930603E-2</v>
      </c>
      <c r="J11" s="17"/>
      <c r="K11" s="17">
        <v>0.22884222046300201</v>
      </c>
      <c r="L11" s="17">
        <v>0.169438962617592</v>
      </c>
      <c r="M11" s="17">
        <v>0.22333561284846201</v>
      </c>
      <c r="N11" s="17">
        <v>0.286126930909607</v>
      </c>
      <c r="O11" s="17">
        <v>0</v>
      </c>
      <c r="P11" s="17">
        <v>0.22409997053834299</v>
      </c>
      <c r="Q11" s="17">
        <v>0.15602980072879799</v>
      </c>
      <c r="R11" s="17">
        <v>0.10558617292776599</v>
      </c>
      <c r="S11" s="17">
        <v>0</v>
      </c>
      <c r="T11" s="17">
        <v>0.16329860168976801</v>
      </c>
      <c r="U11" s="17">
        <v>0.187175292313397</v>
      </c>
      <c r="V11" s="17" t="s">
        <v>136</v>
      </c>
      <c r="W11" s="17">
        <v>0.104926988284156</v>
      </c>
      <c r="X11" s="17">
        <v>0.27069351588175</v>
      </c>
      <c r="Y11" s="17">
        <v>0.29906757196631301</v>
      </c>
      <c r="Z11" s="17">
        <v>0.248808032226677</v>
      </c>
      <c r="AA11" s="17"/>
      <c r="AB11" s="17">
        <v>9.0714019774153096E-2</v>
      </c>
      <c r="AC11" s="17">
        <v>0.15999547903818201</v>
      </c>
      <c r="AD11" s="17">
        <v>0.25586906093763101</v>
      </c>
      <c r="AE11" s="17">
        <v>0.15716836412778401</v>
      </c>
      <c r="AF11" s="17"/>
      <c r="AG11" s="17">
        <v>0.16979225276395499</v>
      </c>
      <c r="AH11" s="17">
        <v>0.20744612487656</v>
      </c>
      <c r="AI11" s="17">
        <v>0.17413455433005801</v>
      </c>
      <c r="AJ11" s="17">
        <v>0.24111712646818101</v>
      </c>
      <c r="AK11" s="17"/>
      <c r="AL11" s="17">
        <v>0.17338087895177601</v>
      </c>
      <c r="AM11" s="17">
        <v>0.151490872886094</v>
      </c>
      <c r="AN11" s="17">
        <v>0.15384771964829499</v>
      </c>
      <c r="AO11" s="17">
        <v>5.4276896855358303E-2</v>
      </c>
      <c r="AP11" s="17">
        <v>0.25561487518605702</v>
      </c>
      <c r="AQ11" s="17">
        <v>7.87932659079911E-2</v>
      </c>
      <c r="AR11" s="17"/>
      <c r="AS11" s="17" t="s">
        <v>136</v>
      </c>
      <c r="AT11" s="17" t="s">
        <v>136</v>
      </c>
      <c r="AU11" s="17" t="s">
        <v>136</v>
      </c>
      <c r="AV11" s="17">
        <v>0.23184894280027299</v>
      </c>
      <c r="AW11" s="17">
        <v>6.5913445911315899E-2</v>
      </c>
      <c r="AX11" s="17" t="s">
        <v>136</v>
      </c>
      <c r="AY11" s="17" t="s">
        <v>136</v>
      </c>
      <c r="AZ11" s="17" t="s">
        <v>136</v>
      </c>
      <c r="BA11" s="17" t="s">
        <v>136</v>
      </c>
      <c r="BB11" s="17"/>
      <c r="BC11" s="17">
        <v>0.16158396693777</v>
      </c>
      <c r="BD11" s="17">
        <v>0.29734880433358901</v>
      </c>
      <c r="BE11" s="17">
        <v>0.345674028918735</v>
      </c>
      <c r="BF11" s="17">
        <v>0.16643963769568801</v>
      </c>
      <c r="BG11" s="17">
        <v>0.145650735834461</v>
      </c>
      <c r="BH11" s="17">
        <v>0.33191579456530002</v>
      </c>
      <c r="BI11" s="17"/>
      <c r="BJ11" s="17">
        <v>0.18099952255748</v>
      </c>
      <c r="BK11" s="17">
        <v>0.20359678657751401</v>
      </c>
      <c r="BL11" s="17">
        <v>0.103830899836432</v>
      </c>
      <c r="BM11" s="17">
        <v>0.17523304984756599</v>
      </c>
      <c r="BN11" s="17">
        <v>0.179433027082226</v>
      </c>
      <c r="BO11" s="17">
        <v>0.18101927684466901</v>
      </c>
      <c r="BP11" s="17"/>
      <c r="BQ11" s="17">
        <v>0.16784479921385401</v>
      </c>
      <c r="BR11" s="17">
        <v>0.201622580995377</v>
      </c>
      <c r="BS11" s="17"/>
      <c r="BT11" s="17">
        <v>0.17584853772693301</v>
      </c>
      <c r="BU11" s="17">
        <v>0.18222167998424699</v>
      </c>
      <c r="BV11" s="17"/>
      <c r="BW11" s="17">
        <v>0.20185488323915901</v>
      </c>
      <c r="BX11" s="17">
        <v>0.14515772502181201</v>
      </c>
    </row>
    <row r="12" spans="2:76" x14ac:dyDescent="0.35">
      <c r="B12" s="18" t="s">
        <v>148</v>
      </c>
      <c r="C12" s="17">
        <v>0.13515884659538899</v>
      </c>
      <c r="D12" s="17">
        <v>0.15743662794525501</v>
      </c>
      <c r="E12" s="17">
        <v>0.10352791439676901</v>
      </c>
      <c r="F12" s="17"/>
      <c r="G12" s="17">
        <v>0.150223901138161</v>
      </c>
      <c r="H12" s="17">
        <v>0.153338880199308</v>
      </c>
      <c r="I12" s="17">
        <v>6.5873516529793993E-2</v>
      </c>
      <c r="J12" s="17"/>
      <c r="K12" s="17">
        <v>0.2069333086671</v>
      </c>
      <c r="L12" s="17">
        <v>0.18780816485670099</v>
      </c>
      <c r="M12" s="17">
        <v>0.223126824197141</v>
      </c>
      <c r="N12" s="17">
        <v>0.43060006725182298</v>
      </c>
      <c r="O12" s="17">
        <v>0</v>
      </c>
      <c r="P12" s="17">
        <v>0</v>
      </c>
      <c r="Q12" s="17">
        <v>3.8463852216530599E-2</v>
      </c>
      <c r="R12" s="17">
        <v>0.14606152820263299</v>
      </c>
      <c r="S12" s="17">
        <v>0</v>
      </c>
      <c r="T12" s="17">
        <v>0.11716881851023001</v>
      </c>
      <c r="U12" s="17">
        <v>0</v>
      </c>
      <c r="V12" s="17" t="s">
        <v>136</v>
      </c>
      <c r="W12" s="17">
        <v>0.21633011745547601</v>
      </c>
      <c r="X12" s="17">
        <v>0</v>
      </c>
      <c r="Y12" s="17">
        <v>0.101479638108769</v>
      </c>
      <c r="Z12" s="17">
        <v>0.12452042590331699</v>
      </c>
      <c r="AA12" s="17"/>
      <c r="AB12" s="17">
        <v>3.8345311486535999E-2</v>
      </c>
      <c r="AC12" s="17">
        <v>0.130482085080318</v>
      </c>
      <c r="AD12" s="17">
        <v>0.18522431749762699</v>
      </c>
      <c r="AE12" s="17">
        <v>0.127746375392193</v>
      </c>
      <c r="AF12" s="17"/>
      <c r="AG12" s="17">
        <v>0.128407801965122</v>
      </c>
      <c r="AH12" s="17">
        <v>0.21833981471060099</v>
      </c>
      <c r="AI12" s="17">
        <v>0.123570949478847</v>
      </c>
      <c r="AJ12" s="17">
        <v>0.26991648920480998</v>
      </c>
      <c r="AK12" s="17"/>
      <c r="AL12" s="17">
        <v>9.6965591954439698E-2</v>
      </c>
      <c r="AM12" s="17">
        <v>0.17544156215566301</v>
      </c>
      <c r="AN12" s="17">
        <v>5.7284820430029901E-2</v>
      </c>
      <c r="AO12" s="17">
        <v>4.13804316784964E-2</v>
      </c>
      <c r="AP12" s="17">
        <v>8.0281142071303602E-2</v>
      </c>
      <c r="AQ12" s="17">
        <v>0.124221196666704</v>
      </c>
      <c r="AR12" s="17"/>
      <c r="AS12" s="17" t="s">
        <v>136</v>
      </c>
      <c r="AT12" s="17" t="s">
        <v>136</v>
      </c>
      <c r="AU12" s="17" t="s">
        <v>136</v>
      </c>
      <c r="AV12" s="17">
        <v>0.16692126244984101</v>
      </c>
      <c r="AW12" s="17">
        <v>6.6658842290163403E-2</v>
      </c>
      <c r="AX12" s="17" t="s">
        <v>136</v>
      </c>
      <c r="AY12" s="17" t="s">
        <v>136</v>
      </c>
      <c r="AZ12" s="17" t="s">
        <v>136</v>
      </c>
      <c r="BA12" s="17" t="s">
        <v>136</v>
      </c>
      <c r="BB12" s="17"/>
      <c r="BC12" s="17">
        <v>0.10825582998901701</v>
      </c>
      <c r="BD12" s="17">
        <v>0.15075205534514999</v>
      </c>
      <c r="BE12" s="17">
        <v>0.16216489350089</v>
      </c>
      <c r="BF12" s="17">
        <v>0.16915272407510701</v>
      </c>
      <c r="BG12" s="17">
        <v>0.13151240536523801</v>
      </c>
      <c r="BH12" s="17">
        <v>0.67932758699863505</v>
      </c>
      <c r="BI12" s="17"/>
      <c r="BJ12" s="17">
        <v>0.12253019836817799</v>
      </c>
      <c r="BK12" s="17">
        <v>0.15703367440055499</v>
      </c>
      <c r="BL12" s="17">
        <v>9.9683879352278307E-2</v>
      </c>
      <c r="BM12" s="17">
        <v>0.115244613512426</v>
      </c>
      <c r="BN12" s="17">
        <v>0.180767474131937</v>
      </c>
      <c r="BO12" s="17">
        <v>9.1389363572868407E-2</v>
      </c>
      <c r="BP12" s="17"/>
      <c r="BQ12" s="17">
        <v>0.10292016683150899</v>
      </c>
      <c r="BR12" s="17">
        <v>0.19813343501028199</v>
      </c>
      <c r="BS12" s="17"/>
      <c r="BT12" s="17">
        <v>0.101436730675781</v>
      </c>
      <c r="BU12" s="17">
        <v>0.155109363138976</v>
      </c>
      <c r="BV12" s="17"/>
      <c r="BW12" s="17">
        <v>0.124655681309897</v>
      </c>
      <c r="BX12" s="17">
        <v>0.13921823261187599</v>
      </c>
    </row>
    <row r="13" spans="2:76" x14ac:dyDescent="0.35">
      <c r="B13" s="18" t="s">
        <v>143</v>
      </c>
      <c r="C13" s="17">
        <v>9.6918190986536298E-2</v>
      </c>
      <c r="D13" s="17">
        <v>0.101039236696036</v>
      </c>
      <c r="E13" s="17">
        <v>9.1066956728624998E-2</v>
      </c>
      <c r="F13" s="17"/>
      <c r="G13" s="17">
        <v>0.13954111894830701</v>
      </c>
      <c r="H13" s="17">
        <v>0.10165094102792201</v>
      </c>
      <c r="I13" s="17">
        <v>1.7730131105387601E-2</v>
      </c>
      <c r="J13" s="17"/>
      <c r="K13" s="17">
        <v>9.2601368246339202E-2</v>
      </c>
      <c r="L13" s="17">
        <v>7.6370365108719501E-2</v>
      </c>
      <c r="M13" s="17">
        <v>0.22434239120447899</v>
      </c>
      <c r="N13" s="17">
        <v>0.14165379456739199</v>
      </c>
      <c r="O13" s="17">
        <v>0</v>
      </c>
      <c r="P13" s="17">
        <v>0.33232848708429802</v>
      </c>
      <c r="Q13" s="17">
        <v>7.7848448463436498E-2</v>
      </c>
      <c r="R13" s="17">
        <v>3.5541451150282601E-2</v>
      </c>
      <c r="S13" s="17">
        <v>0.50599036662663399</v>
      </c>
      <c r="T13" s="17">
        <v>7.0361025181537099E-2</v>
      </c>
      <c r="U13" s="17">
        <v>0.13941637530373499</v>
      </c>
      <c r="V13" s="17" t="s">
        <v>136</v>
      </c>
      <c r="W13" s="17">
        <v>5.0400668843755103E-2</v>
      </c>
      <c r="X13" s="17">
        <v>0.17950289341834999</v>
      </c>
      <c r="Y13" s="17">
        <v>0</v>
      </c>
      <c r="Z13" s="17">
        <v>0.24892444201665501</v>
      </c>
      <c r="AA13" s="17"/>
      <c r="AB13" s="17">
        <v>0</v>
      </c>
      <c r="AC13" s="17">
        <v>0.101968289531066</v>
      </c>
      <c r="AD13" s="17">
        <v>0.100075668017403</v>
      </c>
      <c r="AE13" s="17">
        <v>0.118650362868074</v>
      </c>
      <c r="AF13" s="17"/>
      <c r="AG13" s="17">
        <v>7.7061128098485795E-2</v>
      </c>
      <c r="AH13" s="17">
        <v>9.6182785594970302E-2</v>
      </c>
      <c r="AI13" s="17">
        <v>0.143919380560287</v>
      </c>
      <c r="AJ13" s="17">
        <v>0.13264446171695499</v>
      </c>
      <c r="AK13" s="17"/>
      <c r="AL13" s="17">
        <v>6.5678090845215906E-2</v>
      </c>
      <c r="AM13" s="17">
        <v>6.5821960021449702E-2</v>
      </c>
      <c r="AN13" s="17">
        <v>9.9984905943460795E-2</v>
      </c>
      <c r="AO13" s="17">
        <v>5.4276896855358303E-2</v>
      </c>
      <c r="AP13" s="17">
        <v>6.1644585063856498E-2</v>
      </c>
      <c r="AQ13" s="17">
        <v>0.117661540241981</v>
      </c>
      <c r="AR13" s="17"/>
      <c r="AS13" s="17" t="s">
        <v>136</v>
      </c>
      <c r="AT13" s="17" t="s">
        <v>136</v>
      </c>
      <c r="AU13" s="17" t="s">
        <v>136</v>
      </c>
      <c r="AV13" s="17">
        <v>0.13828321645391101</v>
      </c>
      <c r="AW13" s="17">
        <v>7.7088425671589696E-3</v>
      </c>
      <c r="AX13" s="17" t="s">
        <v>136</v>
      </c>
      <c r="AY13" s="17" t="s">
        <v>136</v>
      </c>
      <c r="AZ13" s="17" t="s">
        <v>136</v>
      </c>
      <c r="BA13" s="17" t="s">
        <v>136</v>
      </c>
      <c r="BB13" s="17"/>
      <c r="BC13" s="17">
        <v>8.3650729219213904E-2</v>
      </c>
      <c r="BD13" s="17">
        <v>0.204890775923665</v>
      </c>
      <c r="BE13" s="17">
        <v>0</v>
      </c>
      <c r="BF13" s="17">
        <v>0.11406404787292999</v>
      </c>
      <c r="BG13" s="17">
        <v>6.4241847289607606E-2</v>
      </c>
      <c r="BH13" s="17">
        <v>0.33191579456530002</v>
      </c>
      <c r="BI13" s="17"/>
      <c r="BJ13" s="17">
        <v>0.103431551114105</v>
      </c>
      <c r="BK13" s="17">
        <v>5.6567174777458498E-2</v>
      </c>
      <c r="BL13" s="17">
        <v>0.13275822756458</v>
      </c>
      <c r="BM13" s="17">
        <v>8.9729578564591295E-2</v>
      </c>
      <c r="BN13" s="17">
        <v>0.134374592886573</v>
      </c>
      <c r="BO13" s="17">
        <v>0.14022013707384101</v>
      </c>
      <c r="BP13" s="17"/>
      <c r="BQ13" s="17">
        <v>9.0427651636194706E-2</v>
      </c>
      <c r="BR13" s="17">
        <v>0.109596720230664</v>
      </c>
      <c r="BS13" s="17"/>
      <c r="BT13" s="17">
        <v>7.94327234844244E-2</v>
      </c>
      <c r="BU13" s="17">
        <v>0.107410197881586</v>
      </c>
      <c r="BV13" s="17"/>
      <c r="BW13" s="17">
        <v>9.67239086834146E-2</v>
      </c>
      <c r="BX13" s="17">
        <v>9.3505195883846495E-2</v>
      </c>
    </row>
    <row r="14" spans="2:76" x14ac:dyDescent="0.35">
      <c r="B14" s="18" t="s">
        <v>150</v>
      </c>
      <c r="C14" s="17">
        <v>9.2715208089391501E-2</v>
      </c>
      <c r="D14" s="17">
        <v>0.10617533982626901</v>
      </c>
      <c r="E14" s="17">
        <v>7.3603946170294796E-2</v>
      </c>
      <c r="F14" s="17"/>
      <c r="G14" s="17">
        <v>9.9795760817171494E-2</v>
      </c>
      <c r="H14" s="17">
        <v>9.1079772636910597E-2</v>
      </c>
      <c r="I14" s="17">
        <v>8.5618678689977204E-2</v>
      </c>
      <c r="J14" s="17"/>
      <c r="K14" s="17">
        <v>0.11618656137055</v>
      </c>
      <c r="L14" s="17">
        <v>9.5101286449124897E-2</v>
      </c>
      <c r="M14" s="17">
        <v>0.109488648973057</v>
      </c>
      <c r="N14" s="17">
        <v>0.14447313634221501</v>
      </c>
      <c r="O14" s="17">
        <v>0.33471220538614699</v>
      </c>
      <c r="P14" s="17">
        <v>0.11165151914441</v>
      </c>
      <c r="Q14" s="17">
        <v>0.126230872070348</v>
      </c>
      <c r="R14" s="17">
        <v>0</v>
      </c>
      <c r="S14" s="17">
        <v>0.25073460187666802</v>
      </c>
      <c r="T14" s="17">
        <v>0.107188357350192</v>
      </c>
      <c r="U14" s="17">
        <v>4.7758917009661901E-2</v>
      </c>
      <c r="V14" s="17" t="s">
        <v>136</v>
      </c>
      <c r="W14" s="17">
        <v>0</v>
      </c>
      <c r="X14" s="17">
        <v>0.17941764249560399</v>
      </c>
      <c r="Y14" s="17">
        <v>0</v>
      </c>
      <c r="Z14" s="17">
        <v>0</v>
      </c>
      <c r="AA14" s="17"/>
      <c r="AB14" s="17">
        <v>0</v>
      </c>
      <c r="AC14" s="17">
        <v>0.12905070495531101</v>
      </c>
      <c r="AD14" s="17">
        <v>0.104727450382222</v>
      </c>
      <c r="AE14" s="17">
        <v>7.7324209757202098E-2</v>
      </c>
      <c r="AF14" s="17"/>
      <c r="AG14" s="17">
        <v>8.4053000707453196E-2</v>
      </c>
      <c r="AH14" s="17">
        <v>9.2847951790813094E-2</v>
      </c>
      <c r="AI14" s="17">
        <v>0.10808885496031199</v>
      </c>
      <c r="AJ14" s="17">
        <v>0.26991648920480998</v>
      </c>
      <c r="AK14" s="17"/>
      <c r="AL14" s="17">
        <v>0.13732425542078</v>
      </c>
      <c r="AM14" s="17">
        <v>6.2947184192851904E-2</v>
      </c>
      <c r="AN14" s="17">
        <v>0.16455385990414201</v>
      </c>
      <c r="AO14" s="17">
        <v>5.2453294553343098E-2</v>
      </c>
      <c r="AP14" s="17">
        <v>8.0281142071303602E-2</v>
      </c>
      <c r="AQ14" s="17">
        <v>0.17380066975379899</v>
      </c>
      <c r="AR14" s="17"/>
      <c r="AS14" s="17" t="s">
        <v>136</v>
      </c>
      <c r="AT14" s="17" t="s">
        <v>136</v>
      </c>
      <c r="AU14" s="17" t="s">
        <v>136</v>
      </c>
      <c r="AV14" s="17">
        <v>0.102007698553453</v>
      </c>
      <c r="AW14" s="17">
        <v>7.2674678436000006E-2</v>
      </c>
      <c r="AX14" s="17" t="s">
        <v>136</v>
      </c>
      <c r="AY14" s="17" t="s">
        <v>136</v>
      </c>
      <c r="AZ14" s="17" t="s">
        <v>136</v>
      </c>
      <c r="BA14" s="17" t="s">
        <v>136</v>
      </c>
      <c r="BB14" s="17"/>
      <c r="BC14" s="17">
        <v>9.3374263888233902E-2</v>
      </c>
      <c r="BD14" s="17">
        <v>0.21558619541464699</v>
      </c>
      <c r="BE14" s="17">
        <v>0.16167950666689199</v>
      </c>
      <c r="BF14" s="17">
        <v>8.6037179072744094E-2</v>
      </c>
      <c r="BG14" s="17">
        <v>4.7694262908828597E-2</v>
      </c>
      <c r="BH14" s="17">
        <v>0</v>
      </c>
      <c r="BI14" s="17"/>
      <c r="BJ14" s="17">
        <v>0.144929279464801</v>
      </c>
      <c r="BK14" s="17">
        <v>7.2193537989641093E-2</v>
      </c>
      <c r="BL14" s="17">
        <v>7.1313230987163106E-2</v>
      </c>
      <c r="BM14" s="17">
        <v>9.9672651321304595E-2</v>
      </c>
      <c r="BN14" s="17">
        <v>6.7492838630299506E-2</v>
      </c>
      <c r="BO14" s="17">
        <v>8.5768855794037993E-2</v>
      </c>
      <c r="BP14" s="17"/>
      <c r="BQ14" s="17">
        <v>9.0241136730019794E-2</v>
      </c>
      <c r="BR14" s="17">
        <v>9.7548024653426699E-2</v>
      </c>
      <c r="BS14" s="17"/>
      <c r="BT14" s="17">
        <v>8.9381022523637402E-2</v>
      </c>
      <c r="BU14" s="17">
        <v>9.5123428013440897E-2</v>
      </c>
      <c r="BV14" s="17"/>
      <c r="BW14" s="17">
        <v>9.7080405369967204E-2</v>
      </c>
      <c r="BX14" s="17">
        <v>9.5665535664408594E-2</v>
      </c>
    </row>
    <row r="15" spans="2:76" ht="29" x14ac:dyDescent="0.35">
      <c r="B15" s="18" t="s">
        <v>149</v>
      </c>
      <c r="C15" s="17">
        <v>6.4526505392586406E-2</v>
      </c>
      <c r="D15" s="17">
        <v>4.7553922946970799E-2</v>
      </c>
      <c r="E15" s="17">
        <v>8.8624892756280202E-2</v>
      </c>
      <c r="F15" s="17"/>
      <c r="G15" s="17">
        <v>5.6404944431328999E-2</v>
      </c>
      <c r="H15" s="17">
        <v>5.2720964997853302E-2</v>
      </c>
      <c r="I15" s="17">
        <v>0.106893350523365</v>
      </c>
      <c r="J15" s="17"/>
      <c r="K15" s="17">
        <v>7.3723615868380499E-2</v>
      </c>
      <c r="L15" s="17">
        <v>0</v>
      </c>
      <c r="M15" s="17">
        <v>0.11156341209857</v>
      </c>
      <c r="N15" s="17">
        <v>0.14165379456739199</v>
      </c>
      <c r="O15" s="17">
        <v>0.32787361157796202</v>
      </c>
      <c r="P15" s="17">
        <v>0.11154714004515801</v>
      </c>
      <c r="Q15" s="17">
        <v>9.2950501733652505E-2</v>
      </c>
      <c r="R15" s="17">
        <v>0.111229495025092</v>
      </c>
      <c r="S15" s="17">
        <v>0</v>
      </c>
      <c r="T15" s="17">
        <v>4.6468865210869799E-2</v>
      </c>
      <c r="U15" s="17">
        <v>9.5195587662414899E-2</v>
      </c>
      <c r="V15" s="17" t="s">
        <v>136</v>
      </c>
      <c r="W15" s="17">
        <v>5.0400668843755103E-2</v>
      </c>
      <c r="X15" s="17">
        <v>9.1105371540653901E-2</v>
      </c>
      <c r="Y15" s="17">
        <v>9.9406280717971293E-2</v>
      </c>
      <c r="Z15" s="17">
        <v>0</v>
      </c>
      <c r="AA15" s="17"/>
      <c r="AB15" s="17">
        <v>0.168537336710052</v>
      </c>
      <c r="AC15" s="17">
        <v>9.7652019797727405E-2</v>
      </c>
      <c r="AD15" s="17">
        <v>2.4512288051607701E-2</v>
      </c>
      <c r="AE15" s="17">
        <v>3.2467735859977503E-2</v>
      </c>
      <c r="AF15" s="17"/>
      <c r="AG15" s="17">
        <v>7.7491484125417898E-2</v>
      </c>
      <c r="AH15" s="17">
        <v>2.83391108998521E-2</v>
      </c>
      <c r="AI15" s="17">
        <v>3.79868574643649E-2</v>
      </c>
      <c r="AJ15" s="17">
        <v>0</v>
      </c>
      <c r="AK15" s="17"/>
      <c r="AL15" s="17">
        <v>5.5075517072631398E-2</v>
      </c>
      <c r="AM15" s="17">
        <v>2.4557288575803402E-2</v>
      </c>
      <c r="AN15" s="17">
        <v>0.14111214589132101</v>
      </c>
      <c r="AO15" s="17">
        <v>5.2453294553343098E-2</v>
      </c>
      <c r="AP15" s="17">
        <v>0</v>
      </c>
      <c r="AQ15" s="17">
        <v>0.16892341920291001</v>
      </c>
      <c r="AR15" s="17"/>
      <c r="AS15" s="17" t="s">
        <v>136</v>
      </c>
      <c r="AT15" s="17" t="s">
        <v>136</v>
      </c>
      <c r="AU15" s="17" t="s">
        <v>136</v>
      </c>
      <c r="AV15" s="17">
        <v>4.3372888166469198E-2</v>
      </c>
      <c r="AW15" s="17">
        <v>0.110147181026963</v>
      </c>
      <c r="AX15" s="17" t="s">
        <v>136</v>
      </c>
      <c r="AY15" s="17" t="s">
        <v>136</v>
      </c>
      <c r="AZ15" s="17" t="s">
        <v>136</v>
      </c>
      <c r="BA15" s="17" t="s">
        <v>136</v>
      </c>
      <c r="BB15" s="17"/>
      <c r="BC15" s="17">
        <v>7.8035587131707704E-2</v>
      </c>
      <c r="BD15" s="17">
        <v>6.5318122603151701E-2</v>
      </c>
      <c r="BE15" s="17">
        <v>0</v>
      </c>
      <c r="BF15" s="17">
        <v>7.8618403319426794E-2</v>
      </c>
      <c r="BG15" s="17">
        <v>5.1108170409581398E-2</v>
      </c>
      <c r="BH15" s="17">
        <v>0</v>
      </c>
      <c r="BI15" s="17"/>
      <c r="BJ15" s="17">
        <v>8.0645452072747301E-2</v>
      </c>
      <c r="BK15" s="17">
        <v>6.7129643068435302E-2</v>
      </c>
      <c r="BL15" s="17">
        <v>8.8224962515204397E-2</v>
      </c>
      <c r="BM15" s="17">
        <v>6.3504004645206599E-2</v>
      </c>
      <c r="BN15" s="17">
        <v>3.7431380451770101E-2</v>
      </c>
      <c r="BO15" s="17">
        <v>4.3157521173011297E-2</v>
      </c>
      <c r="BP15" s="17"/>
      <c r="BQ15" s="17">
        <v>7.8936978599939395E-2</v>
      </c>
      <c r="BR15" s="17">
        <v>3.6377287566562E-2</v>
      </c>
      <c r="BS15" s="17"/>
      <c r="BT15" s="17">
        <v>9.5588256935248306E-2</v>
      </c>
      <c r="BU15" s="17">
        <v>4.7187691992902202E-2</v>
      </c>
      <c r="BV15" s="17"/>
      <c r="BW15" s="17">
        <v>7.0479902481474899E-2</v>
      </c>
      <c r="BX15" s="17">
        <v>6.3606132734009696E-2</v>
      </c>
    </row>
    <row r="16" spans="2:76" x14ac:dyDescent="0.35">
      <c r="B16" s="18" t="s">
        <v>141</v>
      </c>
      <c r="C16" s="17">
        <v>5.89766744099611E-2</v>
      </c>
      <c r="D16" s="17">
        <v>5.1625820938671803E-2</v>
      </c>
      <c r="E16" s="17">
        <v>6.9413725752766206E-2</v>
      </c>
      <c r="F16" s="17"/>
      <c r="G16" s="17">
        <v>7.6004787339246996E-2</v>
      </c>
      <c r="H16" s="17">
        <v>4.90045405864135E-2</v>
      </c>
      <c r="I16" s="17">
        <v>5.7018102677276597E-2</v>
      </c>
      <c r="J16" s="17"/>
      <c r="K16" s="17">
        <v>9.60603215614413E-2</v>
      </c>
      <c r="L16" s="17">
        <v>0.132378707297858</v>
      </c>
      <c r="M16" s="17">
        <v>0</v>
      </c>
      <c r="N16" s="17">
        <v>0</v>
      </c>
      <c r="O16" s="17">
        <v>0</v>
      </c>
      <c r="P16" s="17">
        <v>0.108228516545955</v>
      </c>
      <c r="Q16" s="17">
        <v>0</v>
      </c>
      <c r="R16" s="17">
        <v>4.1217060210515799E-2</v>
      </c>
      <c r="S16" s="17">
        <v>0</v>
      </c>
      <c r="T16" s="17">
        <v>4.6447084387870402E-2</v>
      </c>
      <c r="U16" s="17">
        <v>4.7758917009661901E-2</v>
      </c>
      <c r="V16" s="17" t="s">
        <v>136</v>
      </c>
      <c r="W16" s="17">
        <v>0</v>
      </c>
      <c r="X16" s="17">
        <v>0</v>
      </c>
      <c r="Y16" s="17">
        <v>0</v>
      </c>
      <c r="Z16" s="17">
        <v>0.124404016113338</v>
      </c>
      <c r="AA16" s="17"/>
      <c r="AB16" s="17">
        <v>5.3950973353762602E-2</v>
      </c>
      <c r="AC16" s="17">
        <v>6.2273465152924902E-2</v>
      </c>
      <c r="AD16" s="17">
        <v>7.69774747723629E-2</v>
      </c>
      <c r="AE16" s="17">
        <v>5.3672517381840597E-2</v>
      </c>
      <c r="AF16" s="17"/>
      <c r="AG16" s="17">
        <v>6.2810486049337602E-2</v>
      </c>
      <c r="AH16" s="17">
        <v>3.70234459249036E-2</v>
      </c>
      <c r="AI16" s="17">
        <v>5.9028911270770097E-2</v>
      </c>
      <c r="AJ16" s="17">
        <v>0.13264446171695499</v>
      </c>
      <c r="AK16" s="17"/>
      <c r="AL16" s="17">
        <v>3.6466157539777798E-2</v>
      </c>
      <c r="AM16" s="17">
        <v>5.36310833079316E-2</v>
      </c>
      <c r="AN16" s="17">
        <v>0.131968683135196</v>
      </c>
      <c r="AO16" s="17">
        <v>5.0733873368150197E-2</v>
      </c>
      <c r="AP16" s="17">
        <v>0</v>
      </c>
      <c r="AQ16" s="17">
        <v>0</v>
      </c>
      <c r="AR16" s="17"/>
      <c r="AS16" s="17" t="s">
        <v>136</v>
      </c>
      <c r="AT16" s="17" t="s">
        <v>136</v>
      </c>
      <c r="AU16" s="17" t="s">
        <v>136</v>
      </c>
      <c r="AV16" s="17">
        <v>7.6081423699157796E-2</v>
      </c>
      <c r="AW16" s="17">
        <v>2.20879375670558E-2</v>
      </c>
      <c r="AX16" s="17" t="s">
        <v>136</v>
      </c>
      <c r="AY16" s="17" t="s">
        <v>136</v>
      </c>
      <c r="AZ16" s="17" t="s">
        <v>136</v>
      </c>
      <c r="BA16" s="17" t="s">
        <v>136</v>
      </c>
      <c r="BB16" s="17"/>
      <c r="BC16" s="17">
        <v>4.2484624025382799E-2</v>
      </c>
      <c r="BD16" s="17">
        <v>0.13601144698864201</v>
      </c>
      <c r="BE16" s="17">
        <v>0</v>
      </c>
      <c r="BF16" s="17">
        <v>2.2619718290833601E-2</v>
      </c>
      <c r="BG16" s="17">
        <v>6.2533450693319795E-2</v>
      </c>
      <c r="BH16" s="17">
        <v>0</v>
      </c>
      <c r="BI16" s="17"/>
      <c r="BJ16" s="17">
        <v>3.0792454001224202E-2</v>
      </c>
      <c r="BK16" s="17">
        <v>6.0199230397193298E-2</v>
      </c>
      <c r="BL16" s="17">
        <v>0.12550202273561401</v>
      </c>
      <c r="BM16" s="17">
        <v>7.7359120799738001E-2</v>
      </c>
      <c r="BN16" s="17">
        <v>5.4116550193479898E-2</v>
      </c>
      <c r="BO16" s="17">
        <v>0</v>
      </c>
      <c r="BP16" s="17"/>
      <c r="BQ16" s="17">
        <v>4.7097936750652297E-2</v>
      </c>
      <c r="BR16" s="17">
        <v>8.2180435248256106E-2</v>
      </c>
      <c r="BS16" s="17"/>
      <c r="BT16" s="17">
        <v>3.4655910594657599E-2</v>
      </c>
      <c r="BU16" s="17">
        <v>7.3153823835820406E-2</v>
      </c>
      <c r="BV16" s="17"/>
      <c r="BW16" s="17">
        <v>5.2209124129211401E-2</v>
      </c>
      <c r="BX16" s="17">
        <v>6.5244527948102995E-2</v>
      </c>
    </row>
    <row r="17" spans="2:76" ht="29" x14ac:dyDescent="0.35">
      <c r="B17" s="18" t="s">
        <v>140</v>
      </c>
      <c r="C17" s="17">
        <v>5.5351380130521398E-2</v>
      </c>
      <c r="D17" s="17">
        <v>4.37596600358892E-2</v>
      </c>
      <c r="E17" s="17">
        <v>7.1809792511020307E-2</v>
      </c>
      <c r="F17" s="17"/>
      <c r="G17" s="17">
        <v>8.7555369449332801E-2</v>
      </c>
      <c r="H17" s="17">
        <v>3.6602954484914997E-2</v>
      </c>
      <c r="I17" s="17">
        <v>5.1369288002767202E-2</v>
      </c>
      <c r="J17" s="17"/>
      <c r="K17" s="17">
        <v>6.9041501407506103E-2</v>
      </c>
      <c r="L17" s="17">
        <v>0.112362368784354</v>
      </c>
      <c r="M17" s="17">
        <v>0</v>
      </c>
      <c r="N17" s="17">
        <v>0</v>
      </c>
      <c r="O17" s="17">
        <v>0</v>
      </c>
      <c r="P17" s="17">
        <v>0</v>
      </c>
      <c r="Q17" s="17">
        <v>4.0038121154690798E-2</v>
      </c>
      <c r="R17" s="17">
        <v>0</v>
      </c>
      <c r="S17" s="17">
        <v>0</v>
      </c>
      <c r="T17" s="17">
        <v>4.6479874757108498E-2</v>
      </c>
      <c r="U17" s="17">
        <v>9.5195587662414899E-2</v>
      </c>
      <c r="V17" s="17" t="s">
        <v>136</v>
      </c>
      <c r="W17" s="17">
        <v>0</v>
      </c>
      <c r="X17" s="17">
        <v>9.1105371540653901E-2</v>
      </c>
      <c r="Y17" s="17">
        <v>9.9499299131865199E-2</v>
      </c>
      <c r="Z17" s="17">
        <v>0</v>
      </c>
      <c r="AA17" s="17"/>
      <c r="AB17" s="17">
        <v>8.0084746041796398E-2</v>
      </c>
      <c r="AC17" s="17">
        <v>5.3971000853532097E-2</v>
      </c>
      <c r="AD17" s="17">
        <v>2.4408026642543702E-2</v>
      </c>
      <c r="AE17" s="17">
        <v>5.9782641341781802E-2</v>
      </c>
      <c r="AF17" s="17"/>
      <c r="AG17" s="17">
        <v>5.8265009739852401E-2</v>
      </c>
      <c r="AH17" s="17">
        <v>2.9353405058694399E-2</v>
      </c>
      <c r="AI17" s="17">
        <v>4.6196957772018703E-2</v>
      </c>
      <c r="AJ17" s="17">
        <v>0</v>
      </c>
      <c r="AK17" s="17"/>
      <c r="AL17" s="17">
        <v>4.2889217807121197E-2</v>
      </c>
      <c r="AM17" s="17">
        <v>4.1304193076765701E-2</v>
      </c>
      <c r="AN17" s="17">
        <v>0.13166125788547101</v>
      </c>
      <c r="AO17" s="17">
        <v>8.4494809729561401E-2</v>
      </c>
      <c r="AP17" s="17">
        <v>5.8789484044226403E-2</v>
      </c>
      <c r="AQ17" s="17">
        <v>8.1087126121095199E-2</v>
      </c>
      <c r="AR17" s="17"/>
      <c r="AS17" s="17" t="s">
        <v>136</v>
      </c>
      <c r="AT17" s="17" t="s">
        <v>136</v>
      </c>
      <c r="AU17" s="17" t="s">
        <v>136</v>
      </c>
      <c r="AV17" s="17">
        <v>5.1632334255561102E-2</v>
      </c>
      <c r="AW17" s="17">
        <v>6.3372012427935401E-2</v>
      </c>
      <c r="AX17" s="17" t="s">
        <v>136</v>
      </c>
      <c r="AY17" s="17" t="s">
        <v>136</v>
      </c>
      <c r="AZ17" s="17" t="s">
        <v>136</v>
      </c>
      <c r="BA17" s="17" t="s">
        <v>136</v>
      </c>
      <c r="BB17" s="17"/>
      <c r="BC17" s="17">
        <v>5.5023426847188001E-2</v>
      </c>
      <c r="BD17" s="17">
        <v>7.0709325360068895E-2</v>
      </c>
      <c r="BE17" s="17">
        <v>0</v>
      </c>
      <c r="BF17" s="17">
        <v>2.5934979727642801E-2</v>
      </c>
      <c r="BG17" s="17">
        <v>6.31210395731433E-2</v>
      </c>
      <c r="BH17" s="17">
        <v>0</v>
      </c>
      <c r="BI17" s="17"/>
      <c r="BJ17" s="17">
        <v>3.4594761855403403E-2</v>
      </c>
      <c r="BK17" s="17">
        <v>6.48313877392514E-2</v>
      </c>
      <c r="BL17" s="17">
        <v>4.2443546285382397E-2</v>
      </c>
      <c r="BM17" s="17">
        <v>5.3436367369422602E-2</v>
      </c>
      <c r="BN17" s="17">
        <v>9.8878533605950794E-2</v>
      </c>
      <c r="BO17" s="17">
        <v>0</v>
      </c>
      <c r="BP17" s="17"/>
      <c r="BQ17" s="17">
        <v>5.7501370833983302E-2</v>
      </c>
      <c r="BR17" s="17">
        <v>5.1151618209809797E-2</v>
      </c>
      <c r="BS17" s="17"/>
      <c r="BT17" s="17">
        <v>2.6652000909836202E-2</v>
      </c>
      <c r="BU17" s="17">
        <v>6.6512425716533402E-2</v>
      </c>
      <c r="BV17" s="17"/>
      <c r="BW17" s="17">
        <v>6.9980263680480506E-2</v>
      </c>
      <c r="BX17" s="17">
        <v>3.1932988807930301E-2</v>
      </c>
    </row>
    <row r="18" spans="2:76" x14ac:dyDescent="0.35">
      <c r="B18" s="18" t="s">
        <v>97</v>
      </c>
      <c r="C18" s="17">
        <v>5.3801811281015299E-2</v>
      </c>
      <c r="D18" s="17">
        <v>4.8783248476518701E-2</v>
      </c>
      <c r="E18" s="17">
        <v>6.09273781097113E-2</v>
      </c>
      <c r="F18" s="17"/>
      <c r="G18" s="17">
        <v>7.1945100432161305E-2</v>
      </c>
      <c r="H18" s="17">
        <v>5.7044053675857298E-2</v>
      </c>
      <c r="I18" s="17">
        <v>1.7022618307725099E-2</v>
      </c>
      <c r="J18" s="17"/>
      <c r="K18" s="17">
        <v>2.31037156447008E-2</v>
      </c>
      <c r="L18" s="17">
        <v>3.6595514299978801E-2</v>
      </c>
      <c r="M18" s="17">
        <v>0.22323121852280101</v>
      </c>
      <c r="N18" s="17">
        <v>0</v>
      </c>
      <c r="O18" s="17">
        <v>0</v>
      </c>
      <c r="P18" s="17">
        <v>0</v>
      </c>
      <c r="Q18" s="17">
        <v>7.6963696590695505E-2</v>
      </c>
      <c r="R18" s="17">
        <v>0.104124502703783</v>
      </c>
      <c r="S18" s="17">
        <v>0</v>
      </c>
      <c r="T18" s="17">
        <v>4.9194258651906103E-2</v>
      </c>
      <c r="U18" s="17">
        <v>4.8189503456121399E-2</v>
      </c>
      <c r="V18" s="17" t="s">
        <v>136</v>
      </c>
      <c r="W18" s="17">
        <v>0.15337544727180299</v>
      </c>
      <c r="X18" s="17">
        <v>0</v>
      </c>
      <c r="Y18" s="17">
        <v>9.8276522903096505E-2</v>
      </c>
      <c r="Z18" s="17">
        <v>0</v>
      </c>
      <c r="AA18" s="17"/>
      <c r="AB18" s="17">
        <v>0.103947005137938</v>
      </c>
      <c r="AC18" s="17">
        <v>3.99536277838555E-2</v>
      </c>
      <c r="AD18" s="17">
        <v>5.6071850087379402E-2</v>
      </c>
      <c r="AE18" s="17">
        <v>4.3620372035311598E-2</v>
      </c>
      <c r="AF18" s="17"/>
      <c r="AG18" s="17">
        <v>6.5739635749993905E-2</v>
      </c>
      <c r="AH18" s="17">
        <v>0</v>
      </c>
      <c r="AI18" s="17">
        <v>4.7708098365351399E-2</v>
      </c>
      <c r="AJ18" s="17">
        <v>0</v>
      </c>
      <c r="AK18" s="17"/>
      <c r="AL18" s="17">
        <v>5.1726192878649602E-2</v>
      </c>
      <c r="AM18" s="17">
        <v>4.80803460416937E-2</v>
      </c>
      <c r="AN18" s="17">
        <v>2.8132268069077499E-2</v>
      </c>
      <c r="AO18" s="17">
        <v>0</v>
      </c>
      <c r="AP18" s="17">
        <v>5.3864056724926397E-2</v>
      </c>
      <c r="AQ18" s="17">
        <v>5.0968144475508799E-2</v>
      </c>
      <c r="AR18" s="17"/>
      <c r="AS18" s="17" t="s">
        <v>136</v>
      </c>
      <c r="AT18" s="17" t="s">
        <v>136</v>
      </c>
      <c r="AU18" s="17" t="s">
        <v>136</v>
      </c>
      <c r="AV18" s="17">
        <v>4.5607332505683801E-2</v>
      </c>
      <c r="AW18" s="17">
        <v>7.1474328194133602E-2</v>
      </c>
      <c r="AX18" s="17" t="s">
        <v>136</v>
      </c>
      <c r="AY18" s="17" t="s">
        <v>136</v>
      </c>
      <c r="AZ18" s="17" t="s">
        <v>136</v>
      </c>
      <c r="BA18" s="17" t="s">
        <v>136</v>
      </c>
      <c r="BB18" s="17"/>
      <c r="BC18" s="17">
        <v>5.0126463158958301E-2</v>
      </c>
      <c r="BD18" s="17">
        <v>0</v>
      </c>
      <c r="BE18" s="17">
        <v>0</v>
      </c>
      <c r="BF18" s="17">
        <v>6.5559577687828205E-2</v>
      </c>
      <c r="BG18" s="17">
        <v>6.9959021441528602E-2</v>
      </c>
      <c r="BH18" s="17">
        <v>0.32067241300136501</v>
      </c>
      <c r="BI18" s="17"/>
      <c r="BJ18" s="17">
        <v>0.102315619517254</v>
      </c>
      <c r="BK18" s="17">
        <v>3.05140062830477E-2</v>
      </c>
      <c r="BL18" s="17">
        <v>7.5645182204540196E-2</v>
      </c>
      <c r="BM18" s="17">
        <v>2.2914317475879499E-2</v>
      </c>
      <c r="BN18" s="17">
        <v>3.7070301210843301E-2</v>
      </c>
      <c r="BO18" s="17">
        <v>0.12882895671408401</v>
      </c>
      <c r="BP18" s="17"/>
      <c r="BQ18" s="17">
        <v>5.4936612399336199E-2</v>
      </c>
      <c r="BR18" s="17">
        <v>5.1585106568464198E-2</v>
      </c>
      <c r="BS18" s="17"/>
      <c r="BT18" s="17">
        <v>6.2770022111702004E-2</v>
      </c>
      <c r="BU18" s="17">
        <v>4.8988817191131503E-2</v>
      </c>
      <c r="BV18" s="17"/>
      <c r="BW18" s="17">
        <v>3.68709799768146E-2</v>
      </c>
      <c r="BX18" s="17">
        <v>6.3845860587841696E-2</v>
      </c>
    </row>
    <row r="19" spans="2:76" x14ac:dyDescent="0.35">
      <c r="B19" s="18" t="s">
        <v>139</v>
      </c>
      <c r="C19" s="17">
        <v>5.17985287649909E-2</v>
      </c>
      <c r="D19" s="17">
        <v>5.3977115186829003E-2</v>
      </c>
      <c r="E19" s="17">
        <v>4.8705280011186798E-2</v>
      </c>
      <c r="F19" s="17"/>
      <c r="G19" s="17">
        <v>6.4382034999427296E-2</v>
      </c>
      <c r="H19" s="17">
        <v>5.8666741370094998E-2</v>
      </c>
      <c r="I19" s="17">
        <v>1.4733169625668299E-2</v>
      </c>
      <c r="J19" s="17"/>
      <c r="K19" s="17">
        <v>0</v>
      </c>
      <c r="L19" s="17">
        <v>9.1320676301912804E-2</v>
      </c>
      <c r="M19" s="17">
        <v>0</v>
      </c>
      <c r="N19" s="17">
        <v>0</v>
      </c>
      <c r="O19" s="17">
        <v>0</v>
      </c>
      <c r="P19" s="17">
        <v>0</v>
      </c>
      <c r="Q19" s="17">
        <v>7.8623521324137594E-2</v>
      </c>
      <c r="R19" s="17">
        <v>0.10415772916308801</v>
      </c>
      <c r="S19" s="17">
        <v>0.25073460187666802</v>
      </c>
      <c r="T19" s="17">
        <v>5.8756783805223603E-2</v>
      </c>
      <c r="U19" s="17">
        <v>4.7758917009661901E-2</v>
      </c>
      <c r="V19" s="17" t="s">
        <v>136</v>
      </c>
      <c r="W19" s="17">
        <v>5.2463494142078099E-2</v>
      </c>
      <c r="X19" s="17">
        <v>0</v>
      </c>
      <c r="Y19" s="17">
        <v>0</v>
      </c>
      <c r="Z19" s="17">
        <v>0</v>
      </c>
      <c r="AA19" s="17"/>
      <c r="AB19" s="17">
        <v>3.7021223023439097E-2</v>
      </c>
      <c r="AC19" s="17">
        <v>5.8156602124015001E-2</v>
      </c>
      <c r="AD19" s="17">
        <v>3.67857899420371E-2</v>
      </c>
      <c r="AE19" s="17">
        <v>5.03975919111933E-2</v>
      </c>
      <c r="AF19" s="17"/>
      <c r="AG19" s="17">
        <v>4.7745779461178098E-2</v>
      </c>
      <c r="AH19" s="17">
        <v>0</v>
      </c>
      <c r="AI19" s="17">
        <v>8.3122540698785996E-2</v>
      </c>
      <c r="AJ19" s="17">
        <v>0.113251271616386</v>
      </c>
      <c r="AK19" s="17"/>
      <c r="AL19" s="17">
        <v>3.8891716447766803E-2</v>
      </c>
      <c r="AM19" s="17">
        <v>3.9614682022473799E-2</v>
      </c>
      <c r="AN19" s="17">
        <v>0.119300873324303</v>
      </c>
      <c r="AO19" s="17">
        <v>0</v>
      </c>
      <c r="AP19" s="17">
        <v>6.1644585063856498E-2</v>
      </c>
      <c r="AQ19" s="17">
        <v>8.0647769255491705E-2</v>
      </c>
      <c r="AR19" s="17"/>
      <c r="AS19" s="17" t="s">
        <v>136</v>
      </c>
      <c r="AT19" s="17" t="s">
        <v>136</v>
      </c>
      <c r="AU19" s="17" t="s">
        <v>136</v>
      </c>
      <c r="AV19" s="17">
        <v>6.7325992122377498E-2</v>
      </c>
      <c r="AW19" s="17">
        <v>1.83114252743681E-2</v>
      </c>
      <c r="AX19" s="17" t="s">
        <v>136</v>
      </c>
      <c r="AY19" s="17" t="s">
        <v>136</v>
      </c>
      <c r="AZ19" s="17" t="s">
        <v>136</v>
      </c>
      <c r="BA19" s="17" t="s">
        <v>136</v>
      </c>
      <c r="BB19" s="17"/>
      <c r="BC19" s="17">
        <v>5.5424577623600299E-2</v>
      </c>
      <c r="BD19" s="17">
        <v>6.4721435768688801E-2</v>
      </c>
      <c r="BE19" s="17">
        <v>0</v>
      </c>
      <c r="BF19" s="17">
        <v>0</v>
      </c>
      <c r="BG19" s="17">
        <v>6.3183901747777396E-2</v>
      </c>
      <c r="BH19" s="17">
        <v>0</v>
      </c>
      <c r="BI19" s="17"/>
      <c r="BJ19" s="17">
        <v>4.5196462462374597E-2</v>
      </c>
      <c r="BK19" s="17">
        <v>7.3728216166361396E-2</v>
      </c>
      <c r="BL19" s="17">
        <v>0</v>
      </c>
      <c r="BM19" s="17">
        <v>2.47760323488634E-2</v>
      </c>
      <c r="BN19" s="17">
        <v>7.5235828511695704E-2</v>
      </c>
      <c r="BO19" s="17">
        <v>8.5768855794037993E-2</v>
      </c>
      <c r="BP19" s="17"/>
      <c r="BQ19" s="17">
        <v>4.3110006521939602E-2</v>
      </c>
      <c r="BR19" s="17">
        <v>6.8770567204444202E-2</v>
      </c>
      <c r="BS19" s="17"/>
      <c r="BT19" s="17">
        <v>4.7078468275485001E-2</v>
      </c>
      <c r="BU19" s="17">
        <v>5.4771511904661799E-2</v>
      </c>
      <c r="BV19" s="17"/>
      <c r="BW19" s="17">
        <v>4.7530331627537503E-2</v>
      </c>
      <c r="BX19" s="17">
        <v>5.49500271442383E-2</v>
      </c>
    </row>
    <row r="20" spans="2:76" ht="43.5" x14ac:dyDescent="0.35">
      <c r="B20" s="18" t="s">
        <v>151</v>
      </c>
      <c r="C20" s="17">
        <v>3.6537432239894599E-2</v>
      </c>
      <c r="D20" s="17">
        <v>4.8352609644953401E-2</v>
      </c>
      <c r="E20" s="17">
        <v>1.9761745759053598E-2</v>
      </c>
      <c r="F20" s="17"/>
      <c r="G20" s="17">
        <v>1.9567682505268E-2</v>
      </c>
      <c r="H20" s="17">
        <v>4.9854294394997202E-2</v>
      </c>
      <c r="I20" s="17">
        <v>3.0036243359233501E-2</v>
      </c>
      <c r="J20" s="17"/>
      <c r="K20" s="17">
        <v>4.6393936956937602E-2</v>
      </c>
      <c r="L20" s="17">
        <v>5.5309482411085902E-2</v>
      </c>
      <c r="M20" s="17">
        <v>0.11166780642423101</v>
      </c>
      <c r="N20" s="17">
        <v>0</v>
      </c>
      <c r="O20" s="17">
        <v>0.33471220538614699</v>
      </c>
      <c r="P20" s="17">
        <v>0</v>
      </c>
      <c r="Q20" s="17">
        <v>0</v>
      </c>
      <c r="R20" s="17">
        <v>0</v>
      </c>
      <c r="S20" s="17">
        <v>0</v>
      </c>
      <c r="T20" s="17">
        <v>2.3451826039933801E-2</v>
      </c>
      <c r="U20" s="17">
        <v>4.7803606929427998E-2</v>
      </c>
      <c r="V20" s="17" t="s">
        <v>136</v>
      </c>
      <c r="W20" s="17">
        <v>5.0447830755871503E-2</v>
      </c>
      <c r="X20" s="17">
        <v>9.1105371540653901E-2</v>
      </c>
      <c r="Y20" s="17">
        <v>0</v>
      </c>
      <c r="Z20" s="17">
        <v>0</v>
      </c>
      <c r="AA20" s="17"/>
      <c r="AB20" s="17">
        <v>0</v>
      </c>
      <c r="AC20" s="17">
        <v>3.9089743817682002E-2</v>
      </c>
      <c r="AD20" s="17">
        <v>5.25179813077589E-2</v>
      </c>
      <c r="AE20" s="17">
        <v>2.64758647640807E-2</v>
      </c>
      <c r="AF20" s="17"/>
      <c r="AG20" s="17">
        <v>3.7001626001321501E-2</v>
      </c>
      <c r="AH20" s="17">
        <v>0</v>
      </c>
      <c r="AI20" s="17">
        <v>4.4417286812689999E-2</v>
      </c>
      <c r="AJ20" s="17">
        <v>0.137272027487855</v>
      </c>
      <c r="AK20" s="17"/>
      <c r="AL20" s="17">
        <v>4.0160175343156301E-2</v>
      </c>
      <c r="AM20" s="17">
        <v>4.3106417329602201E-2</v>
      </c>
      <c r="AN20" s="17">
        <v>3.1181216099981399E-2</v>
      </c>
      <c r="AO20" s="17">
        <v>0</v>
      </c>
      <c r="AP20" s="17">
        <v>6.6479273607936401E-2</v>
      </c>
      <c r="AQ20" s="17">
        <v>8.7868550620694194E-2</v>
      </c>
      <c r="AR20" s="17"/>
      <c r="AS20" s="17" t="s">
        <v>136</v>
      </c>
      <c r="AT20" s="17" t="s">
        <v>136</v>
      </c>
      <c r="AU20" s="17" t="s">
        <v>136</v>
      </c>
      <c r="AV20" s="17">
        <v>4.43682156364597E-2</v>
      </c>
      <c r="AW20" s="17">
        <v>1.9649274272438601E-2</v>
      </c>
      <c r="AX20" s="17" t="s">
        <v>136</v>
      </c>
      <c r="AY20" s="17" t="s">
        <v>136</v>
      </c>
      <c r="AZ20" s="17" t="s">
        <v>136</v>
      </c>
      <c r="BA20" s="17" t="s">
        <v>136</v>
      </c>
      <c r="BB20" s="17"/>
      <c r="BC20" s="17">
        <v>4.2839155472911603E-2</v>
      </c>
      <c r="BD20" s="17">
        <v>2.6915713876647401E-2</v>
      </c>
      <c r="BE20" s="17">
        <v>0</v>
      </c>
      <c r="BF20" s="17">
        <v>5.5519525189422998E-2</v>
      </c>
      <c r="BG20" s="17">
        <v>3.0591407030679401E-2</v>
      </c>
      <c r="BH20" s="17">
        <v>0</v>
      </c>
      <c r="BI20" s="17"/>
      <c r="BJ20" s="17">
        <v>3.2470949037233902E-2</v>
      </c>
      <c r="BK20" s="17">
        <v>4.45708100168778E-2</v>
      </c>
      <c r="BL20" s="17">
        <v>3.7168212560913502E-2</v>
      </c>
      <c r="BM20" s="17">
        <v>5.3877331647978297E-2</v>
      </c>
      <c r="BN20" s="17">
        <v>0</v>
      </c>
      <c r="BO20" s="17">
        <v>3.6696071925924598E-2</v>
      </c>
      <c r="BP20" s="17"/>
      <c r="BQ20" s="17">
        <v>4.9738949889168403E-2</v>
      </c>
      <c r="BR20" s="17">
        <v>1.0749771377106501E-2</v>
      </c>
      <c r="BS20" s="17"/>
      <c r="BT20" s="17">
        <v>5.0112828658603399E-2</v>
      </c>
      <c r="BU20" s="17">
        <v>2.90053526215855E-2</v>
      </c>
      <c r="BV20" s="17"/>
      <c r="BW20" s="17">
        <v>4.2228097468847398E-2</v>
      </c>
      <c r="BX20" s="17">
        <v>3.3650258367637402E-2</v>
      </c>
    </row>
    <row r="21" spans="2:76" x14ac:dyDescent="0.35">
      <c r="B21" s="18" t="s">
        <v>146</v>
      </c>
      <c r="C21" s="17">
        <v>3.5949341152604501E-2</v>
      </c>
      <c r="D21" s="17">
        <v>4.0815798769963302E-2</v>
      </c>
      <c r="E21" s="17">
        <v>2.90397396745803E-2</v>
      </c>
      <c r="F21" s="17"/>
      <c r="G21" s="17">
        <v>3.6934717495646599E-2</v>
      </c>
      <c r="H21" s="17">
        <v>4.9696878809551599E-2</v>
      </c>
      <c r="I21" s="17">
        <v>0</v>
      </c>
      <c r="J21" s="17"/>
      <c r="K21" s="17">
        <v>4.5735393149735799E-2</v>
      </c>
      <c r="L21" s="17">
        <v>5.5257453469060899E-2</v>
      </c>
      <c r="M21" s="17">
        <v>0.11166780642423101</v>
      </c>
      <c r="N21" s="17">
        <v>0</v>
      </c>
      <c r="O21" s="17">
        <v>0</v>
      </c>
      <c r="P21" s="17">
        <v>0</v>
      </c>
      <c r="Q21" s="17">
        <v>0</v>
      </c>
      <c r="R21" s="17">
        <v>0</v>
      </c>
      <c r="S21" s="17">
        <v>0.49627021481001499</v>
      </c>
      <c r="T21" s="17">
        <v>2.3418796699615999E-2</v>
      </c>
      <c r="U21" s="17">
        <v>0</v>
      </c>
      <c r="V21" s="17" t="s">
        <v>136</v>
      </c>
      <c r="W21" s="17">
        <v>0</v>
      </c>
      <c r="X21" s="17">
        <v>9.1105371540653901E-2</v>
      </c>
      <c r="Y21" s="17">
        <v>0</v>
      </c>
      <c r="Z21" s="17">
        <v>0.124404016113338</v>
      </c>
      <c r="AA21" s="17"/>
      <c r="AB21" s="17">
        <v>3.8345311486535999E-2</v>
      </c>
      <c r="AC21" s="17">
        <v>7.9023096088865305E-2</v>
      </c>
      <c r="AD21" s="17">
        <v>1.53012127521598E-2</v>
      </c>
      <c r="AE21" s="17">
        <v>1.7405277187764301E-2</v>
      </c>
      <c r="AF21" s="17"/>
      <c r="AG21" s="17">
        <v>3.0672034189936401E-2</v>
      </c>
      <c r="AH21" s="17">
        <v>3.70234459249036E-2</v>
      </c>
      <c r="AI21" s="17">
        <v>4.5140088516602797E-2</v>
      </c>
      <c r="AJ21" s="17">
        <v>0</v>
      </c>
      <c r="AK21" s="17"/>
      <c r="AL21" s="17">
        <v>3.63670182084413E-2</v>
      </c>
      <c r="AM21" s="17">
        <v>3.8660850728261399E-2</v>
      </c>
      <c r="AN21" s="17">
        <v>3.0865742308540701E-2</v>
      </c>
      <c r="AO21" s="17">
        <v>5.0733873368150197E-2</v>
      </c>
      <c r="AP21" s="17">
        <v>0</v>
      </c>
      <c r="AQ21" s="17">
        <v>5.3363527627597301E-2</v>
      </c>
      <c r="AR21" s="17"/>
      <c r="AS21" s="17" t="s">
        <v>136</v>
      </c>
      <c r="AT21" s="17" t="s">
        <v>136</v>
      </c>
      <c r="AU21" s="17" t="s">
        <v>136</v>
      </c>
      <c r="AV21" s="17">
        <v>3.45726671164924E-2</v>
      </c>
      <c r="AW21" s="17">
        <v>3.89183274486311E-2</v>
      </c>
      <c r="AX21" s="17" t="s">
        <v>136</v>
      </c>
      <c r="AY21" s="17" t="s">
        <v>136</v>
      </c>
      <c r="AZ21" s="17" t="s">
        <v>136</v>
      </c>
      <c r="BA21" s="17" t="s">
        <v>136</v>
      </c>
      <c r="BB21" s="17"/>
      <c r="BC21" s="17">
        <v>4.5863014323706298E-2</v>
      </c>
      <c r="BD21" s="17">
        <v>2.6915713876647401E-2</v>
      </c>
      <c r="BE21" s="17">
        <v>0</v>
      </c>
      <c r="BF21" s="17">
        <v>5.5519525189422998E-2</v>
      </c>
      <c r="BG21" s="17">
        <v>2.5965796307057101E-2</v>
      </c>
      <c r="BH21" s="17">
        <v>0</v>
      </c>
      <c r="BI21" s="17"/>
      <c r="BJ21" s="17">
        <v>4.7639187636983597E-2</v>
      </c>
      <c r="BK21" s="17">
        <v>1.3159391634382799E-2</v>
      </c>
      <c r="BL21" s="17">
        <v>0.148201527343303</v>
      </c>
      <c r="BM21" s="17">
        <v>2.4632477118414601E-2</v>
      </c>
      <c r="BN21" s="17">
        <v>1.9091012380393301E-2</v>
      </c>
      <c r="BO21" s="17">
        <v>3.5579799199519903E-2</v>
      </c>
      <c r="BP21" s="17"/>
      <c r="BQ21" s="17">
        <v>3.5702191822563602E-2</v>
      </c>
      <c r="BR21" s="17">
        <v>3.6432119214557697E-2</v>
      </c>
      <c r="BS21" s="17"/>
      <c r="BT21" s="17">
        <v>4.0459832782560101E-2</v>
      </c>
      <c r="BU21" s="17">
        <v>3.3577492908212998E-2</v>
      </c>
      <c r="BV21" s="17"/>
      <c r="BW21" s="17">
        <v>4.8874736137138101E-2</v>
      </c>
      <c r="BX21" s="17">
        <v>2.5635750466457601E-2</v>
      </c>
    </row>
    <row r="22" spans="2:76" ht="29" x14ac:dyDescent="0.35">
      <c r="B22" s="18" t="s">
        <v>147</v>
      </c>
      <c r="C22" s="17">
        <v>3.1358098478345003E-2</v>
      </c>
      <c r="D22" s="17">
        <v>4.24638057450408E-2</v>
      </c>
      <c r="E22" s="17">
        <v>1.5589747579583599E-2</v>
      </c>
      <c r="F22" s="17"/>
      <c r="G22" s="17">
        <v>5.89394667405643E-2</v>
      </c>
      <c r="H22" s="17">
        <v>1.33854791764015E-2</v>
      </c>
      <c r="I22" s="17">
        <v>3.2739323923459997E-2</v>
      </c>
      <c r="J22" s="17"/>
      <c r="K22" s="17">
        <v>4.6393936956937602E-2</v>
      </c>
      <c r="L22" s="17">
        <v>5.8819932930318702E-2</v>
      </c>
      <c r="M22" s="17">
        <v>0</v>
      </c>
      <c r="N22" s="17">
        <v>0</v>
      </c>
      <c r="O22" s="17">
        <v>0</v>
      </c>
      <c r="P22" s="17">
        <v>0</v>
      </c>
      <c r="Q22" s="17">
        <v>0</v>
      </c>
      <c r="R22" s="17">
        <v>3.5541451150282601E-2</v>
      </c>
      <c r="S22" s="17">
        <v>0</v>
      </c>
      <c r="T22" s="17">
        <v>3.5615049386893402E-2</v>
      </c>
      <c r="U22" s="17">
        <v>0</v>
      </c>
      <c r="V22" s="17" t="s">
        <v>136</v>
      </c>
      <c r="W22" s="17">
        <v>6.0955298415448098E-2</v>
      </c>
      <c r="X22" s="17">
        <v>0</v>
      </c>
      <c r="Y22" s="17">
        <v>0</v>
      </c>
      <c r="Z22" s="17">
        <v>0</v>
      </c>
      <c r="AA22" s="17"/>
      <c r="AB22" s="17">
        <v>0</v>
      </c>
      <c r="AC22" s="17">
        <v>2.1464937642319801E-2</v>
      </c>
      <c r="AD22" s="17">
        <v>4.0170335147118597E-2</v>
      </c>
      <c r="AE22" s="17">
        <v>3.7024613807861602E-2</v>
      </c>
      <c r="AF22" s="17"/>
      <c r="AG22" s="17">
        <v>2.0655230044751501E-2</v>
      </c>
      <c r="AH22" s="17">
        <v>6.7308566092113595E-2</v>
      </c>
      <c r="AI22" s="17">
        <v>2.4573027743305401E-2</v>
      </c>
      <c r="AJ22" s="17">
        <v>0.245895733333341</v>
      </c>
      <c r="AK22" s="17"/>
      <c r="AL22" s="17">
        <v>3.9048713806966902E-2</v>
      </c>
      <c r="AM22" s="17">
        <v>2.9636035886155099E-2</v>
      </c>
      <c r="AN22" s="17">
        <v>0</v>
      </c>
      <c r="AO22" s="17">
        <v>4.3114378051065001E-2</v>
      </c>
      <c r="AP22" s="17">
        <v>0</v>
      </c>
      <c r="AQ22" s="17">
        <v>0</v>
      </c>
      <c r="AR22" s="17"/>
      <c r="AS22" s="17" t="s">
        <v>136</v>
      </c>
      <c r="AT22" s="17" t="s">
        <v>136</v>
      </c>
      <c r="AU22" s="17" t="s">
        <v>136</v>
      </c>
      <c r="AV22" s="17">
        <v>4.1575354192517601E-2</v>
      </c>
      <c r="AW22" s="17">
        <v>9.3231857810376403E-3</v>
      </c>
      <c r="AX22" s="17" t="s">
        <v>136</v>
      </c>
      <c r="AY22" s="17" t="s">
        <v>136</v>
      </c>
      <c r="AZ22" s="17" t="s">
        <v>136</v>
      </c>
      <c r="BA22" s="17" t="s">
        <v>136</v>
      </c>
      <c r="BB22" s="17"/>
      <c r="BC22" s="17">
        <v>5.2713023056028499E-2</v>
      </c>
      <c r="BD22" s="17">
        <v>2.15119280841129E-2</v>
      </c>
      <c r="BE22" s="17">
        <v>0</v>
      </c>
      <c r="BF22" s="17">
        <v>0</v>
      </c>
      <c r="BG22" s="17">
        <v>2.5679671348155401E-2</v>
      </c>
      <c r="BH22" s="17">
        <v>0</v>
      </c>
      <c r="BI22" s="17"/>
      <c r="BJ22" s="17">
        <v>1.5484608746374501E-2</v>
      </c>
      <c r="BK22" s="17">
        <v>3.3750617903973101E-2</v>
      </c>
      <c r="BL22" s="17">
        <v>0</v>
      </c>
      <c r="BM22" s="17">
        <v>2.84959334086985E-2</v>
      </c>
      <c r="BN22" s="17">
        <v>3.90554704305731E-2</v>
      </c>
      <c r="BO22" s="17">
        <v>9.8543862584800801E-2</v>
      </c>
      <c r="BP22" s="17"/>
      <c r="BQ22" s="17">
        <v>1.42876725046533E-2</v>
      </c>
      <c r="BR22" s="17">
        <v>6.4703231022034305E-2</v>
      </c>
      <c r="BS22" s="17"/>
      <c r="BT22" s="17">
        <v>8.1671457388344994E-3</v>
      </c>
      <c r="BU22" s="17">
        <v>4.4740061900854798E-2</v>
      </c>
      <c r="BV22" s="17"/>
      <c r="BW22" s="17">
        <v>3.0373696285556698E-2</v>
      </c>
      <c r="BX22" s="17">
        <v>3.4865982688765E-2</v>
      </c>
    </row>
    <row r="23" spans="2:76" ht="29" x14ac:dyDescent="0.35">
      <c r="B23" s="18" t="s">
        <v>144</v>
      </c>
      <c r="C23" s="17">
        <v>1.63902755324381E-2</v>
      </c>
      <c r="D23" s="17">
        <v>5.11784371425268E-3</v>
      </c>
      <c r="E23" s="17">
        <v>3.2395348971078701E-2</v>
      </c>
      <c r="F23" s="17"/>
      <c r="G23" s="17">
        <v>1.87984395076684E-2</v>
      </c>
      <c r="H23" s="17">
        <v>7.5293011599409498E-3</v>
      </c>
      <c r="I23" s="17">
        <v>3.4752749413112703E-2</v>
      </c>
      <c r="J23" s="17"/>
      <c r="K23" s="17">
        <v>0</v>
      </c>
      <c r="L23" s="17">
        <v>4.0307142275867701E-2</v>
      </c>
      <c r="M23" s="17">
        <v>0</v>
      </c>
      <c r="N23" s="17">
        <v>0</v>
      </c>
      <c r="O23" s="17">
        <v>0</v>
      </c>
      <c r="P23" s="17">
        <v>0</v>
      </c>
      <c r="Q23" s="17">
        <v>0</v>
      </c>
      <c r="R23" s="17">
        <v>0</v>
      </c>
      <c r="S23" s="17">
        <v>0</v>
      </c>
      <c r="T23" s="17">
        <v>1.3780353216335899E-2</v>
      </c>
      <c r="U23" s="17">
        <v>4.6294728270661799E-2</v>
      </c>
      <c r="V23" s="17" t="s">
        <v>136</v>
      </c>
      <c r="W23" s="17">
        <v>0</v>
      </c>
      <c r="X23" s="17">
        <v>8.9327482679108505E-2</v>
      </c>
      <c r="Y23" s="17">
        <v>0</v>
      </c>
      <c r="Z23" s="17">
        <v>0</v>
      </c>
      <c r="AA23" s="17"/>
      <c r="AB23" s="17">
        <v>0</v>
      </c>
      <c r="AC23" s="17">
        <v>4.5619358319315198E-2</v>
      </c>
      <c r="AD23" s="17">
        <v>0</v>
      </c>
      <c r="AE23" s="17">
        <v>8.4311234155694196E-3</v>
      </c>
      <c r="AF23" s="17"/>
      <c r="AG23" s="17">
        <v>2.16701412637735E-2</v>
      </c>
      <c r="AH23" s="17">
        <v>0</v>
      </c>
      <c r="AI23" s="17">
        <v>0</v>
      </c>
      <c r="AJ23" s="17">
        <v>0.13264446171695499</v>
      </c>
      <c r="AK23" s="17"/>
      <c r="AL23" s="17">
        <v>0</v>
      </c>
      <c r="AM23" s="17">
        <v>1.2726050392841999E-2</v>
      </c>
      <c r="AN23" s="17">
        <v>0</v>
      </c>
      <c r="AO23" s="17">
        <v>0</v>
      </c>
      <c r="AP23" s="17">
        <v>0</v>
      </c>
      <c r="AQ23" s="17">
        <v>5.2322157401259499E-2</v>
      </c>
      <c r="AR23" s="17"/>
      <c r="AS23" s="17" t="s">
        <v>136</v>
      </c>
      <c r="AT23" s="17" t="s">
        <v>136</v>
      </c>
      <c r="AU23" s="17" t="s">
        <v>136</v>
      </c>
      <c r="AV23" s="17">
        <v>1.9087261616151801E-2</v>
      </c>
      <c r="AW23" s="17">
        <v>1.05738552956371E-2</v>
      </c>
      <c r="AX23" s="17" t="s">
        <v>136</v>
      </c>
      <c r="AY23" s="17" t="s">
        <v>136</v>
      </c>
      <c r="AZ23" s="17" t="s">
        <v>136</v>
      </c>
      <c r="BA23" s="17" t="s">
        <v>136</v>
      </c>
      <c r="BB23" s="17"/>
      <c r="BC23" s="17">
        <v>0</v>
      </c>
      <c r="BD23" s="17">
        <v>2.1186649030247199E-2</v>
      </c>
      <c r="BE23" s="17">
        <v>0</v>
      </c>
      <c r="BF23" s="17">
        <v>5.9633678165801798E-2</v>
      </c>
      <c r="BG23" s="17">
        <v>1.87751835408877E-2</v>
      </c>
      <c r="BH23" s="17">
        <v>0</v>
      </c>
      <c r="BI23" s="17"/>
      <c r="BJ23" s="17">
        <v>1.9267528822884301E-2</v>
      </c>
      <c r="BK23" s="17">
        <v>3.5868452006724401E-2</v>
      </c>
      <c r="BL23" s="17">
        <v>0</v>
      </c>
      <c r="BM23" s="17">
        <v>0</v>
      </c>
      <c r="BN23" s="17">
        <v>1.87847620269866E-2</v>
      </c>
      <c r="BO23" s="17">
        <v>0</v>
      </c>
      <c r="BP23" s="17"/>
      <c r="BQ23" s="17">
        <v>9.9012064359909994E-3</v>
      </c>
      <c r="BR23" s="17">
        <v>2.90659328030686E-2</v>
      </c>
      <c r="BS23" s="17"/>
      <c r="BT23" s="17">
        <v>1.02495467792743E-2</v>
      </c>
      <c r="BU23" s="17">
        <v>1.9978083448767E-2</v>
      </c>
      <c r="BV23" s="17"/>
      <c r="BW23" s="17">
        <v>2.03775754558802E-2</v>
      </c>
      <c r="BX23" s="17">
        <v>7.3262642592838902E-3</v>
      </c>
    </row>
    <row r="24" spans="2:76" x14ac:dyDescent="0.35">
      <c r="B24" s="18" t="s">
        <v>153</v>
      </c>
      <c r="C24" s="19">
        <v>1.9860832271403499E-2</v>
      </c>
      <c r="D24" s="19">
        <v>1.46550002259983E-2</v>
      </c>
      <c r="E24" s="19">
        <v>2.7252291855264E-2</v>
      </c>
      <c r="F24" s="19"/>
      <c r="G24" s="19">
        <v>3.5853969146235898E-2</v>
      </c>
      <c r="H24" s="19">
        <v>1.7698402138519899E-2</v>
      </c>
      <c r="I24" s="19">
        <v>0</v>
      </c>
      <c r="J24" s="19"/>
      <c r="K24" s="19">
        <v>0</v>
      </c>
      <c r="L24" s="19">
        <v>1.7911554902629901E-2</v>
      </c>
      <c r="M24" s="19">
        <v>0</v>
      </c>
      <c r="N24" s="19">
        <v>0</v>
      </c>
      <c r="O24" s="19">
        <v>0.32787361157796202</v>
      </c>
      <c r="P24" s="19">
        <v>0.108228516545955</v>
      </c>
      <c r="Q24" s="19">
        <v>4.0038121154690798E-2</v>
      </c>
      <c r="R24" s="19">
        <v>0</v>
      </c>
      <c r="S24" s="19">
        <v>0</v>
      </c>
      <c r="T24" s="19">
        <v>2.3542222306605701E-2</v>
      </c>
      <c r="U24" s="19">
        <v>4.6294728270661799E-2</v>
      </c>
      <c r="V24" s="19" t="s">
        <v>136</v>
      </c>
      <c r="W24" s="19">
        <v>0</v>
      </c>
      <c r="X24" s="19">
        <v>0</v>
      </c>
      <c r="Y24" s="19">
        <v>0</v>
      </c>
      <c r="Z24" s="19">
        <v>0</v>
      </c>
      <c r="AA24" s="19"/>
      <c r="AB24" s="19">
        <v>0</v>
      </c>
      <c r="AC24" s="19">
        <v>1.00682100950325E-2</v>
      </c>
      <c r="AD24" s="19">
        <v>0</v>
      </c>
      <c r="AE24" s="19">
        <v>5.00467947481237E-2</v>
      </c>
      <c r="AF24" s="19"/>
      <c r="AG24" s="19">
        <v>2.4276788287951299E-2</v>
      </c>
      <c r="AH24" s="19">
        <v>2.9353405058694399E-2</v>
      </c>
      <c r="AI24" s="19">
        <v>1.03728097290253E-2</v>
      </c>
      <c r="AJ24" s="19">
        <v>0</v>
      </c>
      <c r="AK24" s="19"/>
      <c r="AL24" s="19">
        <v>1.33820336042733E-2</v>
      </c>
      <c r="AM24" s="19">
        <v>4.98181001838316E-2</v>
      </c>
      <c r="AN24" s="19">
        <v>0</v>
      </c>
      <c r="AO24" s="19">
        <v>4.13804316784964E-2</v>
      </c>
      <c r="AP24" s="19">
        <v>0</v>
      </c>
      <c r="AQ24" s="19">
        <v>0</v>
      </c>
      <c r="AR24" s="19"/>
      <c r="AS24" s="19" t="s">
        <v>136</v>
      </c>
      <c r="AT24" s="19" t="s">
        <v>136</v>
      </c>
      <c r="AU24" s="19" t="s">
        <v>136</v>
      </c>
      <c r="AV24" s="19">
        <v>2.9069999777568301E-2</v>
      </c>
      <c r="AW24" s="19">
        <v>0</v>
      </c>
      <c r="AX24" s="19" t="s">
        <v>136</v>
      </c>
      <c r="AY24" s="19" t="s">
        <v>136</v>
      </c>
      <c r="AZ24" s="19" t="s">
        <v>136</v>
      </c>
      <c r="BA24" s="19" t="s">
        <v>136</v>
      </c>
      <c r="BB24" s="19"/>
      <c r="BC24" s="19">
        <v>1.57780594640517E-2</v>
      </c>
      <c r="BD24" s="19">
        <v>4.2627200353322903E-2</v>
      </c>
      <c r="BE24" s="19">
        <v>0</v>
      </c>
      <c r="BF24" s="19">
        <v>2.2619718290833601E-2</v>
      </c>
      <c r="BG24" s="19">
        <v>1.6129223755987101E-2</v>
      </c>
      <c r="BH24" s="19">
        <v>0</v>
      </c>
      <c r="BI24" s="19"/>
      <c r="BJ24" s="19">
        <v>1.5543005559721801E-2</v>
      </c>
      <c r="BK24" s="19">
        <v>2.0915722112213899E-2</v>
      </c>
      <c r="BL24" s="19">
        <v>3.0989032651286001E-2</v>
      </c>
      <c r="BM24" s="19">
        <v>1.2263567048372699E-2</v>
      </c>
      <c r="BN24" s="19">
        <v>3.7851712557656798E-2</v>
      </c>
      <c r="BO24" s="19">
        <v>0</v>
      </c>
      <c r="BP24" s="19"/>
      <c r="BQ24" s="19">
        <v>8.8179011869091595E-3</v>
      </c>
      <c r="BR24" s="19">
        <v>4.1431940177602801E-2</v>
      </c>
      <c r="BS24" s="19"/>
      <c r="BT24" s="19">
        <v>0</v>
      </c>
      <c r="BU24" s="19">
        <v>3.1282802390179297E-2</v>
      </c>
      <c r="BV24" s="19"/>
      <c r="BW24" s="19">
        <v>2.3815425116450899E-2</v>
      </c>
      <c r="BX24" s="19">
        <v>1.2068839536168399E-2</v>
      </c>
    </row>
    <row r="25" spans="2:76" x14ac:dyDescent="0.35">
      <c r="B25" s="16" t="s">
        <v>138</v>
      </c>
    </row>
    <row r="26" spans="2:76" x14ac:dyDescent="0.35">
      <c r="B26" t="s">
        <v>100</v>
      </c>
    </row>
    <row r="27" spans="2:76" x14ac:dyDescent="0.35">
      <c r="B27" t="s">
        <v>101</v>
      </c>
    </row>
    <row r="29" spans="2:76" x14ac:dyDescent="0.35">
      <c r="B2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157</v>
      </c>
      <c r="C9" s="17">
        <v>0.36842556207446697</v>
      </c>
      <c r="D9" s="17">
        <v>0.353793865865424</v>
      </c>
      <c r="E9" s="17">
        <v>0.38920026057207402</v>
      </c>
      <c r="F9" s="17"/>
      <c r="G9" s="17">
        <v>0.21661729150744299</v>
      </c>
      <c r="H9" s="17">
        <v>0.41180036151542798</v>
      </c>
      <c r="I9" s="17">
        <v>0.499785207088772</v>
      </c>
      <c r="J9" s="17"/>
      <c r="K9" s="17">
        <v>0.23162360161520601</v>
      </c>
      <c r="L9" s="17">
        <v>0.36652452192463097</v>
      </c>
      <c r="M9" s="17">
        <v>0.10814311067829099</v>
      </c>
      <c r="N9" s="17">
        <v>0.57396160481938596</v>
      </c>
      <c r="O9" s="17">
        <v>0.33471220538614699</v>
      </c>
      <c r="P9" s="17">
        <v>0.22112419867810801</v>
      </c>
      <c r="Q9" s="17">
        <v>0.32348320010954301</v>
      </c>
      <c r="R9" s="17">
        <v>0.367231514909995</v>
      </c>
      <c r="S9" s="17">
        <v>0</v>
      </c>
      <c r="T9" s="17">
        <v>0.426662111071057</v>
      </c>
      <c r="U9" s="17">
        <v>0.52116546502412198</v>
      </c>
      <c r="V9" s="17" t="s">
        <v>136</v>
      </c>
      <c r="W9" s="17">
        <v>0.37995122970142398</v>
      </c>
      <c r="X9" s="17">
        <v>0.36272884822381601</v>
      </c>
      <c r="Y9" s="17">
        <v>0.50108139725829803</v>
      </c>
      <c r="Z9" s="17">
        <v>0.74995290254937697</v>
      </c>
      <c r="AA9" s="17"/>
      <c r="AB9" s="17">
        <v>0.36575615387252203</v>
      </c>
      <c r="AC9" s="17">
        <v>0.26036597667483102</v>
      </c>
      <c r="AD9" s="17">
        <v>0.45527313973171002</v>
      </c>
      <c r="AE9" s="17">
        <v>0.42358520080194201</v>
      </c>
      <c r="AF9" s="17"/>
      <c r="AG9" s="17">
        <v>0.36499125582712699</v>
      </c>
      <c r="AH9" s="17">
        <v>0.50209370080721405</v>
      </c>
      <c r="AI9" s="17">
        <v>0.33405643789027201</v>
      </c>
      <c r="AJ9" s="17">
        <v>0.189871644791512</v>
      </c>
      <c r="AK9" s="17"/>
      <c r="AL9" s="17">
        <v>0.40925796476130399</v>
      </c>
      <c r="AM9" s="17">
        <v>0.324125342423429</v>
      </c>
      <c r="AN9" s="17">
        <v>0.34817239477629702</v>
      </c>
      <c r="AO9" s="17">
        <v>0.25369145377996999</v>
      </c>
      <c r="AP9" s="17">
        <v>0.43280841341783199</v>
      </c>
      <c r="AQ9" s="17">
        <v>0.46026469860964497</v>
      </c>
      <c r="AR9" s="17"/>
      <c r="AS9" s="17" t="s">
        <v>136</v>
      </c>
      <c r="AT9" s="17" t="s">
        <v>136</v>
      </c>
      <c r="AU9" s="17" t="s">
        <v>136</v>
      </c>
      <c r="AV9" s="17">
        <v>0.34386002076005601</v>
      </c>
      <c r="AW9" s="17">
        <v>0.42140451976800097</v>
      </c>
      <c r="AX9" s="17" t="s">
        <v>136</v>
      </c>
      <c r="AY9" s="17" t="s">
        <v>136</v>
      </c>
      <c r="AZ9" s="17" t="s">
        <v>136</v>
      </c>
      <c r="BA9" s="17" t="s">
        <v>136</v>
      </c>
      <c r="BB9" s="17"/>
      <c r="BC9" s="17">
        <v>0.43951915298101502</v>
      </c>
      <c r="BD9" s="17">
        <v>0.41415403150151903</v>
      </c>
      <c r="BE9" s="17">
        <v>0.20277701843944701</v>
      </c>
      <c r="BF9" s="17">
        <v>0.37426440699024999</v>
      </c>
      <c r="BG9" s="17">
        <v>0.279723749589952</v>
      </c>
      <c r="BH9" s="17">
        <v>0.67932758699863505</v>
      </c>
      <c r="BI9" s="17"/>
      <c r="BJ9" s="17">
        <v>0.33216812953675501</v>
      </c>
      <c r="BK9" s="17">
        <v>0.35438974789806998</v>
      </c>
      <c r="BL9" s="17">
        <v>0.196299199038174</v>
      </c>
      <c r="BM9" s="17">
        <v>0.41089506944598198</v>
      </c>
      <c r="BN9" s="17">
        <v>0.44220163905371701</v>
      </c>
      <c r="BO9" s="17">
        <v>0.426905972576749</v>
      </c>
      <c r="BP9" s="17"/>
      <c r="BQ9" s="17">
        <v>0.36974469062138199</v>
      </c>
      <c r="BR9" s="17">
        <v>0.36584879472801601</v>
      </c>
      <c r="BS9" s="17"/>
      <c r="BT9" s="17">
        <v>0.42635532147608701</v>
      </c>
      <c r="BU9" s="17">
        <v>0.33745096130913499</v>
      </c>
      <c r="BV9" s="17"/>
      <c r="BW9" s="17">
        <v>0.452532753824337</v>
      </c>
      <c r="BX9" s="17">
        <v>0.29888102008686501</v>
      </c>
    </row>
    <row r="10" spans="2:76" x14ac:dyDescent="0.35">
      <c r="B10" s="18" t="s">
        <v>158</v>
      </c>
      <c r="C10" s="17">
        <v>0.52314788225516895</v>
      </c>
      <c r="D10" s="17">
        <v>0.524823675744304</v>
      </c>
      <c r="E10" s="17">
        <v>0.52076852008255103</v>
      </c>
      <c r="F10" s="17"/>
      <c r="G10" s="17">
        <v>0.70806812912401695</v>
      </c>
      <c r="H10" s="17">
        <v>0.47662957912221898</v>
      </c>
      <c r="I10" s="17">
        <v>0.34733244865172602</v>
      </c>
      <c r="J10" s="17"/>
      <c r="K10" s="17">
        <v>0.60268878071574405</v>
      </c>
      <c r="L10" s="17">
        <v>0.53767755189686195</v>
      </c>
      <c r="M10" s="17">
        <v>0.78018908289747801</v>
      </c>
      <c r="N10" s="17">
        <v>0.42603839518061398</v>
      </c>
      <c r="O10" s="17">
        <v>0</v>
      </c>
      <c r="P10" s="17">
        <v>0.44501744793887299</v>
      </c>
      <c r="Q10" s="17">
        <v>0.51717684539950803</v>
      </c>
      <c r="R10" s="17">
        <v>0.59826427496640699</v>
      </c>
      <c r="S10" s="17">
        <v>0.74926539812333204</v>
      </c>
      <c r="T10" s="17">
        <v>0.50164791027571798</v>
      </c>
      <c r="U10" s="17">
        <v>0.38227636261975401</v>
      </c>
      <c r="V10" s="17" t="s">
        <v>136</v>
      </c>
      <c r="W10" s="17">
        <v>0.56758527615649801</v>
      </c>
      <c r="X10" s="17">
        <v>0.453725649828707</v>
      </c>
      <c r="Y10" s="17">
        <v>0.49891860274170202</v>
      </c>
      <c r="Z10" s="17">
        <v>0.25004709745062298</v>
      </c>
      <c r="AA10" s="17"/>
      <c r="AB10" s="17">
        <v>0.46771308294254599</v>
      </c>
      <c r="AC10" s="17">
        <v>0.62858538272487596</v>
      </c>
      <c r="AD10" s="17">
        <v>0.471790205116348</v>
      </c>
      <c r="AE10" s="17">
        <v>0.48063679828039402</v>
      </c>
      <c r="AF10" s="17"/>
      <c r="AG10" s="17">
        <v>0.543173127470441</v>
      </c>
      <c r="AH10" s="17">
        <v>0.35805641965505403</v>
      </c>
      <c r="AI10" s="17">
        <v>0.56334672193109303</v>
      </c>
      <c r="AJ10" s="17">
        <v>0.46329280609083101</v>
      </c>
      <c r="AK10" s="17"/>
      <c r="AL10" s="17">
        <v>0.47887163855433501</v>
      </c>
      <c r="AM10" s="17">
        <v>0.58735334286440199</v>
      </c>
      <c r="AN10" s="17">
        <v>0.58912967871758104</v>
      </c>
      <c r="AO10" s="17">
        <v>0.57752642347803496</v>
      </c>
      <c r="AP10" s="17">
        <v>0.42317666344294802</v>
      </c>
      <c r="AQ10" s="17">
        <v>0.37056744510369299</v>
      </c>
      <c r="AR10" s="17"/>
      <c r="AS10" s="17" t="s">
        <v>136</v>
      </c>
      <c r="AT10" s="17" t="s">
        <v>136</v>
      </c>
      <c r="AU10" s="17" t="s">
        <v>136</v>
      </c>
      <c r="AV10" s="17">
        <v>0.56473303007474396</v>
      </c>
      <c r="AW10" s="17">
        <v>0.43346380980527299</v>
      </c>
      <c r="AX10" s="17" t="s">
        <v>136</v>
      </c>
      <c r="AY10" s="17" t="s">
        <v>136</v>
      </c>
      <c r="AZ10" s="17" t="s">
        <v>136</v>
      </c>
      <c r="BA10" s="17" t="s">
        <v>136</v>
      </c>
      <c r="BB10" s="17"/>
      <c r="BC10" s="17">
        <v>0.45050228185489</v>
      </c>
      <c r="BD10" s="17">
        <v>0.46147690908794797</v>
      </c>
      <c r="BE10" s="17">
        <v>0.79722298156055305</v>
      </c>
      <c r="BF10" s="17">
        <v>0.48712470694347398</v>
      </c>
      <c r="BG10" s="17">
        <v>0.62072989340432805</v>
      </c>
      <c r="BH10" s="17">
        <v>0.32067241300136501</v>
      </c>
      <c r="BI10" s="17"/>
      <c r="BJ10" s="17">
        <v>0.56014253261599001</v>
      </c>
      <c r="BK10" s="17">
        <v>0.52071677212249601</v>
      </c>
      <c r="BL10" s="17">
        <v>0.49070404831803299</v>
      </c>
      <c r="BM10" s="17">
        <v>0.55156240994971095</v>
      </c>
      <c r="BN10" s="17">
        <v>0.47057194372495198</v>
      </c>
      <c r="BO10" s="17">
        <v>0.48626035049121202</v>
      </c>
      <c r="BP10" s="17"/>
      <c r="BQ10" s="17">
        <v>0.51783983668313205</v>
      </c>
      <c r="BR10" s="17">
        <v>0.53351654460842701</v>
      </c>
      <c r="BS10" s="17"/>
      <c r="BT10" s="17">
        <v>0.45503183743642001</v>
      </c>
      <c r="BU10" s="17">
        <v>0.56481970103043699</v>
      </c>
      <c r="BV10" s="17"/>
      <c r="BW10" s="17">
        <v>0.45025469785382599</v>
      </c>
      <c r="BX10" s="17">
        <v>0.602750119019414</v>
      </c>
    </row>
    <row r="11" spans="2:76" x14ac:dyDescent="0.35">
      <c r="B11" s="18" t="s">
        <v>97</v>
      </c>
      <c r="C11" s="19">
        <v>0.10842655567036399</v>
      </c>
      <c r="D11" s="19">
        <v>0.12138245839027199</v>
      </c>
      <c r="E11" s="19">
        <v>9.0031219345375502E-2</v>
      </c>
      <c r="F11" s="19"/>
      <c r="G11" s="19">
        <v>7.5314579368540205E-2</v>
      </c>
      <c r="H11" s="19">
        <v>0.11157005936235299</v>
      </c>
      <c r="I11" s="19">
        <v>0.15288234425950201</v>
      </c>
      <c r="J11" s="19"/>
      <c r="K11" s="19">
        <v>0.16568761766904899</v>
      </c>
      <c r="L11" s="19">
        <v>9.5797926178507298E-2</v>
      </c>
      <c r="M11" s="19">
        <v>0.11166780642423101</v>
      </c>
      <c r="N11" s="19">
        <v>0</v>
      </c>
      <c r="O11" s="19">
        <v>0.66528779461385301</v>
      </c>
      <c r="P11" s="19">
        <v>0.333858353383019</v>
      </c>
      <c r="Q11" s="19">
        <v>0.15933995449094901</v>
      </c>
      <c r="R11" s="19">
        <v>3.4504210123598202E-2</v>
      </c>
      <c r="S11" s="19">
        <v>0.25073460187666802</v>
      </c>
      <c r="T11" s="19">
        <v>7.1689978653225198E-2</v>
      </c>
      <c r="U11" s="19">
        <v>9.6558172356124405E-2</v>
      </c>
      <c r="V11" s="19" t="s">
        <v>136</v>
      </c>
      <c r="W11" s="19">
        <v>5.2463494142078099E-2</v>
      </c>
      <c r="X11" s="19">
        <v>0.18354550194747701</v>
      </c>
      <c r="Y11" s="19">
        <v>0</v>
      </c>
      <c r="Z11" s="19">
        <v>0</v>
      </c>
      <c r="AA11" s="19"/>
      <c r="AB11" s="19">
        <v>0.16653076318493301</v>
      </c>
      <c r="AC11" s="19">
        <v>0.111048640600293</v>
      </c>
      <c r="AD11" s="19">
        <v>7.2936655151942795E-2</v>
      </c>
      <c r="AE11" s="19">
        <v>9.5778000917663905E-2</v>
      </c>
      <c r="AF11" s="19"/>
      <c r="AG11" s="19">
        <v>9.1835616702431302E-2</v>
      </c>
      <c r="AH11" s="19">
        <v>0.13984987953773201</v>
      </c>
      <c r="AI11" s="19">
        <v>0.102596840178636</v>
      </c>
      <c r="AJ11" s="19">
        <v>0.34683554911765702</v>
      </c>
      <c r="AK11" s="19"/>
      <c r="AL11" s="19">
        <v>0.111870396684361</v>
      </c>
      <c r="AM11" s="19">
        <v>8.8521314712169105E-2</v>
      </c>
      <c r="AN11" s="19">
        <v>6.2697926506122104E-2</v>
      </c>
      <c r="AO11" s="19">
        <v>0.168782122741995</v>
      </c>
      <c r="AP11" s="19">
        <v>0.14401492313922001</v>
      </c>
      <c r="AQ11" s="19">
        <v>0.16916785628666101</v>
      </c>
      <c r="AR11" s="19"/>
      <c r="AS11" s="19" t="s">
        <v>136</v>
      </c>
      <c r="AT11" s="19" t="s">
        <v>136</v>
      </c>
      <c r="AU11" s="19" t="s">
        <v>136</v>
      </c>
      <c r="AV11" s="19">
        <v>9.1406949165200396E-2</v>
      </c>
      <c r="AW11" s="19">
        <v>0.14513167042672601</v>
      </c>
      <c r="AX11" s="19" t="s">
        <v>136</v>
      </c>
      <c r="AY11" s="19" t="s">
        <v>136</v>
      </c>
      <c r="AZ11" s="19" t="s">
        <v>136</v>
      </c>
      <c r="BA11" s="19" t="s">
        <v>136</v>
      </c>
      <c r="BB11" s="19"/>
      <c r="BC11" s="19">
        <v>0.109978565164095</v>
      </c>
      <c r="BD11" s="19">
        <v>0.124369059410533</v>
      </c>
      <c r="BE11" s="19">
        <v>0</v>
      </c>
      <c r="BF11" s="19">
        <v>0.138610886066276</v>
      </c>
      <c r="BG11" s="19">
        <v>9.9546357005719704E-2</v>
      </c>
      <c r="BH11" s="19">
        <v>0</v>
      </c>
      <c r="BI11" s="19"/>
      <c r="BJ11" s="19">
        <v>0.107689337847255</v>
      </c>
      <c r="BK11" s="19">
        <v>0.12489347997943299</v>
      </c>
      <c r="BL11" s="19">
        <v>0.31299675264379301</v>
      </c>
      <c r="BM11" s="19">
        <v>3.7542520604306802E-2</v>
      </c>
      <c r="BN11" s="19">
        <v>8.7226417221331107E-2</v>
      </c>
      <c r="BO11" s="19">
        <v>8.6833676932039097E-2</v>
      </c>
      <c r="BP11" s="19"/>
      <c r="BQ11" s="19">
        <v>0.112415472695486</v>
      </c>
      <c r="BR11" s="19">
        <v>0.100634660663556</v>
      </c>
      <c r="BS11" s="19"/>
      <c r="BT11" s="19">
        <v>0.118612841087493</v>
      </c>
      <c r="BU11" s="19">
        <v>9.7729337660427795E-2</v>
      </c>
      <c r="BV11" s="19"/>
      <c r="BW11" s="19">
        <v>9.7212548321836706E-2</v>
      </c>
      <c r="BX11" s="19">
        <v>9.8368860893720406E-2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X17"/>
  <sheetViews>
    <sheetView showGridLines="0" topLeftCell="A6" workbookViewId="0">
      <pane xSplit="2" topLeftCell="C1" activePane="topRight" state="frozen"/>
      <selection pane="topRight" activeCell="A11" sqref="A11:XFD11"/>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124</v>
      </c>
      <c r="D7" s="10">
        <v>70</v>
      </c>
      <c r="E7" s="10">
        <v>54</v>
      </c>
      <c r="F7" s="10"/>
      <c r="G7" s="10">
        <v>23</v>
      </c>
      <c r="H7" s="10">
        <v>70</v>
      </c>
      <c r="I7" s="10">
        <v>31</v>
      </c>
      <c r="J7" s="10"/>
      <c r="K7" s="10">
        <v>10</v>
      </c>
      <c r="L7" s="10">
        <v>20</v>
      </c>
      <c r="M7" s="10">
        <v>1</v>
      </c>
      <c r="N7" s="10">
        <v>4</v>
      </c>
      <c r="O7" s="10">
        <v>1</v>
      </c>
      <c r="P7" s="10">
        <v>2</v>
      </c>
      <c r="Q7" s="10">
        <v>8</v>
      </c>
      <c r="R7" s="10">
        <v>10</v>
      </c>
      <c r="S7" s="10" t="s">
        <v>135</v>
      </c>
      <c r="T7" s="10">
        <v>35</v>
      </c>
      <c r="U7" s="10">
        <v>11</v>
      </c>
      <c r="V7" s="10" t="s">
        <v>135</v>
      </c>
      <c r="W7" s="10">
        <v>7</v>
      </c>
      <c r="X7" s="10">
        <v>4</v>
      </c>
      <c r="Y7" s="10">
        <v>5</v>
      </c>
      <c r="Z7" s="10">
        <v>6</v>
      </c>
      <c r="AA7" s="10"/>
      <c r="AB7" s="10">
        <v>9</v>
      </c>
      <c r="AC7" s="10">
        <v>25</v>
      </c>
      <c r="AD7" s="10">
        <v>37</v>
      </c>
      <c r="AE7" s="10">
        <v>49</v>
      </c>
      <c r="AF7" s="10"/>
      <c r="AG7" s="10">
        <v>73</v>
      </c>
      <c r="AH7" s="10">
        <v>16</v>
      </c>
      <c r="AI7" s="10">
        <v>28</v>
      </c>
      <c r="AJ7" s="10">
        <v>2</v>
      </c>
      <c r="AK7" s="10"/>
      <c r="AL7" s="10">
        <v>30</v>
      </c>
      <c r="AM7" s="10">
        <v>24</v>
      </c>
      <c r="AN7" s="10">
        <v>11</v>
      </c>
      <c r="AO7" s="10">
        <v>6</v>
      </c>
      <c r="AP7" s="10">
        <v>7</v>
      </c>
      <c r="AQ7" s="10">
        <v>10</v>
      </c>
      <c r="AR7" s="10"/>
      <c r="AS7" s="10" t="s">
        <v>135</v>
      </c>
      <c r="AT7" s="10" t="s">
        <v>135</v>
      </c>
      <c r="AU7" s="10" t="s">
        <v>135</v>
      </c>
      <c r="AV7" s="10">
        <v>80</v>
      </c>
      <c r="AW7" s="10">
        <v>44</v>
      </c>
      <c r="AX7" s="10" t="s">
        <v>135</v>
      </c>
      <c r="AY7" s="10" t="s">
        <v>135</v>
      </c>
      <c r="AZ7" s="10" t="s">
        <v>135</v>
      </c>
      <c r="BA7" s="10" t="s">
        <v>135</v>
      </c>
      <c r="BB7" s="10"/>
      <c r="BC7" s="10">
        <v>53</v>
      </c>
      <c r="BD7" s="10">
        <v>19</v>
      </c>
      <c r="BE7" s="10">
        <v>1</v>
      </c>
      <c r="BF7" s="10">
        <v>14</v>
      </c>
      <c r="BG7" s="10">
        <v>35</v>
      </c>
      <c r="BH7" s="10">
        <v>2</v>
      </c>
      <c r="BI7" s="10"/>
      <c r="BJ7" s="10">
        <v>21</v>
      </c>
      <c r="BK7" s="10">
        <v>33</v>
      </c>
      <c r="BL7" s="10">
        <v>5</v>
      </c>
      <c r="BM7" s="10">
        <v>32</v>
      </c>
      <c r="BN7" s="10">
        <v>23</v>
      </c>
      <c r="BO7" s="10">
        <v>10</v>
      </c>
      <c r="BP7" s="10"/>
      <c r="BQ7" s="10">
        <v>83</v>
      </c>
      <c r="BR7" s="10">
        <v>41</v>
      </c>
      <c r="BS7" s="10"/>
      <c r="BT7" s="10">
        <v>52</v>
      </c>
      <c r="BU7" s="10">
        <v>72</v>
      </c>
      <c r="BV7" s="10"/>
      <c r="BW7" s="10">
        <v>74</v>
      </c>
      <c r="BX7" s="10">
        <v>48</v>
      </c>
    </row>
    <row r="8" spans="2:76" ht="30" customHeight="1" x14ac:dyDescent="0.35">
      <c r="B8" s="11" t="s">
        <v>20</v>
      </c>
      <c r="C8" s="11">
        <v>121</v>
      </c>
      <c r="D8" s="11">
        <v>68</v>
      </c>
      <c r="E8" s="11">
        <v>53</v>
      </c>
      <c r="F8" s="11"/>
      <c r="G8" s="11">
        <v>22</v>
      </c>
      <c r="H8" s="11">
        <v>67</v>
      </c>
      <c r="I8" s="11">
        <v>32</v>
      </c>
      <c r="J8" s="11"/>
      <c r="K8" s="11">
        <v>12</v>
      </c>
      <c r="L8" s="11">
        <v>19</v>
      </c>
      <c r="M8" s="11">
        <v>1</v>
      </c>
      <c r="N8" s="11">
        <v>4</v>
      </c>
      <c r="O8" s="11">
        <v>1</v>
      </c>
      <c r="P8" s="11">
        <v>2</v>
      </c>
      <c r="Q8" s="11">
        <v>8</v>
      </c>
      <c r="R8" s="11">
        <v>10</v>
      </c>
      <c r="S8" s="11" t="s">
        <v>135</v>
      </c>
      <c r="T8" s="11">
        <v>34</v>
      </c>
      <c r="U8" s="11">
        <v>11</v>
      </c>
      <c r="V8" s="11" t="s">
        <v>135</v>
      </c>
      <c r="W8" s="11">
        <v>6</v>
      </c>
      <c r="X8" s="11">
        <v>5</v>
      </c>
      <c r="Y8" s="11">
        <v>4</v>
      </c>
      <c r="Z8" s="11">
        <v>5</v>
      </c>
      <c r="AA8" s="11"/>
      <c r="AB8" s="11">
        <v>9</v>
      </c>
      <c r="AC8" s="11">
        <v>25</v>
      </c>
      <c r="AD8" s="11">
        <v>35</v>
      </c>
      <c r="AE8" s="11">
        <v>47</v>
      </c>
      <c r="AF8" s="11"/>
      <c r="AG8" s="11">
        <v>72</v>
      </c>
      <c r="AH8" s="11">
        <v>16</v>
      </c>
      <c r="AI8" s="11">
        <v>27</v>
      </c>
      <c r="AJ8" s="11">
        <v>2</v>
      </c>
      <c r="AK8" s="11"/>
      <c r="AL8" s="11">
        <v>30</v>
      </c>
      <c r="AM8" s="11">
        <v>24</v>
      </c>
      <c r="AN8" s="11">
        <v>11</v>
      </c>
      <c r="AO8" s="11">
        <v>6</v>
      </c>
      <c r="AP8" s="11">
        <v>6</v>
      </c>
      <c r="AQ8" s="11">
        <v>11</v>
      </c>
      <c r="AR8" s="11"/>
      <c r="AS8" s="11" t="s">
        <v>135</v>
      </c>
      <c r="AT8" s="11" t="s">
        <v>135</v>
      </c>
      <c r="AU8" s="11" t="s">
        <v>135</v>
      </c>
      <c r="AV8" s="11">
        <v>77</v>
      </c>
      <c r="AW8" s="11">
        <v>44</v>
      </c>
      <c r="AX8" s="11" t="s">
        <v>135</v>
      </c>
      <c r="AY8" s="11" t="s">
        <v>135</v>
      </c>
      <c r="AZ8" s="11" t="s">
        <v>135</v>
      </c>
      <c r="BA8" s="11" t="s">
        <v>135</v>
      </c>
      <c r="BB8" s="11"/>
      <c r="BC8" s="11">
        <v>53</v>
      </c>
      <c r="BD8" s="11">
        <v>18</v>
      </c>
      <c r="BE8" s="11">
        <v>1</v>
      </c>
      <c r="BF8" s="11">
        <v>14</v>
      </c>
      <c r="BG8" s="11">
        <v>34</v>
      </c>
      <c r="BH8" s="11">
        <v>2</v>
      </c>
      <c r="BI8" s="11"/>
      <c r="BJ8" s="11">
        <v>21</v>
      </c>
      <c r="BK8" s="11">
        <v>32</v>
      </c>
      <c r="BL8" s="11">
        <v>5</v>
      </c>
      <c r="BM8" s="11">
        <v>32</v>
      </c>
      <c r="BN8" s="11">
        <v>22</v>
      </c>
      <c r="BO8" s="11">
        <v>9</v>
      </c>
      <c r="BP8" s="11"/>
      <c r="BQ8" s="11">
        <v>81</v>
      </c>
      <c r="BR8" s="11">
        <v>41</v>
      </c>
      <c r="BS8" s="11"/>
      <c r="BT8" s="11">
        <v>51</v>
      </c>
      <c r="BU8" s="11">
        <v>71</v>
      </c>
      <c r="BV8" s="11"/>
      <c r="BW8" s="11">
        <v>72</v>
      </c>
      <c r="BX8" s="11">
        <v>47</v>
      </c>
    </row>
    <row r="9" spans="2:76" ht="29" x14ac:dyDescent="0.35">
      <c r="B9" s="18" t="s">
        <v>160</v>
      </c>
      <c r="C9" s="17">
        <v>0.57383658428712403</v>
      </c>
      <c r="D9" s="17">
        <v>0.599951042268829</v>
      </c>
      <c r="E9" s="17">
        <v>0.54013128042455405</v>
      </c>
      <c r="F9" s="17"/>
      <c r="G9" s="17">
        <v>0.83020730898759498</v>
      </c>
      <c r="H9" s="17">
        <v>0.71444807532463395</v>
      </c>
      <c r="I9" s="17">
        <v>0.10842070462031</v>
      </c>
      <c r="J9" s="17"/>
      <c r="K9" s="17">
        <v>0.698307014240232</v>
      </c>
      <c r="L9" s="17">
        <v>0.594450466923648</v>
      </c>
      <c r="M9" s="17">
        <v>1</v>
      </c>
      <c r="N9" s="17">
        <v>0.74531244230459104</v>
      </c>
      <c r="O9" s="17">
        <v>1</v>
      </c>
      <c r="P9" s="17">
        <v>1</v>
      </c>
      <c r="Q9" s="17">
        <v>0.48724741287847301</v>
      </c>
      <c r="R9" s="17">
        <v>0.47537291039424301</v>
      </c>
      <c r="S9" s="17" t="s">
        <v>136</v>
      </c>
      <c r="T9" s="17">
        <v>0.47195850849694698</v>
      </c>
      <c r="U9" s="17">
        <v>0.63406358540485497</v>
      </c>
      <c r="V9" s="17" t="s">
        <v>136</v>
      </c>
      <c r="W9" s="17">
        <v>0.40799486421665199</v>
      </c>
      <c r="X9" s="17">
        <v>0.74883339997143294</v>
      </c>
      <c r="Y9" s="17">
        <v>0.80161650130721296</v>
      </c>
      <c r="Z9" s="17">
        <v>0.49764731501314902</v>
      </c>
      <c r="AA9" s="17"/>
      <c r="AB9" s="17">
        <v>0.32539900714848902</v>
      </c>
      <c r="AC9" s="17">
        <v>0.57713699238048399</v>
      </c>
      <c r="AD9" s="17">
        <v>0.55528435018091304</v>
      </c>
      <c r="AE9" s="17">
        <v>0.61960883848784598</v>
      </c>
      <c r="AF9" s="17"/>
      <c r="AG9" s="17">
        <v>0.57590518053805295</v>
      </c>
      <c r="AH9" s="17">
        <v>0.56749716257087301</v>
      </c>
      <c r="AI9" s="17">
        <v>0.64759507850117604</v>
      </c>
      <c r="AJ9" s="17">
        <v>0.50492673263201804</v>
      </c>
      <c r="AK9" s="17"/>
      <c r="AL9" s="17">
        <v>0.521157434990696</v>
      </c>
      <c r="AM9" s="17">
        <v>0.735431101164714</v>
      </c>
      <c r="AN9" s="17">
        <v>0.53987381339320895</v>
      </c>
      <c r="AO9" s="17">
        <v>0.333061317086562</v>
      </c>
      <c r="AP9" s="17">
        <v>0.84625649860848196</v>
      </c>
      <c r="AQ9" s="17">
        <v>0.595931821886724</v>
      </c>
      <c r="AR9" s="17"/>
      <c r="AS9" s="17" t="s">
        <v>136</v>
      </c>
      <c r="AT9" s="17" t="s">
        <v>136</v>
      </c>
      <c r="AU9" s="17" t="s">
        <v>136</v>
      </c>
      <c r="AV9" s="17">
        <v>0.68684047253557901</v>
      </c>
      <c r="AW9" s="17">
        <v>0.37497405720093901</v>
      </c>
      <c r="AX9" s="17" t="s">
        <v>136</v>
      </c>
      <c r="AY9" s="17" t="s">
        <v>136</v>
      </c>
      <c r="AZ9" s="17" t="s">
        <v>136</v>
      </c>
      <c r="BA9" s="17" t="s">
        <v>136</v>
      </c>
      <c r="BB9" s="17"/>
      <c r="BC9" s="17">
        <v>0.57713230665795701</v>
      </c>
      <c r="BD9" s="17">
        <v>0.620499498582326</v>
      </c>
      <c r="BE9" s="17">
        <v>1</v>
      </c>
      <c r="BF9" s="17">
        <v>0.49786676842834798</v>
      </c>
      <c r="BG9" s="17">
        <v>0.53506139713399703</v>
      </c>
      <c r="BH9" s="17">
        <v>1</v>
      </c>
      <c r="BI9" s="17"/>
      <c r="BJ9" s="17">
        <v>0.645152287061737</v>
      </c>
      <c r="BK9" s="17">
        <v>0.54449059499397201</v>
      </c>
      <c r="BL9" s="17">
        <v>0.36675045624542202</v>
      </c>
      <c r="BM9" s="17">
        <v>0.50626297944188803</v>
      </c>
      <c r="BN9" s="17">
        <v>0.68847067453726996</v>
      </c>
      <c r="BO9" s="17">
        <v>0.58932614581280096</v>
      </c>
      <c r="BP9" s="17"/>
      <c r="BQ9" s="17">
        <v>0.57171392520972597</v>
      </c>
      <c r="BR9" s="17">
        <v>0.57802711139629104</v>
      </c>
      <c r="BS9" s="17"/>
      <c r="BT9" s="17">
        <v>0.57061617165934797</v>
      </c>
      <c r="BU9" s="17">
        <v>0.57615424641253499</v>
      </c>
      <c r="BV9" s="17"/>
      <c r="BW9" s="17">
        <v>0.54258599245181305</v>
      </c>
      <c r="BX9" s="17">
        <v>0.60331825127975003</v>
      </c>
    </row>
    <row r="10" spans="2:76" ht="58" x14ac:dyDescent="0.35">
      <c r="B10" s="18" t="s">
        <v>161</v>
      </c>
      <c r="C10" s="17">
        <v>0.144789151381714</v>
      </c>
      <c r="D10" s="17">
        <v>0.148690629527573</v>
      </c>
      <c r="E10" s="17">
        <v>0.13975360722025901</v>
      </c>
      <c r="F10" s="17"/>
      <c r="G10" s="17">
        <v>0.12863203667477999</v>
      </c>
      <c r="H10" s="17">
        <v>7.6006593462492403E-2</v>
      </c>
      <c r="I10" s="17">
        <v>0.297635464657583</v>
      </c>
      <c r="J10" s="17"/>
      <c r="K10" s="17">
        <v>0.10092586713672801</v>
      </c>
      <c r="L10" s="17">
        <v>0.15238848506233199</v>
      </c>
      <c r="M10" s="17">
        <v>0</v>
      </c>
      <c r="N10" s="17">
        <v>0</v>
      </c>
      <c r="O10" s="17">
        <v>0</v>
      </c>
      <c r="P10" s="17">
        <v>0</v>
      </c>
      <c r="Q10" s="17">
        <v>0</v>
      </c>
      <c r="R10" s="17">
        <v>0</v>
      </c>
      <c r="S10" s="17" t="s">
        <v>136</v>
      </c>
      <c r="T10" s="17">
        <v>0.299181535709929</v>
      </c>
      <c r="U10" s="17">
        <v>9.1638683325748399E-2</v>
      </c>
      <c r="V10" s="17" t="s">
        <v>136</v>
      </c>
      <c r="W10" s="17">
        <v>0.160429269996964</v>
      </c>
      <c r="X10" s="17">
        <v>0.251166600028567</v>
      </c>
      <c r="Y10" s="17">
        <v>0</v>
      </c>
      <c r="Z10" s="17">
        <v>0</v>
      </c>
      <c r="AA10" s="17"/>
      <c r="AB10" s="17">
        <v>0.23389411134386001</v>
      </c>
      <c r="AC10" s="17">
        <v>0.13198986159723899</v>
      </c>
      <c r="AD10" s="17">
        <v>0.14522843888064299</v>
      </c>
      <c r="AE10" s="17">
        <v>0.145923071482741</v>
      </c>
      <c r="AF10" s="17"/>
      <c r="AG10" s="17">
        <v>0.17387675086819901</v>
      </c>
      <c r="AH10" s="17">
        <v>0.12879072806640099</v>
      </c>
      <c r="AI10" s="17">
        <v>7.2045215753137007E-2</v>
      </c>
      <c r="AJ10" s="17">
        <v>0</v>
      </c>
      <c r="AK10" s="17"/>
      <c r="AL10" s="17">
        <v>0.211419176393047</v>
      </c>
      <c r="AM10" s="17">
        <v>0.136296921794405</v>
      </c>
      <c r="AN10" s="17">
        <v>0</v>
      </c>
      <c r="AO10" s="17">
        <v>0.16578169217952801</v>
      </c>
      <c r="AP10" s="17">
        <v>0</v>
      </c>
      <c r="AQ10" s="17">
        <v>0.20546726491838299</v>
      </c>
      <c r="AR10" s="17"/>
      <c r="AS10" s="17" t="s">
        <v>136</v>
      </c>
      <c r="AT10" s="17" t="s">
        <v>136</v>
      </c>
      <c r="AU10" s="17" t="s">
        <v>136</v>
      </c>
      <c r="AV10" s="17">
        <v>0.13163872635353099</v>
      </c>
      <c r="AW10" s="17">
        <v>0.16793106971652699</v>
      </c>
      <c r="AX10" s="17" t="s">
        <v>136</v>
      </c>
      <c r="AY10" s="17" t="s">
        <v>136</v>
      </c>
      <c r="AZ10" s="17" t="s">
        <v>136</v>
      </c>
      <c r="BA10" s="17" t="s">
        <v>136</v>
      </c>
      <c r="BB10" s="17"/>
      <c r="BC10" s="17">
        <v>0.15924070816665301</v>
      </c>
      <c r="BD10" s="17">
        <v>0.15461579312262599</v>
      </c>
      <c r="BE10" s="17">
        <v>0</v>
      </c>
      <c r="BF10" s="17">
        <v>0.151126072759908</v>
      </c>
      <c r="BG10" s="17">
        <v>0.12764540831158799</v>
      </c>
      <c r="BH10" s="17">
        <v>0</v>
      </c>
      <c r="BI10" s="17"/>
      <c r="BJ10" s="17">
        <v>0.15336471671648599</v>
      </c>
      <c r="BK10" s="17">
        <v>0.15690189980342101</v>
      </c>
      <c r="BL10" s="17">
        <v>0.41576400573179401</v>
      </c>
      <c r="BM10" s="17">
        <v>0.125706197083333</v>
      </c>
      <c r="BN10" s="17">
        <v>5.4605004772485199E-2</v>
      </c>
      <c r="BO10" s="17">
        <v>0.20696772458177301</v>
      </c>
      <c r="BP10" s="17"/>
      <c r="BQ10" s="17">
        <v>0.141852951139815</v>
      </c>
      <c r="BR10" s="17">
        <v>0.150585761323761</v>
      </c>
      <c r="BS10" s="17"/>
      <c r="BT10" s="17">
        <v>0.128398665265895</v>
      </c>
      <c r="BU10" s="17">
        <v>0.156585033859649</v>
      </c>
      <c r="BV10" s="17"/>
      <c r="BW10" s="17">
        <v>0.185146036887474</v>
      </c>
      <c r="BX10" s="17">
        <v>8.8843695465074493E-2</v>
      </c>
    </row>
    <row r="11" spans="2:76" ht="29" x14ac:dyDescent="0.35">
      <c r="B11" s="18" t="s">
        <v>163</v>
      </c>
      <c r="C11" s="17">
        <v>0.24993084055592599</v>
      </c>
      <c r="D11" s="17">
        <v>0.22253728658399199</v>
      </c>
      <c r="E11" s="17">
        <v>0.28528704289972301</v>
      </c>
      <c r="F11" s="17"/>
      <c r="G11" s="17">
        <v>4.11606543376246E-2</v>
      </c>
      <c r="H11" s="17">
        <v>0.152400955859055</v>
      </c>
      <c r="I11" s="17">
        <v>0.59394383072210699</v>
      </c>
      <c r="J11" s="17"/>
      <c r="K11" s="17">
        <v>0.101020307488124</v>
      </c>
      <c r="L11" s="17">
        <v>0.25316104801402001</v>
      </c>
      <c r="M11" s="17">
        <v>0</v>
      </c>
      <c r="N11" s="17">
        <v>0.25468755769540902</v>
      </c>
      <c r="O11" s="17">
        <v>0</v>
      </c>
      <c r="P11" s="17">
        <v>0</v>
      </c>
      <c r="Q11" s="17">
        <v>0.39236788963200397</v>
      </c>
      <c r="R11" s="17">
        <v>0.52462708960575699</v>
      </c>
      <c r="S11" s="17" t="s">
        <v>136</v>
      </c>
      <c r="T11" s="17">
        <v>0.20182215593970501</v>
      </c>
      <c r="U11" s="17">
        <v>0.27429773126939699</v>
      </c>
      <c r="V11" s="17" t="s">
        <v>136</v>
      </c>
      <c r="W11" s="17">
        <v>0.43157586578638402</v>
      </c>
      <c r="X11" s="17">
        <v>0</v>
      </c>
      <c r="Y11" s="17">
        <v>0.19838349869278701</v>
      </c>
      <c r="Z11" s="17">
        <v>0.33631502384836598</v>
      </c>
      <c r="AA11" s="17"/>
      <c r="AB11" s="17">
        <v>0.44070688150765103</v>
      </c>
      <c r="AC11" s="17">
        <v>0.29087314602227698</v>
      </c>
      <c r="AD11" s="17">
        <v>0.23977655161782799</v>
      </c>
      <c r="AE11" s="17">
        <v>0.198263061249534</v>
      </c>
      <c r="AF11" s="17"/>
      <c r="AG11" s="17">
        <v>0.237313347875067</v>
      </c>
      <c r="AH11" s="17">
        <v>0.22997398863868301</v>
      </c>
      <c r="AI11" s="17">
        <v>0.217284317730151</v>
      </c>
      <c r="AJ11" s="17">
        <v>0.49507326736798202</v>
      </c>
      <c r="AK11" s="17"/>
      <c r="AL11" s="17">
        <v>0.26742338861625697</v>
      </c>
      <c r="AM11" s="17">
        <v>0.128271977040881</v>
      </c>
      <c r="AN11" s="17">
        <v>0.460126186606791</v>
      </c>
      <c r="AO11" s="17">
        <v>0.50115699073390996</v>
      </c>
      <c r="AP11" s="17">
        <v>0.15374350139151799</v>
      </c>
      <c r="AQ11" s="17">
        <v>0.19860091319489401</v>
      </c>
      <c r="AR11" s="17"/>
      <c r="AS11" s="17" t="s">
        <v>136</v>
      </c>
      <c r="AT11" s="17" t="s">
        <v>136</v>
      </c>
      <c r="AU11" s="17" t="s">
        <v>136</v>
      </c>
      <c r="AV11" s="17">
        <v>0.132209611102827</v>
      </c>
      <c r="AW11" s="17">
        <v>0.45709487308253399</v>
      </c>
      <c r="AX11" s="17" t="s">
        <v>136</v>
      </c>
      <c r="AY11" s="17" t="s">
        <v>136</v>
      </c>
      <c r="AZ11" s="17" t="s">
        <v>136</v>
      </c>
      <c r="BA11" s="17" t="s">
        <v>136</v>
      </c>
      <c r="BB11" s="17"/>
      <c r="BC11" s="17">
        <v>0.24607822003990501</v>
      </c>
      <c r="BD11" s="17">
        <v>0.159895086489208</v>
      </c>
      <c r="BE11" s="17">
        <v>0</v>
      </c>
      <c r="BF11" s="17">
        <v>0.29467128426073502</v>
      </c>
      <c r="BG11" s="17">
        <v>0.309770742763534</v>
      </c>
      <c r="BH11" s="17">
        <v>0</v>
      </c>
      <c r="BI11" s="17"/>
      <c r="BJ11" s="17">
        <v>0.20148299622177701</v>
      </c>
      <c r="BK11" s="17">
        <v>0.232636560417979</v>
      </c>
      <c r="BL11" s="17">
        <v>0.217485538022784</v>
      </c>
      <c r="BM11" s="17">
        <v>0.34327462044455098</v>
      </c>
      <c r="BN11" s="17">
        <v>0.21511160714755301</v>
      </c>
      <c r="BO11" s="17">
        <v>0.203706129605426</v>
      </c>
      <c r="BP11" s="17"/>
      <c r="BQ11" s="17">
        <v>0.25382688152010602</v>
      </c>
      <c r="BR11" s="17">
        <v>0.24223932501644899</v>
      </c>
      <c r="BS11" s="17"/>
      <c r="BT11" s="17">
        <v>0.30098516307475698</v>
      </c>
      <c r="BU11" s="17">
        <v>0.213188136027995</v>
      </c>
      <c r="BV11" s="17"/>
      <c r="BW11" s="17">
        <v>0.243115985796899</v>
      </c>
      <c r="BX11" s="17">
        <v>0.27147006089647202</v>
      </c>
    </row>
    <row r="12" spans="2:76" x14ac:dyDescent="0.35">
      <c r="B12" s="18" t="s">
        <v>97</v>
      </c>
      <c r="C12" s="19">
        <v>3.1443423775235298E-2</v>
      </c>
      <c r="D12" s="19">
        <v>2.88210416196047E-2</v>
      </c>
      <c r="E12" s="19">
        <v>3.48280694554646E-2</v>
      </c>
      <c r="F12" s="19"/>
      <c r="G12" s="19">
        <v>0</v>
      </c>
      <c r="H12" s="19">
        <v>5.7144375353818902E-2</v>
      </c>
      <c r="I12" s="19">
        <v>0</v>
      </c>
      <c r="J12" s="19"/>
      <c r="K12" s="19">
        <v>9.9746811134915001E-2</v>
      </c>
      <c r="L12" s="19">
        <v>0</v>
      </c>
      <c r="M12" s="19">
        <v>0</v>
      </c>
      <c r="N12" s="19">
        <v>0</v>
      </c>
      <c r="O12" s="19">
        <v>0</v>
      </c>
      <c r="P12" s="19">
        <v>0</v>
      </c>
      <c r="Q12" s="19">
        <v>0.120384697489523</v>
      </c>
      <c r="R12" s="19">
        <v>0</v>
      </c>
      <c r="S12" s="19" t="s">
        <v>136</v>
      </c>
      <c r="T12" s="19">
        <v>2.7037799853418899E-2</v>
      </c>
      <c r="U12" s="19">
        <v>0</v>
      </c>
      <c r="V12" s="19" t="s">
        <v>136</v>
      </c>
      <c r="W12" s="19">
        <v>0</v>
      </c>
      <c r="X12" s="19">
        <v>0</v>
      </c>
      <c r="Y12" s="19">
        <v>0</v>
      </c>
      <c r="Z12" s="19">
        <v>0.166037661138485</v>
      </c>
      <c r="AA12" s="19"/>
      <c r="AB12" s="19">
        <v>0</v>
      </c>
      <c r="AC12" s="19">
        <v>0</v>
      </c>
      <c r="AD12" s="19">
        <v>5.9710659320616297E-2</v>
      </c>
      <c r="AE12" s="19">
        <v>3.6205028779879099E-2</v>
      </c>
      <c r="AF12" s="19"/>
      <c r="AG12" s="19">
        <v>1.2904720718680599E-2</v>
      </c>
      <c r="AH12" s="19">
        <v>7.3738120724042594E-2</v>
      </c>
      <c r="AI12" s="19">
        <v>6.3075388015535194E-2</v>
      </c>
      <c r="AJ12" s="19">
        <v>0</v>
      </c>
      <c r="AK12" s="19"/>
      <c r="AL12" s="19">
        <v>0</v>
      </c>
      <c r="AM12" s="19">
        <v>0</v>
      </c>
      <c r="AN12" s="19">
        <v>0</v>
      </c>
      <c r="AO12" s="19">
        <v>0</v>
      </c>
      <c r="AP12" s="19">
        <v>0</v>
      </c>
      <c r="AQ12" s="19">
        <v>0</v>
      </c>
      <c r="AR12" s="19"/>
      <c r="AS12" s="19" t="s">
        <v>136</v>
      </c>
      <c r="AT12" s="19" t="s">
        <v>136</v>
      </c>
      <c r="AU12" s="19" t="s">
        <v>136</v>
      </c>
      <c r="AV12" s="19">
        <v>4.9311190008063797E-2</v>
      </c>
      <c r="AW12" s="19">
        <v>0</v>
      </c>
      <c r="AX12" s="19" t="s">
        <v>136</v>
      </c>
      <c r="AY12" s="19" t="s">
        <v>136</v>
      </c>
      <c r="AZ12" s="19" t="s">
        <v>136</v>
      </c>
      <c r="BA12" s="19" t="s">
        <v>136</v>
      </c>
      <c r="BB12" s="19"/>
      <c r="BC12" s="19">
        <v>1.75487651354845E-2</v>
      </c>
      <c r="BD12" s="19">
        <v>6.4989621805839407E-2</v>
      </c>
      <c r="BE12" s="19">
        <v>0</v>
      </c>
      <c r="BF12" s="19">
        <v>5.6335874551009198E-2</v>
      </c>
      <c r="BG12" s="19">
        <v>2.7522451790880701E-2</v>
      </c>
      <c r="BH12" s="19">
        <v>0</v>
      </c>
      <c r="BI12" s="19"/>
      <c r="BJ12" s="19">
        <v>0</v>
      </c>
      <c r="BK12" s="19">
        <v>6.5970944784628893E-2</v>
      </c>
      <c r="BL12" s="19">
        <v>0</v>
      </c>
      <c r="BM12" s="19">
        <v>2.4756203030226898E-2</v>
      </c>
      <c r="BN12" s="19">
        <v>4.1812713542691698E-2</v>
      </c>
      <c r="BO12" s="19">
        <v>0</v>
      </c>
      <c r="BP12" s="19"/>
      <c r="BQ12" s="19">
        <v>3.2606242130353298E-2</v>
      </c>
      <c r="BR12" s="19">
        <v>2.9147802263498699E-2</v>
      </c>
      <c r="BS12" s="19"/>
      <c r="BT12" s="19">
        <v>0</v>
      </c>
      <c r="BU12" s="19">
        <v>5.4072583699820799E-2</v>
      </c>
      <c r="BV12" s="19"/>
      <c r="BW12" s="19">
        <v>2.9151984863813599E-2</v>
      </c>
      <c r="BX12" s="19">
        <v>3.6367992358703603E-2</v>
      </c>
    </row>
    <row r="13" spans="2:76" x14ac:dyDescent="0.35">
      <c r="B13" s="16" t="s">
        <v>165</v>
      </c>
    </row>
    <row r="14" spans="2:76" x14ac:dyDescent="0.35">
      <c r="B14" t="s">
        <v>100</v>
      </c>
    </row>
    <row r="15" spans="2:76" x14ac:dyDescent="0.35">
      <c r="B15" t="s">
        <v>101</v>
      </c>
    </row>
    <row r="17" spans="2:2" x14ac:dyDescent="0.35">
      <c r="B1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X25"/>
  <sheetViews>
    <sheetView showGridLines="0" topLeftCell="A16" workbookViewId="0">
      <pane xSplit="2" topLeftCell="C1" activePane="topRight" state="frozen"/>
      <selection pane="topRight" activeCell="D17" sqref="D17"/>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72</v>
      </c>
      <c r="D7" s="10">
        <v>42</v>
      </c>
      <c r="E7" s="10">
        <v>30</v>
      </c>
      <c r="F7" s="10"/>
      <c r="G7" s="10">
        <v>19</v>
      </c>
      <c r="H7" s="10">
        <v>50</v>
      </c>
      <c r="I7" s="10">
        <v>3</v>
      </c>
      <c r="J7" s="10"/>
      <c r="K7" s="10">
        <v>7</v>
      </c>
      <c r="L7" s="10">
        <v>12</v>
      </c>
      <c r="M7" s="10">
        <v>1</v>
      </c>
      <c r="N7" s="10">
        <v>3</v>
      </c>
      <c r="O7" s="10">
        <v>1</v>
      </c>
      <c r="P7" s="10">
        <v>2</v>
      </c>
      <c r="Q7" s="10">
        <v>4</v>
      </c>
      <c r="R7" s="10">
        <v>5</v>
      </c>
      <c r="S7" s="10" t="s">
        <v>135</v>
      </c>
      <c r="T7" s="10">
        <v>17</v>
      </c>
      <c r="U7" s="10">
        <v>7</v>
      </c>
      <c r="V7" s="10" t="s">
        <v>135</v>
      </c>
      <c r="W7" s="10">
        <v>3</v>
      </c>
      <c r="X7" s="10">
        <v>3</v>
      </c>
      <c r="Y7" s="10">
        <v>4</v>
      </c>
      <c r="Z7" s="10">
        <v>3</v>
      </c>
      <c r="AA7" s="10"/>
      <c r="AB7" s="10">
        <v>3</v>
      </c>
      <c r="AC7" s="10">
        <v>15</v>
      </c>
      <c r="AD7" s="10">
        <v>21</v>
      </c>
      <c r="AE7" s="10">
        <v>30</v>
      </c>
      <c r="AF7" s="10"/>
      <c r="AG7" s="10">
        <v>43</v>
      </c>
      <c r="AH7" s="10">
        <v>9</v>
      </c>
      <c r="AI7" s="10">
        <v>18</v>
      </c>
      <c r="AJ7" s="10">
        <v>1</v>
      </c>
      <c r="AK7" s="10"/>
      <c r="AL7" s="10">
        <v>16</v>
      </c>
      <c r="AM7" s="10">
        <v>18</v>
      </c>
      <c r="AN7" s="10">
        <v>6</v>
      </c>
      <c r="AO7" s="10">
        <v>2</v>
      </c>
      <c r="AP7" s="10">
        <v>6</v>
      </c>
      <c r="AQ7" s="10">
        <v>6</v>
      </c>
      <c r="AR7" s="10"/>
      <c r="AS7" s="10" t="s">
        <v>135</v>
      </c>
      <c r="AT7" s="10" t="s">
        <v>135</v>
      </c>
      <c r="AU7" s="10" t="s">
        <v>135</v>
      </c>
      <c r="AV7" s="10">
        <v>55</v>
      </c>
      <c r="AW7" s="10">
        <v>17</v>
      </c>
      <c r="AX7" s="10" t="s">
        <v>135</v>
      </c>
      <c r="AY7" s="10" t="s">
        <v>135</v>
      </c>
      <c r="AZ7" s="10" t="s">
        <v>135</v>
      </c>
      <c r="BA7" s="10" t="s">
        <v>135</v>
      </c>
      <c r="BB7" s="10"/>
      <c r="BC7" s="10">
        <v>31</v>
      </c>
      <c r="BD7" s="10">
        <v>12</v>
      </c>
      <c r="BE7" s="10">
        <v>1</v>
      </c>
      <c r="BF7" s="10">
        <v>7</v>
      </c>
      <c r="BG7" s="10">
        <v>19</v>
      </c>
      <c r="BH7" s="10">
        <v>2</v>
      </c>
      <c r="BI7" s="10"/>
      <c r="BJ7" s="10">
        <v>14</v>
      </c>
      <c r="BK7" s="10">
        <v>18</v>
      </c>
      <c r="BL7" s="10">
        <v>2</v>
      </c>
      <c r="BM7" s="10">
        <v>16</v>
      </c>
      <c r="BN7" s="10">
        <v>16</v>
      </c>
      <c r="BO7" s="10">
        <v>6</v>
      </c>
      <c r="BP7" s="10"/>
      <c r="BQ7" s="10">
        <v>48</v>
      </c>
      <c r="BR7" s="10">
        <v>24</v>
      </c>
      <c r="BS7" s="10"/>
      <c r="BT7" s="10">
        <v>30</v>
      </c>
      <c r="BU7" s="10">
        <v>42</v>
      </c>
      <c r="BV7" s="10"/>
      <c r="BW7" s="10">
        <v>41</v>
      </c>
      <c r="BX7" s="10">
        <v>29</v>
      </c>
    </row>
    <row r="8" spans="2:76" ht="30" customHeight="1" x14ac:dyDescent="0.35">
      <c r="B8" s="11" t="s">
        <v>20</v>
      </c>
      <c r="C8" s="11">
        <v>70</v>
      </c>
      <c r="D8" s="11">
        <v>41</v>
      </c>
      <c r="E8" s="11">
        <v>29</v>
      </c>
      <c r="F8" s="11"/>
      <c r="G8" s="11">
        <v>18</v>
      </c>
      <c r="H8" s="11">
        <v>48</v>
      </c>
      <c r="I8" s="11">
        <v>4</v>
      </c>
      <c r="J8" s="11"/>
      <c r="K8" s="11">
        <v>8</v>
      </c>
      <c r="L8" s="11">
        <v>12</v>
      </c>
      <c r="M8" s="11">
        <v>1</v>
      </c>
      <c r="N8" s="11">
        <v>3</v>
      </c>
      <c r="O8" s="11">
        <v>1</v>
      </c>
      <c r="P8" s="11">
        <v>2</v>
      </c>
      <c r="Q8" s="11">
        <v>4</v>
      </c>
      <c r="R8" s="11">
        <v>5</v>
      </c>
      <c r="S8" s="11" t="s">
        <v>135</v>
      </c>
      <c r="T8" s="11">
        <v>16</v>
      </c>
      <c r="U8" s="11">
        <v>7</v>
      </c>
      <c r="V8" s="11" t="s">
        <v>135</v>
      </c>
      <c r="W8" s="11">
        <v>2</v>
      </c>
      <c r="X8" s="11">
        <v>4</v>
      </c>
      <c r="Y8" s="11">
        <v>4</v>
      </c>
      <c r="Z8" s="11">
        <v>2</v>
      </c>
      <c r="AA8" s="11"/>
      <c r="AB8" s="11">
        <v>3</v>
      </c>
      <c r="AC8" s="11">
        <v>15</v>
      </c>
      <c r="AD8" s="11">
        <v>20</v>
      </c>
      <c r="AE8" s="11">
        <v>29</v>
      </c>
      <c r="AF8" s="11"/>
      <c r="AG8" s="11">
        <v>41</v>
      </c>
      <c r="AH8" s="11">
        <v>9</v>
      </c>
      <c r="AI8" s="11">
        <v>17</v>
      </c>
      <c r="AJ8" s="11">
        <v>1</v>
      </c>
      <c r="AK8" s="11"/>
      <c r="AL8" s="11">
        <v>16</v>
      </c>
      <c r="AM8" s="11">
        <v>18</v>
      </c>
      <c r="AN8" s="11">
        <v>6</v>
      </c>
      <c r="AO8" s="11">
        <v>2</v>
      </c>
      <c r="AP8" s="11">
        <v>5</v>
      </c>
      <c r="AQ8" s="11">
        <v>6</v>
      </c>
      <c r="AR8" s="11"/>
      <c r="AS8" s="11" t="s">
        <v>135</v>
      </c>
      <c r="AT8" s="11" t="s">
        <v>135</v>
      </c>
      <c r="AU8" s="11" t="s">
        <v>135</v>
      </c>
      <c r="AV8" s="11">
        <v>53</v>
      </c>
      <c r="AW8" s="11">
        <v>17</v>
      </c>
      <c r="AX8" s="11" t="s">
        <v>135</v>
      </c>
      <c r="AY8" s="11" t="s">
        <v>135</v>
      </c>
      <c r="AZ8" s="11" t="s">
        <v>135</v>
      </c>
      <c r="BA8" s="11" t="s">
        <v>135</v>
      </c>
      <c r="BB8" s="11"/>
      <c r="BC8" s="11">
        <v>30</v>
      </c>
      <c r="BD8" s="11">
        <v>11</v>
      </c>
      <c r="BE8" s="11">
        <v>1</v>
      </c>
      <c r="BF8" s="11">
        <v>7</v>
      </c>
      <c r="BG8" s="11">
        <v>18</v>
      </c>
      <c r="BH8" s="11">
        <v>2</v>
      </c>
      <c r="BI8" s="11"/>
      <c r="BJ8" s="11">
        <v>14</v>
      </c>
      <c r="BK8" s="11">
        <v>17</v>
      </c>
      <c r="BL8" s="11">
        <v>2</v>
      </c>
      <c r="BM8" s="11">
        <v>16</v>
      </c>
      <c r="BN8" s="11">
        <v>15</v>
      </c>
      <c r="BO8" s="11">
        <v>6</v>
      </c>
      <c r="BP8" s="11"/>
      <c r="BQ8" s="11">
        <v>46</v>
      </c>
      <c r="BR8" s="11">
        <v>24</v>
      </c>
      <c r="BS8" s="11"/>
      <c r="BT8" s="11">
        <v>29</v>
      </c>
      <c r="BU8" s="11">
        <v>41</v>
      </c>
      <c r="BV8" s="11"/>
      <c r="BW8" s="11">
        <v>39</v>
      </c>
      <c r="BX8" s="11">
        <v>28</v>
      </c>
    </row>
    <row r="9" spans="2:76" ht="29" x14ac:dyDescent="0.35">
      <c r="B9" s="18" t="s">
        <v>166</v>
      </c>
      <c r="C9" s="17">
        <v>0.46648065994526799</v>
      </c>
      <c r="D9" s="17">
        <v>0.53672588786741204</v>
      </c>
      <c r="E9" s="17">
        <v>0.36577577456647797</v>
      </c>
      <c r="F9" s="17"/>
      <c r="G9" s="17">
        <v>0.52480712176052502</v>
      </c>
      <c r="H9" s="17">
        <v>0.42783363375337202</v>
      </c>
      <c r="I9" s="17">
        <v>0.68556061735729901</v>
      </c>
      <c r="J9" s="17"/>
      <c r="K9" s="17">
        <v>0.43332270797206202</v>
      </c>
      <c r="L9" s="17">
        <v>0.41637528103705701</v>
      </c>
      <c r="M9" s="17">
        <v>1</v>
      </c>
      <c r="N9" s="17">
        <v>0.66227291755345097</v>
      </c>
      <c r="O9" s="17">
        <v>0</v>
      </c>
      <c r="P9" s="17">
        <v>0</v>
      </c>
      <c r="Q9" s="17">
        <v>0.25198844823761202</v>
      </c>
      <c r="R9" s="17">
        <v>0.60058038874081898</v>
      </c>
      <c r="S9" s="17" t="s">
        <v>136</v>
      </c>
      <c r="T9" s="17">
        <v>0.52593590802088697</v>
      </c>
      <c r="U9" s="17">
        <v>0.42914717928692903</v>
      </c>
      <c r="V9" s="17" t="s">
        <v>136</v>
      </c>
      <c r="W9" s="17">
        <v>0.67113489684359895</v>
      </c>
      <c r="X9" s="17">
        <v>0.328865103156401</v>
      </c>
      <c r="Y9" s="17">
        <v>0.50480980359691496</v>
      </c>
      <c r="Z9" s="17">
        <v>0.66666666666666696</v>
      </c>
      <c r="AA9" s="17"/>
      <c r="AB9" s="17">
        <v>0</v>
      </c>
      <c r="AC9" s="17">
        <v>0.37786098437159399</v>
      </c>
      <c r="AD9" s="17">
        <v>0.62094649478309905</v>
      </c>
      <c r="AE9" s="17">
        <v>0.42994985303065902</v>
      </c>
      <c r="AF9" s="17"/>
      <c r="AG9" s="17">
        <v>0.50275690864870404</v>
      </c>
      <c r="AH9" s="17">
        <v>0.43659922395700501</v>
      </c>
      <c r="AI9" s="17">
        <v>0.34224085679689398</v>
      </c>
      <c r="AJ9" s="17">
        <v>1</v>
      </c>
      <c r="AK9" s="17"/>
      <c r="AL9" s="17">
        <v>0.66151693140352796</v>
      </c>
      <c r="AM9" s="17">
        <v>0.39306676347998698</v>
      </c>
      <c r="AN9" s="17">
        <v>0.161572285108429</v>
      </c>
      <c r="AO9" s="17">
        <v>1</v>
      </c>
      <c r="AP9" s="17">
        <v>0.163551536696147</v>
      </c>
      <c r="AQ9" s="17">
        <v>0.190757402268279</v>
      </c>
      <c r="AR9" s="17"/>
      <c r="AS9" s="17" t="s">
        <v>136</v>
      </c>
      <c r="AT9" s="17" t="s">
        <v>136</v>
      </c>
      <c r="AU9" s="17" t="s">
        <v>136</v>
      </c>
      <c r="AV9" s="17">
        <v>0.502493270311971</v>
      </c>
      <c r="AW9" s="17">
        <v>0.35039760582910401</v>
      </c>
      <c r="AX9" s="17" t="s">
        <v>136</v>
      </c>
      <c r="AY9" s="17" t="s">
        <v>136</v>
      </c>
      <c r="AZ9" s="17" t="s">
        <v>136</v>
      </c>
      <c r="BA9" s="17" t="s">
        <v>136</v>
      </c>
      <c r="BB9" s="17"/>
      <c r="BC9" s="17">
        <v>0.38055730077240602</v>
      </c>
      <c r="BD9" s="17">
        <v>0.49029219668770202</v>
      </c>
      <c r="BE9" s="17">
        <v>0</v>
      </c>
      <c r="BF9" s="17">
        <v>0.70185436400842804</v>
      </c>
      <c r="BG9" s="17">
        <v>0.53440564097808296</v>
      </c>
      <c r="BH9" s="17">
        <v>0.48859460578032798</v>
      </c>
      <c r="BI9" s="17"/>
      <c r="BJ9" s="17">
        <v>0.51367531210404505</v>
      </c>
      <c r="BK9" s="17">
        <v>0.48578587382122801</v>
      </c>
      <c r="BL9" s="17">
        <v>0.48372334708053299</v>
      </c>
      <c r="BM9" s="17">
        <v>0.48712159304647101</v>
      </c>
      <c r="BN9" s="17">
        <v>0.371009030620925</v>
      </c>
      <c r="BO9" s="17">
        <v>0.48596863993679501</v>
      </c>
      <c r="BP9" s="17"/>
      <c r="BQ9" s="17">
        <v>0.37203528708188199</v>
      </c>
      <c r="BR9" s="17">
        <v>0.65089710859172201</v>
      </c>
      <c r="BS9" s="17"/>
      <c r="BT9" s="17">
        <v>0.32862923315612202</v>
      </c>
      <c r="BU9" s="17">
        <v>0.56473577689017795</v>
      </c>
      <c r="BV9" s="17"/>
      <c r="BW9" s="17">
        <v>0.48798580853226198</v>
      </c>
      <c r="BX9" s="17">
        <v>0.47068651028678998</v>
      </c>
    </row>
    <row r="10" spans="2:76" ht="43.5" x14ac:dyDescent="0.35">
      <c r="B10" s="18" t="s">
        <v>167</v>
      </c>
      <c r="C10" s="17">
        <v>0.413708878427201</v>
      </c>
      <c r="D10" s="17">
        <v>0.44694721489727701</v>
      </c>
      <c r="E10" s="17">
        <v>0.36605777153477698</v>
      </c>
      <c r="F10" s="17"/>
      <c r="G10" s="17">
        <v>0.41887928684119102</v>
      </c>
      <c r="H10" s="17">
        <v>0.44217035901371798</v>
      </c>
      <c r="I10" s="17">
        <v>0</v>
      </c>
      <c r="J10" s="17"/>
      <c r="K10" s="17">
        <v>0.28262986751876501</v>
      </c>
      <c r="L10" s="17">
        <v>0.58612440934489596</v>
      </c>
      <c r="M10" s="17">
        <v>0</v>
      </c>
      <c r="N10" s="17">
        <v>0.66227291755345097</v>
      </c>
      <c r="O10" s="17">
        <v>0</v>
      </c>
      <c r="P10" s="17">
        <v>1</v>
      </c>
      <c r="Q10" s="17">
        <v>0.50397689647522503</v>
      </c>
      <c r="R10" s="17">
        <v>0.40142739240542402</v>
      </c>
      <c r="S10" s="17" t="s">
        <v>136</v>
      </c>
      <c r="T10" s="17">
        <v>0.40855167230843698</v>
      </c>
      <c r="U10" s="17">
        <v>0.28462116417562699</v>
      </c>
      <c r="V10" s="17" t="s">
        <v>136</v>
      </c>
      <c r="W10" s="17">
        <v>0</v>
      </c>
      <c r="X10" s="17">
        <v>0.33572437690932699</v>
      </c>
      <c r="Y10" s="17">
        <v>0.50480980359691496</v>
      </c>
      <c r="Z10" s="17">
        <v>0.33333333333333298</v>
      </c>
      <c r="AA10" s="17"/>
      <c r="AB10" s="17">
        <v>1</v>
      </c>
      <c r="AC10" s="17">
        <v>0.31436005100827502</v>
      </c>
      <c r="AD10" s="17">
        <v>0.28839648580007099</v>
      </c>
      <c r="AE10" s="17">
        <v>0.49605176036283899</v>
      </c>
      <c r="AF10" s="17"/>
      <c r="AG10" s="17">
        <v>0.30311677719897001</v>
      </c>
      <c r="AH10" s="17">
        <v>0.64005578428481902</v>
      </c>
      <c r="AI10" s="17">
        <v>0.59810261010237697</v>
      </c>
      <c r="AJ10" s="17">
        <v>0</v>
      </c>
      <c r="AK10" s="17"/>
      <c r="AL10" s="17">
        <v>0.61546819665938501</v>
      </c>
      <c r="AM10" s="17">
        <v>0.33788353545442901</v>
      </c>
      <c r="AN10" s="17">
        <v>0.32745703104818902</v>
      </c>
      <c r="AO10" s="17">
        <v>1</v>
      </c>
      <c r="AP10" s="17">
        <v>0.50423239951051002</v>
      </c>
      <c r="AQ10" s="17">
        <v>0.148604748789571</v>
      </c>
      <c r="AR10" s="17"/>
      <c r="AS10" s="17" t="s">
        <v>136</v>
      </c>
      <c r="AT10" s="17" t="s">
        <v>136</v>
      </c>
      <c r="AU10" s="17" t="s">
        <v>136</v>
      </c>
      <c r="AV10" s="17">
        <v>0.41415556517555802</v>
      </c>
      <c r="AW10" s="17">
        <v>0.41226902828985801</v>
      </c>
      <c r="AX10" s="17" t="s">
        <v>136</v>
      </c>
      <c r="AY10" s="17" t="s">
        <v>136</v>
      </c>
      <c r="AZ10" s="17" t="s">
        <v>136</v>
      </c>
      <c r="BA10" s="17" t="s">
        <v>136</v>
      </c>
      <c r="BB10" s="17"/>
      <c r="BC10" s="17">
        <v>0.518208951826162</v>
      </c>
      <c r="BD10" s="17">
        <v>0.48455661867982902</v>
      </c>
      <c r="BE10" s="17">
        <v>1</v>
      </c>
      <c r="BF10" s="17">
        <v>0.13182800369869299</v>
      </c>
      <c r="BG10" s="17">
        <v>0.30657841642477801</v>
      </c>
      <c r="BH10" s="17">
        <v>0</v>
      </c>
      <c r="BI10" s="17"/>
      <c r="BJ10" s="17">
        <v>0.334213045618941</v>
      </c>
      <c r="BK10" s="17">
        <v>0.485952671224407</v>
      </c>
      <c r="BL10" s="17">
        <v>0</v>
      </c>
      <c r="BM10" s="17">
        <v>0.44672759537026002</v>
      </c>
      <c r="BN10" s="17">
        <v>0.44627580152503799</v>
      </c>
      <c r="BO10" s="17">
        <v>0.34189205244003301</v>
      </c>
      <c r="BP10" s="17"/>
      <c r="BQ10" s="17">
        <v>0.37219865819897602</v>
      </c>
      <c r="BR10" s="17">
        <v>0.49476279525692701</v>
      </c>
      <c r="BS10" s="17"/>
      <c r="BT10" s="17">
        <v>0.33660349985013299</v>
      </c>
      <c r="BU10" s="17">
        <v>0.46866658300547398</v>
      </c>
      <c r="BV10" s="17"/>
      <c r="BW10" s="17">
        <v>0.26427528328410999</v>
      </c>
      <c r="BX10" s="17">
        <v>0.60947229183531504</v>
      </c>
    </row>
    <row r="11" spans="2:76" ht="58" x14ac:dyDescent="0.35">
      <c r="B11" s="18" t="s">
        <v>168</v>
      </c>
      <c r="C11" s="17">
        <v>0.21901656566071601</v>
      </c>
      <c r="D11" s="17">
        <v>0.216061120265887</v>
      </c>
      <c r="E11" s="17">
        <v>0.22325354799437</v>
      </c>
      <c r="F11" s="17"/>
      <c r="G11" s="17">
        <v>0.25077576333792501</v>
      </c>
      <c r="H11" s="17">
        <v>0.22287945794210201</v>
      </c>
      <c r="I11" s="17">
        <v>0</v>
      </c>
      <c r="J11" s="17"/>
      <c r="K11" s="17">
        <v>0</v>
      </c>
      <c r="L11" s="17">
        <v>0.168805958575972</v>
      </c>
      <c r="M11" s="17">
        <v>1</v>
      </c>
      <c r="N11" s="17">
        <v>0</v>
      </c>
      <c r="O11" s="17">
        <v>0</v>
      </c>
      <c r="P11" s="17">
        <v>0</v>
      </c>
      <c r="Q11" s="17">
        <v>0.244034655287163</v>
      </c>
      <c r="R11" s="17">
        <v>0.40517628792365701</v>
      </c>
      <c r="S11" s="17" t="s">
        <v>136</v>
      </c>
      <c r="T11" s="17">
        <v>0.23148914663637399</v>
      </c>
      <c r="U11" s="17">
        <v>0.57085282071307097</v>
      </c>
      <c r="V11" s="17" t="s">
        <v>136</v>
      </c>
      <c r="W11" s="17">
        <v>0.33541051993427201</v>
      </c>
      <c r="X11" s="17">
        <v>0.33541051993427201</v>
      </c>
      <c r="Y11" s="17">
        <v>0</v>
      </c>
      <c r="Z11" s="17">
        <v>0</v>
      </c>
      <c r="AA11" s="17"/>
      <c r="AB11" s="17">
        <v>0</v>
      </c>
      <c r="AC11" s="17">
        <v>0.33185050979484598</v>
      </c>
      <c r="AD11" s="17">
        <v>0.23303592927609401</v>
      </c>
      <c r="AE11" s="17">
        <v>0.16467087765869301</v>
      </c>
      <c r="AF11" s="17"/>
      <c r="AG11" s="17">
        <v>0.29895384911493</v>
      </c>
      <c r="AH11" s="17">
        <v>0</v>
      </c>
      <c r="AI11" s="17">
        <v>0.16752209661727699</v>
      </c>
      <c r="AJ11" s="17">
        <v>0</v>
      </c>
      <c r="AK11" s="17"/>
      <c r="AL11" s="17">
        <v>0.120069422037624</v>
      </c>
      <c r="AM11" s="17">
        <v>0.109618201133038</v>
      </c>
      <c r="AN11" s="17">
        <v>0.16668242030583499</v>
      </c>
      <c r="AO11" s="17">
        <v>0.51026066795178604</v>
      </c>
      <c r="AP11" s="17">
        <v>0.33525765862336299</v>
      </c>
      <c r="AQ11" s="17">
        <v>0.19455405533157499</v>
      </c>
      <c r="AR11" s="17"/>
      <c r="AS11" s="17" t="s">
        <v>136</v>
      </c>
      <c r="AT11" s="17" t="s">
        <v>136</v>
      </c>
      <c r="AU11" s="17" t="s">
        <v>136</v>
      </c>
      <c r="AV11" s="17">
        <v>0.23100771082742799</v>
      </c>
      <c r="AW11" s="17">
        <v>0.18036430637908599</v>
      </c>
      <c r="AX11" s="17" t="s">
        <v>136</v>
      </c>
      <c r="AY11" s="17" t="s">
        <v>136</v>
      </c>
      <c r="AZ11" s="17" t="s">
        <v>136</v>
      </c>
      <c r="BA11" s="17" t="s">
        <v>136</v>
      </c>
      <c r="BB11" s="17"/>
      <c r="BC11" s="17">
        <v>9.5564832571061298E-2</v>
      </c>
      <c r="BD11" s="17">
        <v>8.5051479927409301E-2</v>
      </c>
      <c r="BE11" s="17">
        <v>0</v>
      </c>
      <c r="BF11" s="17">
        <v>0.45326211150038698</v>
      </c>
      <c r="BG11" s="17">
        <v>0.40508589877085599</v>
      </c>
      <c r="BH11" s="17">
        <v>0.51140539421967202</v>
      </c>
      <c r="BI11" s="17"/>
      <c r="BJ11" s="17">
        <v>0.358212886937122</v>
      </c>
      <c r="BK11" s="17">
        <v>4.75843906134477E-2</v>
      </c>
      <c r="BL11" s="17">
        <v>0</v>
      </c>
      <c r="BM11" s="17">
        <v>0.23886323668073101</v>
      </c>
      <c r="BN11" s="17">
        <v>0.31667538354303598</v>
      </c>
      <c r="BO11" s="17">
        <v>0.169591667214437</v>
      </c>
      <c r="BP11" s="17"/>
      <c r="BQ11" s="17">
        <v>0.22616177781885</v>
      </c>
      <c r="BR11" s="17">
        <v>0.20506464180167799</v>
      </c>
      <c r="BS11" s="17"/>
      <c r="BT11" s="17">
        <v>0.29958140584285498</v>
      </c>
      <c r="BU11" s="17">
        <v>0.16159309186633899</v>
      </c>
      <c r="BV11" s="17"/>
      <c r="BW11" s="17">
        <v>0.36412074269971001</v>
      </c>
      <c r="BX11" s="17">
        <v>3.3477353463379697E-2</v>
      </c>
    </row>
    <row r="12" spans="2:76" ht="29" x14ac:dyDescent="0.35">
      <c r="B12" s="18" t="s">
        <v>169</v>
      </c>
      <c r="C12" s="17">
        <v>0.193793529248351</v>
      </c>
      <c r="D12" s="17">
        <v>0.21204052074844601</v>
      </c>
      <c r="E12" s="17">
        <v>0.167634297626788</v>
      </c>
      <c r="F12" s="17"/>
      <c r="G12" s="17">
        <v>0.31192314896227802</v>
      </c>
      <c r="H12" s="17">
        <v>0.114057441466176</v>
      </c>
      <c r="I12" s="17">
        <v>0.65737999291093596</v>
      </c>
      <c r="J12" s="17"/>
      <c r="K12" s="17">
        <v>0.144664603717371</v>
      </c>
      <c r="L12" s="17">
        <v>0.33579876270815001</v>
      </c>
      <c r="M12" s="17">
        <v>0</v>
      </c>
      <c r="N12" s="17">
        <v>0</v>
      </c>
      <c r="O12" s="17">
        <v>1</v>
      </c>
      <c r="P12" s="17">
        <v>0</v>
      </c>
      <c r="Q12" s="17">
        <v>0.25198844823761202</v>
      </c>
      <c r="R12" s="17">
        <v>0</v>
      </c>
      <c r="S12" s="17" t="s">
        <v>136</v>
      </c>
      <c r="T12" s="17">
        <v>0.24257445241029099</v>
      </c>
      <c r="U12" s="17">
        <v>0</v>
      </c>
      <c r="V12" s="17" t="s">
        <v>136</v>
      </c>
      <c r="W12" s="17">
        <v>0</v>
      </c>
      <c r="X12" s="17">
        <v>0</v>
      </c>
      <c r="Y12" s="17">
        <v>0.50011578812087598</v>
      </c>
      <c r="Z12" s="17">
        <v>0.33333333333333298</v>
      </c>
      <c r="AA12" s="17"/>
      <c r="AB12" s="17">
        <v>0</v>
      </c>
      <c r="AC12" s="17">
        <v>0.26748927238020198</v>
      </c>
      <c r="AD12" s="17">
        <v>0.134574765070126</v>
      </c>
      <c r="AE12" s="17">
        <v>0.23742331397642799</v>
      </c>
      <c r="AF12" s="17"/>
      <c r="AG12" s="17">
        <v>0.108906248950774</v>
      </c>
      <c r="AH12" s="17">
        <v>0.103912185422336</v>
      </c>
      <c r="AI12" s="17">
        <v>0.46073471619187301</v>
      </c>
      <c r="AJ12" s="17">
        <v>0</v>
      </c>
      <c r="AK12" s="17"/>
      <c r="AL12" s="17">
        <v>0.186330398573889</v>
      </c>
      <c r="AM12" s="17">
        <v>0.27113065327382901</v>
      </c>
      <c r="AN12" s="17">
        <v>0</v>
      </c>
      <c r="AO12" s="17">
        <v>1</v>
      </c>
      <c r="AP12" s="17">
        <v>0.16050994186612799</v>
      </c>
      <c r="AQ12" s="17">
        <v>0.172552900570069</v>
      </c>
      <c r="AR12" s="17"/>
      <c r="AS12" s="17" t="s">
        <v>136</v>
      </c>
      <c r="AT12" s="17" t="s">
        <v>136</v>
      </c>
      <c r="AU12" s="17" t="s">
        <v>136</v>
      </c>
      <c r="AV12" s="17">
        <v>0.236019220205539</v>
      </c>
      <c r="AW12" s="17">
        <v>5.7683230145796398E-2</v>
      </c>
      <c r="AX12" s="17" t="s">
        <v>136</v>
      </c>
      <c r="AY12" s="17" t="s">
        <v>136</v>
      </c>
      <c r="AZ12" s="17" t="s">
        <v>136</v>
      </c>
      <c r="BA12" s="17" t="s">
        <v>136</v>
      </c>
      <c r="BB12" s="17"/>
      <c r="BC12" s="17">
        <v>0.25681844683408001</v>
      </c>
      <c r="BD12" s="17">
        <v>6.8749570158995896E-2</v>
      </c>
      <c r="BE12" s="17">
        <v>0</v>
      </c>
      <c r="BF12" s="17">
        <v>0</v>
      </c>
      <c r="BG12" s="17">
        <v>0.27466154633741902</v>
      </c>
      <c r="BH12" s="17">
        <v>0</v>
      </c>
      <c r="BI12" s="17"/>
      <c r="BJ12" s="17">
        <v>0.13864670283184999</v>
      </c>
      <c r="BK12" s="17">
        <v>0.17394928954588701</v>
      </c>
      <c r="BL12" s="17">
        <v>0.51627665291946701</v>
      </c>
      <c r="BM12" s="17">
        <v>0.249012293325584</v>
      </c>
      <c r="BN12" s="17">
        <v>0.236917511769594</v>
      </c>
      <c r="BO12" s="17">
        <v>0</v>
      </c>
      <c r="BP12" s="17"/>
      <c r="BQ12" s="17">
        <v>0.14495852745990601</v>
      </c>
      <c r="BR12" s="17">
        <v>0.28915000174060501</v>
      </c>
      <c r="BS12" s="17"/>
      <c r="BT12" s="17">
        <v>0.20006444570277199</v>
      </c>
      <c r="BU12" s="17">
        <v>0.18932386474119001</v>
      </c>
      <c r="BV12" s="17"/>
      <c r="BW12" s="17">
        <v>0.103105384412645</v>
      </c>
      <c r="BX12" s="17">
        <v>0.30286862519492003</v>
      </c>
    </row>
    <row r="13" spans="2:76" ht="29" x14ac:dyDescent="0.35">
      <c r="B13" s="18" t="s">
        <v>170</v>
      </c>
      <c r="C13" s="17">
        <v>0.16409625944008399</v>
      </c>
      <c r="D13" s="17">
        <v>0.116879189875795</v>
      </c>
      <c r="E13" s="17">
        <v>0.23178754209439101</v>
      </c>
      <c r="F13" s="17"/>
      <c r="G13" s="17">
        <v>0.26186432078176802</v>
      </c>
      <c r="H13" s="17">
        <v>0.13843175596452401</v>
      </c>
      <c r="I13" s="17">
        <v>0</v>
      </c>
      <c r="J13" s="17"/>
      <c r="K13" s="17">
        <v>0.143994001495305</v>
      </c>
      <c r="L13" s="17">
        <v>0.16449311375022599</v>
      </c>
      <c r="M13" s="17">
        <v>1</v>
      </c>
      <c r="N13" s="17">
        <v>0.66886354122327496</v>
      </c>
      <c r="O13" s="17">
        <v>0</v>
      </c>
      <c r="P13" s="17">
        <v>0</v>
      </c>
      <c r="Q13" s="17">
        <v>0</v>
      </c>
      <c r="R13" s="17">
        <v>0</v>
      </c>
      <c r="S13" s="17" t="s">
        <v>136</v>
      </c>
      <c r="T13" s="17">
        <v>5.8483400106731198E-2</v>
      </c>
      <c r="U13" s="17">
        <v>0.14009514906432499</v>
      </c>
      <c r="V13" s="17" t="s">
        <v>136</v>
      </c>
      <c r="W13" s="17">
        <v>0.33541051993427201</v>
      </c>
      <c r="X13" s="17">
        <v>0.328865103156401</v>
      </c>
      <c r="Y13" s="17">
        <v>0.49988421187912402</v>
      </c>
      <c r="Z13" s="17">
        <v>0</v>
      </c>
      <c r="AA13" s="17"/>
      <c r="AB13" s="17">
        <v>0</v>
      </c>
      <c r="AC13" s="17">
        <v>0.26059881017602798</v>
      </c>
      <c r="AD13" s="17">
        <v>0.18456089976437401</v>
      </c>
      <c r="AE13" s="17">
        <v>0.106132536438693</v>
      </c>
      <c r="AF13" s="17"/>
      <c r="AG13" s="17">
        <v>0.18666606771291</v>
      </c>
      <c r="AH13" s="17">
        <v>0.303911872636002</v>
      </c>
      <c r="AI13" s="17">
        <v>5.44018791302067E-2</v>
      </c>
      <c r="AJ13" s="17">
        <v>0</v>
      </c>
      <c r="AK13" s="17"/>
      <c r="AL13" s="17">
        <v>0.12060081426466999</v>
      </c>
      <c r="AM13" s="17">
        <v>0.104404145834107</v>
      </c>
      <c r="AN13" s="17">
        <v>0.206919910810062</v>
      </c>
      <c r="AO13" s="17">
        <v>0</v>
      </c>
      <c r="AP13" s="17">
        <v>0</v>
      </c>
      <c r="AQ13" s="17">
        <v>0.48442722068966798</v>
      </c>
      <c r="AR13" s="17"/>
      <c r="AS13" s="17" t="s">
        <v>136</v>
      </c>
      <c r="AT13" s="17" t="s">
        <v>136</v>
      </c>
      <c r="AU13" s="17" t="s">
        <v>136</v>
      </c>
      <c r="AV13" s="17">
        <v>0.16582061430522299</v>
      </c>
      <c r="AW13" s="17">
        <v>0.15853797368719799</v>
      </c>
      <c r="AX13" s="17" t="s">
        <v>136</v>
      </c>
      <c r="AY13" s="17" t="s">
        <v>136</v>
      </c>
      <c r="AZ13" s="17" t="s">
        <v>136</v>
      </c>
      <c r="BA13" s="17" t="s">
        <v>136</v>
      </c>
      <c r="BB13" s="17"/>
      <c r="BC13" s="17">
        <v>0.123149545286589</v>
      </c>
      <c r="BD13" s="17">
        <v>0.18934386214957399</v>
      </c>
      <c r="BE13" s="17">
        <v>0</v>
      </c>
      <c r="BF13" s="17">
        <v>0.176801160961365</v>
      </c>
      <c r="BG13" s="17">
        <v>0.24082509874174701</v>
      </c>
      <c r="BH13" s="17">
        <v>0</v>
      </c>
      <c r="BI13" s="17"/>
      <c r="BJ13" s="17">
        <v>0.21728250813648001</v>
      </c>
      <c r="BK13" s="17">
        <v>0.16853213658326999</v>
      </c>
      <c r="BL13" s="17">
        <v>0</v>
      </c>
      <c r="BM13" s="17">
        <v>0.228444906287401</v>
      </c>
      <c r="BN13" s="17">
        <v>0</v>
      </c>
      <c r="BO13" s="17">
        <v>0.34189205244003301</v>
      </c>
      <c r="BP13" s="17"/>
      <c r="BQ13" s="17">
        <v>0.20854890748774799</v>
      </c>
      <c r="BR13" s="17">
        <v>7.7296882855070997E-2</v>
      </c>
      <c r="BS13" s="17"/>
      <c r="BT13" s="17">
        <v>0.19983998480736601</v>
      </c>
      <c r="BU13" s="17">
        <v>0.13861952700567101</v>
      </c>
      <c r="BV13" s="17"/>
      <c r="BW13" s="17">
        <v>0.26810226824665601</v>
      </c>
      <c r="BX13" s="17">
        <v>3.1627239596331E-2</v>
      </c>
    </row>
    <row r="14" spans="2:76" ht="43.5" x14ac:dyDescent="0.35">
      <c r="B14" s="18" t="s">
        <v>171</v>
      </c>
      <c r="C14" s="17">
        <v>0.137158586609432</v>
      </c>
      <c r="D14" s="17">
        <v>0.164961598065681</v>
      </c>
      <c r="E14" s="17">
        <v>9.7299664306695705E-2</v>
      </c>
      <c r="F14" s="17"/>
      <c r="G14" s="17">
        <v>0.105344076995707</v>
      </c>
      <c r="H14" s="17">
        <v>0.15953898886526199</v>
      </c>
      <c r="I14" s="17">
        <v>0</v>
      </c>
      <c r="J14" s="17"/>
      <c r="K14" s="17">
        <v>0</v>
      </c>
      <c r="L14" s="17">
        <v>0.25274841163254702</v>
      </c>
      <c r="M14" s="17">
        <v>0</v>
      </c>
      <c r="N14" s="17">
        <v>0.33113645877672498</v>
      </c>
      <c r="O14" s="17">
        <v>1</v>
      </c>
      <c r="P14" s="17">
        <v>0</v>
      </c>
      <c r="Q14" s="17">
        <v>0.25198844823761202</v>
      </c>
      <c r="R14" s="17">
        <v>0</v>
      </c>
      <c r="S14" s="17" t="s">
        <v>136</v>
      </c>
      <c r="T14" s="17">
        <v>0.174200636382524</v>
      </c>
      <c r="U14" s="17">
        <v>0.144526015111302</v>
      </c>
      <c r="V14" s="17" t="s">
        <v>136</v>
      </c>
      <c r="W14" s="17">
        <v>0</v>
      </c>
      <c r="X14" s="17">
        <v>0</v>
      </c>
      <c r="Y14" s="17">
        <v>0</v>
      </c>
      <c r="Z14" s="17">
        <v>0</v>
      </c>
      <c r="AA14" s="17"/>
      <c r="AB14" s="17">
        <v>0</v>
      </c>
      <c r="AC14" s="17">
        <v>6.19302314965616E-2</v>
      </c>
      <c r="AD14" s="17">
        <v>4.9149340148016897E-2</v>
      </c>
      <c r="AE14" s="17">
        <v>0.263373748752537</v>
      </c>
      <c r="AF14" s="17"/>
      <c r="AG14" s="17">
        <v>9.1743005162509994E-2</v>
      </c>
      <c r="AH14" s="17">
        <v>0.10301726611869499</v>
      </c>
      <c r="AI14" s="17">
        <v>0.27608417646536199</v>
      </c>
      <c r="AJ14" s="17">
        <v>0</v>
      </c>
      <c r="AK14" s="17"/>
      <c r="AL14" s="17">
        <v>0.12153495378889</v>
      </c>
      <c r="AM14" s="17">
        <v>0.22066115426053901</v>
      </c>
      <c r="AN14" s="17">
        <v>0</v>
      </c>
      <c r="AO14" s="17">
        <v>1</v>
      </c>
      <c r="AP14" s="17">
        <v>0.16886537590397299</v>
      </c>
      <c r="AQ14" s="17">
        <v>0</v>
      </c>
      <c r="AR14" s="17"/>
      <c r="AS14" s="17" t="s">
        <v>136</v>
      </c>
      <c r="AT14" s="17" t="s">
        <v>136</v>
      </c>
      <c r="AU14" s="17" t="s">
        <v>136</v>
      </c>
      <c r="AV14" s="17">
        <v>0.127032025528725</v>
      </c>
      <c r="AW14" s="17">
        <v>0.16980054524482299</v>
      </c>
      <c r="AX14" s="17" t="s">
        <v>136</v>
      </c>
      <c r="AY14" s="17" t="s">
        <v>136</v>
      </c>
      <c r="AZ14" s="17" t="s">
        <v>136</v>
      </c>
      <c r="BA14" s="17" t="s">
        <v>136</v>
      </c>
      <c r="BB14" s="17"/>
      <c r="BC14" s="17">
        <v>0.22330917805829201</v>
      </c>
      <c r="BD14" s="17">
        <v>8.1342804123603701E-2</v>
      </c>
      <c r="BE14" s="17">
        <v>0</v>
      </c>
      <c r="BF14" s="17">
        <v>0.13182800369869299</v>
      </c>
      <c r="BG14" s="17">
        <v>5.2917442556333197E-2</v>
      </c>
      <c r="BH14" s="17">
        <v>0</v>
      </c>
      <c r="BI14" s="17"/>
      <c r="BJ14" s="17">
        <v>0</v>
      </c>
      <c r="BK14" s="17">
        <v>0.27120347679925</v>
      </c>
      <c r="BL14" s="17">
        <v>0.51627665291946701</v>
      </c>
      <c r="BM14" s="17">
        <v>0.118927074564212</v>
      </c>
      <c r="BN14" s="17">
        <v>0.12628257541888099</v>
      </c>
      <c r="BO14" s="17">
        <v>0</v>
      </c>
      <c r="BP14" s="17"/>
      <c r="BQ14" s="17">
        <v>0.144795547772927</v>
      </c>
      <c r="BR14" s="17">
        <v>0.12224646107566201</v>
      </c>
      <c r="BS14" s="17"/>
      <c r="BT14" s="17">
        <v>0.101059876104324</v>
      </c>
      <c r="BU14" s="17">
        <v>0.162888338595714</v>
      </c>
      <c r="BV14" s="17"/>
      <c r="BW14" s="17">
        <v>0.1212490566809</v>
      </c>
      <c r="BX14" s="17">
        <v>0.169274525947716</v>
      </c>
    </row>
    <row r="15" spans="2:76" ht="58" x14ac:dyDescent="0.35">
      <c r="B15" s="18" t="s">
        <v>172</v>
      </c>
      <c r="C15" s="17">
        <v>0.11782117947639</v>
      </c>
      <c r="D15" s="17">
        <v>0.154316307764406</v>
      </c>
      <c r="E15" s="17">
        <v>6.5501074327007303E-2</v>
      </c>
      <c r="F15" s="17"/>
      <c r="G15" s="17">
        <v>0.206910858429775</v>
      </c>
      <c r="H15" s="17">
        <v>9.2100334700206801E-2</v>
      </c>
      <c r="I15" s="17">
        <v>0</v>
      </c>
      <c r="J15" s="17"/>
      <c r="K15" s="17">
        <v>0</v>
      </c>
      <c r="L15" s="17">
        <v>8.3153134097009807E-2</v>
      </c>
      <c r="M15" s="17">
        <v>0</v>
      </c>
      <c r="N15" s="17">
        <v>0.33772708244654898</v>
      </c>
      <c r="O15" s="17">
        <v>0</v>
      </c>
      <c r="P15" s="17">
        <v>0</v>
      </c>
      <c r="Q15" s="17">
        <v>0</v>
      </c>
      <c r="R15" s="17">
        <v>0.20359203453494901</v>
      </c>
      <c r="S15" s="17" t="s">
        <v>136</v>
      </c>
      <c r="T15" s="17">
        <v>0.23308700970784699</v>
      </c>
      <c r="U15" s="17">
        <v>0</v>
      </c>
      <c r="V15" s="17" t="s">
        <v>136</v>
      </c>
      <c r="W15" s="17">
        <v>0</v>
      </c>
      <c r="X15" s="17">
        <v>0</v>
      </c>
      <c r="Y15" s="17">
        <v>0</v>
      </c>
      <c r="Z15" s="17">
        <v>0.66666666666666696</v>
      </c>
      <c r="AA15" s="17"/>
      <c r="AB15" s="17">
        <v>0</v>
      </c>
      <c r="AC15" s="17">
        <v>0.181657605997082</v>
      </c>
      <c r="AD15" s="17">
        <v>0.134574765070126</v>
      </c>
      <c r="AE15" s="17">
        <v>6.50033447715265E-2</v>
      </c>
      <c r="AF15" s="17"/>
      <c r="AG15" s="17">
        <v>0.106407282940805</v>
      </c>
      <c r="AH15" s="17">
        <v>0.20445432339087399</v>
      </c>
      <c r="AI15" s="17">
        <v>0.111379882690719</v>
      </c>
      <c r="AJ15" s="17">
        <v>0</v>
      </c>
      <c r="AK15" s="17"/>
      <c r="AL15" s="17">
        <v>0</v>
      </c>
      <c r="AM15" s="17">
        <v>0.105848622738401</v>
      </c>
      <c r="AN15" s="17">
        <v>0.46482538377567401</v>
      </c>
      <c r="AO15" s="17">
        <v>0</v>
      </c>
      <c r="AP15" s="17">
        <v>0</v>
      </c>
      <c r="AQ15" s="17">
        <v>0.14506506963181701</v>
      </c>
      <c r="AR15" s="17"/>
      <c r="AS15" s="17" t="s">
        <v>136</v>
      </c>
      <c r="AT15" s="17" t="s">
        <v>136</v>
      </c>
      <c r="AU15" s="17" t="s">
        <v>136</v>
      </c>
      <c r="AV15" s="17">
        <v>0.154373010936498</v>
      </c>
      <c r="AW15" s="17">
        <v>0</v>
      </c>
      <c r="AX15" s="17" t="s">
        <v>136</v>
      </c>
      <c r="AY15" s="17" t="s">
        <v>136</v>
      </c>
      <c r="AZ15" s="17" t="s">
        <v>136</v>
      </c>
      <c r="BA15" s="17" t="s">
        <v>136</v>
      </c>
      <c r="BB15" s="17"/>
      <c r="BC15" s="17">
        <v>0.213270949108123</v>
      </c>
      <c r="BD15" s="17">
        <v>6.8749570158995896E-2</v>
      </c>
      <c r="BE15" s="17">
        <v>0</v>
      </c>
      <c r="BF15" s="17">
        <v>0</v>
      </c>
      <c r="BG15" s="17">
        <v>5.35257658110148E-2</v>
      </c>
      <c r="BH15" s="17">
        <v>0</v>
      </c>
      <c r="BI15" s="17"/>
      <c r="BJ15" s="17">
        <v>0</v>
      </c>
      <c r="BK15" s="17">
        <v>0.109182484729929</v>
      </c>
      <c r="BL15" s="17">
        <v>0</v>
      </c>
      <c r="BM15" s="17">
        <v>5.8103531198593003E-2</v>
      </c>
      <c r="BN15" s="17">
        <v>0.30263219915669198</v>
      </c>
      <c r="BO15" s="17">
        <v>0.14142153691829101</v>
      </c>
      <c r="BP15" s="17"/>
      <c r="BQ15" s="17">
        <v>9.5261406808694202E-2</v>
      </c>
      <c r="BR15" s="17">
        <v>0.16187196811233301</v>
      </c>
      <c r="BS15" s="17"/>
      <c r="BT15" s="17">
        <v>0.11821778198359401</v>
      </c>
      <c r="BU15" s="17">
        <v>0.117538496687872</v>
      </c>
      <c r="BV15" s="17"/>
      <c r="BW15" s="17">
        <v>0.11196764656722601</v>
      </c>
      <c r="BX15" s="17">
        <v>0.134557652937703</v>
      </c>
    </row>
    <row r="16" spans="2:76" ht="43.5" x14ac:dyDescent="0.35">
      <c r="B16" s="18" t="s">
        <v>173</v>
      </c>
      <c r="C16" s="17">
        <v>0.10531185765218901</v>
      </c>
      <c r="D16" s="17">
        <v>9.8761092629905706E-2</v>
      </c>
      <c r="E16" s="17">
        <v>0.114703158103852</v>
      </c>
      <c r="F16" s="17"/>
      <c r="G16" s="17">
        <v>0.15704859705955801</v>
      </c>
      <c r="H16" s="17">
        <v>9.3090954509887303E-2</v>
      </c>
      <c r="I16" s="17">
        <v>0</v>
      </c>
      <c r="J16" s="17"/>
      <c r="K16" s="17">
        <v>0.27997591498216301</v>
      </c>
      <c r="L16" s="17">
        <v>0.16793784404715001</v>
      </c>
      <c r="M16" s="17">
        <v>0</v>
      </c>
      <c r="N16" s="17">
        <v>0</v>
      </c>
      <c r="O16" s="17">
        <v>0</v>
      </c>
      <c r="P16" s="17">
        <v>0.50492673263201804</v>
      </c>
      <c r="Q16" s="17">
        <v>0</v>
      </c>
      <c r="R16" s="17">
        <v>0</v>
      </c>
      <c r="S16" s="17" t="s">
        <v>136</v>
      </c>
      <c r="T16" s="17">
        <v>5.9010676707742397E-2</v>
      </c>
      <c r="U16" s="17">
        <v>0</v>
      </c>
      <c r="V16" s="17" t="s">
        <v>136</v>
      </c>
      <c r="W16" s="17">
        <v>0</v>
      </c>
      <c r="X16" s="17">
        <v>0.33541051993427201</v>
      </c>
      <c r="Y16" s="17">
        <v>0</v>
      </c>
      <c r="Z16" s="17">
        <v>0</v>
      </c>
      <c r="AA16" s="17"/>
      <c r="AB16" s="17">
        <v>0</v>
      </c>
      <c r="AC16" s="17">
        <v>0.29022456451781697</v>
      </c>
      <c r="AD16" s="17">
        <v>5.9288888238042799E-2</v>
      </c>
      <c r="AE16" s="17">
        <v>6.5284422347907003E-2</v>
      </c>
      <c r="AF16" s="17"/>
      <c r="AG16" s="17">
        <v>5.8471184947687903E-2</v>
      </c>
      <c r="AH16" s="17">
        <v>0.22188189775072401</v>
      </c>
      <c r="AI16" s="17">
        <v>0.16544995709002799</v>
      </c>
      <c r="AJ16" s="17">
        <v>0</v>
      </c>
      <c r="AK16" s="17"/>
      <c r="AL16" s="17">
        <v>0.129376004359474</v>
      </c>
      <c r="AM16" s="17">
        <v>0.122898156515477</v>
      </c>
      <c r="AN16" s="17">
        <v>0.16420641852699999</v>
      </c>
      <c r="AO16" s="17">
        <v>0</v>
      </c>
      <c r="AP16" s="17">
        <v>0</v>
      </c>
      <c r="AQ16" s="17">
        <v>0.34315880412114602</v>
      </c>
      <c r="AR16" s="17"/>
      <c r="AS16" s="17" t="s">
        <v>136</v>
      </c>
      <c r="AT16" s="17" t="s">
        <v>136</v>
      </c>
      <c r="AU16" s="17" t="s">
        <v>136</v>
      </c>
      <c r="AV16" s="17">
        <v>9.2634910990030503E-2</v>
      </c>
      <c r="AW16" s="17">
        <v>0.14617472958583899</v>
      </c>
      <c r="AX16" s="17" t="s">
        <v>136</v>
      </c>
      <c r="AY16" s="17" t="s">
        <v>136</v>
      </c>
      <c r="AZ16" s="17" t="s">
        <v>136</v>
      </c>
      <c r="BA16" s="17" t="s">
        <v>136</v>
      </c>
      <c r="BB16" s="17"/>
      <c r="BC16" s="17">
        <v>0.140989564171802</v>
      </c>
      <c r="BD16" s="17">
        <v>8.3760774211732295E-2</v>
      </c>
      <c r="BE16" s="17">
        <v>0</v>
      </c>
      <c r="BF16" s="17">
        <v>0.180320042333078</v>
      </c>
      <c r="BG16" s="17">
        <v>4.8160068877445103E-2</v>
      </c>
      <c r="BH16" s="17">
        <v>0</v>
      </c>
      <c r="BI16" s="17"/>
      <c r="BJ16" s="17">
        <v>0.15538431608188699</v>
      </c>
      <c r="BK16" s="17">
        <v>6.6866007327495702E-2</v>
      </c>
      <c r="BL16" s="17">
        <v>0</v>
      </c>
      <c r="BM16" s="17">
        <v>0.13486440352765799</v>
      </c>
      <c r="BN16" s="17">
        <v>6.2708031107030895E-2</v>
      </c>
      <c r="BO16" s="17">
        <v>0.17230038522559599</v>
      </c>
      <c r="BP16" s="17"/>
      <c r="BQ16" s="17">
        <v>9.3647995367658596E-2</v>
      </c>
      <c r="BR16" s="17">
        <v>0.12808701322413801</v>
      </c>
      <c r="BS16" s="17"/>
      <c r="BT16" s="17">
        <v>0.14882021472085699</v>
      </c>
      <c r="BU16" s="17">
        <v>7.4300798779350904E-2</v>
      </c>
      <c r="BV16" s="17"/>
      <c r="BW16" s="17">
        <v>5.5905581345744103E-2</v>
      </c>
      <c r="BX16" s="17">
        <v>0.181625690233545</v>
      </c>
    </row>
    <row r="17" spans="2:76" ht="43.5" x14ac:dyDescent="0.35">
      <c r="B17" s="18" t="s">
        <v>174</v>
      </c>
      <c r="C17" s="17">
        <v>2.7879468151626698E-2</v>
      </c>
      <c r="D17" s="17">
        <v>4.7326385620356001E-2</v>
      </c>
      <c r="E17" s="17">
        <v>0</v>
      </c>
      <c r="F17" s="17"/>
      <c r="G17" s="17">
        <v>0.10540918327503999</v>
      </c>
      <c r="H17" s="17">
        <v>0</v>
      </c>
      <c r="I17" s="17">
        <v>0</v>
      </c>
      <c r="J17" s="17"/>
      <c r="K17" s="17">
        <v>0</v>
      </c>
      <c r="L17" s="17">
        <v>8.56528244789619E-2</v>
      </c>
      <c r="M17" s="17">
        <v>0</v>
      </c>
      <c r="N17" s="17">
        <v>0</v>
      </c>
      <c r="O17" s="17">
        <v>0</v>
      </c>
      <c r="P17" s="17">
        <v>0</v>
      </c>
      <c r="Q17" s="17">
        <v>0</v>
      </c>
      <c r="R17" s="17">
        <v>0</v>
      </c>
      <c r="S17" s="17" t="s">
        <v>136</v>
      </c>
      <c r="T17" s="17">
        <v>5.9010676707742397E-2</v>
      </c>
      <c r="U17" s="17">
        <v>0</v>
      </c>
      <c r="V17" s="17" t="s">
        <v>136</v>
      </c>
      <c r="W17" s="17">
        <v>0</v>
      </c>
      <c r="X17" s="17">
        <v>0</v>
      </c>
      <c r="Y17" s="17">
        <v>0</v>
      </c>
      <c r="Z17" s="17">
        <v>0</v>
      </c>
      <c r="AA17" s="17"/>
      <c r="AB17" s="17">
        <v>0</v>
      </c>
      <c r="AC17" s="17">
        <v>0</v>
      </c>
      <c r="AD17" s="17">
        <v>0</v>
      </c>
      <c r="AE17" s="17">
        <v>6.6620202394921196E-2</v>
      </c>
      <c r="AF17" s="17"/>
      <c r="AG17" s="17">
        <v>0</v>
      </c>
      <c r="AH17" s="17">
        <v>0</v>
      </c>
      <c r="AI17" s="17">
        <v>0.111048077959821</v>
      </c>
      <c r="AJ17" s="17">
        <v>0</v>
      </c>
      <c r="AK17" s="17"/>
      <c r="AL17" s="17">
        <v>0</v>
      </c>
      <c r="AM17" s="17">
        <v>0</v>
      </c>
      <c r="AN17" s="17">
        <v>0.16420641852699999</v>
      </c>
      <c r="AO17" s="17">
        <v>0.51026066795178604</v>
      </c>
      <c r="AP17" s="17">
        <v>0</v>
      </c>
      <c r="AQ17" s="17">
        <v>0</v>
      </c>
      <c r="AR17" s="17"/>
      <c r="AS17" s="17" t="s">
        <v>136</v>
      </c>
      <c r="AT17" s="17" t="s">
        <v>136</v>
      </c>
      <c r="AU17" s="17" t="s">
        <v>136</v>
      </c>
      <c r="AV17" s="17">
        <v>3.6528555061165903E-2</v>
      </c>
      <c r="AW17" s="17">
        <v>0</v>
      </c>
      <c r="AX17" s="17" t="s">
        <v>136</v>
      </c>
      <c r="AY17" s="17" t="s">
        <v>136</v>
      </c>
      <c r="AZ17" s="17" t="s">
        <v>136</v>
      </c>
      <c r="BA17" s="17" t="s">
        <v>136</v>
      </c>
      <c r="BB17" s="17"/>
      <c r="BC17" s="17">
        <v>6.40659183547891E-2</v>
      </c>
      <c r="BD17" s="17">
        <v>0</v>
      </c>
      <c r="BE17" s="17">
        <v>0</v>
      </c>
      <c r="BF17" s="17">
        <v>0</v>
      </c>
      <c r="BG17" s="17">
        <v>0</v>
      </c>
      <c r="BH17" s="17">
        <v>0</v>
      </c>
      <c r="BI17" s="17"/>
      <c r="BJ17" s="17">
        <v>0</v>
      </c>
      <c r="BK17" s="17">
        <v>0</v>
      </c>
      <c r="BL17" s="17">
        <v>0</v>
      </c>
      <c r="BM17" s="17">
        <v>6.1957413072613703E-2</v>
      </c>
      <c r="BN17" s="17">
        <v>6.2708031107030895E-2</v>
      </c>
      <c r="BO17" s="17">
        <v>0</v>
      </c>
      <c r="BP17" s="17"/>
      <c r="BQ17" s="17">
        <v>2.0659426808770202E-2</v>
      </c>
      <c r="BR17" s="17">
        <v>4.1977505389048299E-2</v>
      </c>
      <c r="BS17" s="17"/>
      <c r="BT17" s="17">
        <v>3.28308184453973E-2</v>
      </c>
      <c r="BU17" s="17">
        <v>2.4350338903702601E-2</v>
      </c>
      <c r="BV17" s="17"/>
      <c r="BW17" s="17">
        <v>2.5200759061549099E-2</v>
      </c>
      <c r="BX17" s="17">
        <v>3.3636464160286997E-2</v>
      </c>
    </row>
    <row r="18" spans="2:76" ht="58" x14ac:dyDescent="0.35">
      <c r="B18" s="18" t="s">
        <v>175</v>
      </c>
      <c r="C18" s="17">
        <v>1.36624587134826E-2</v>
      </c>
      <c r="D18" s="17">
        <v>2.3192508052157501E-2</v>
      </c>
      <c r="E18" s="17">
        <v>0</v>
      </c>
      <c r="F18" s="17"/>
      <c r="G18" s="17">
        <v>5.1656244182446201E-2</v>
      </c>
      <c r="H18" s="17">
        <v>0</v>
      </c>
      <c r="I18" s="17">
        <v>0</v>
      </c>
      <c r="J18" s="17"/>
      <c r="K18" s="17">
        <v>0</v>
      </c>
      <c r="L18" s="17">
        <v>0</v>
      </c>
      <c r="M18" s="17">
        <v>0</v>
      </c>
      <c r="N18" s="17">
        <v>0</v>
      </c>
      <c r="O18" s="17">
        <v>0</v>
      </c>
      <c r="P18" s="17">
        <v>0</v>
      </c>
      <c r="Q18" s="17">
        <v>0</v>
      </c>
      <c r="R18" s="17">
        <v>0</v>
      </c>
      <c r="S18" s="17" t="s">
        <v>136</v>
      </c>
      <c r="T18" s="17">
        <v>5.9010676707742397E-2</v>
      </c>
      <c r="U18" s="17">
        <v>0</v>
      </c>
      <c r="V18" s="17" t="s">
        <v>136</v>
      </c>
      <c r="W18" s="17">
        <v>0</v>
      </c>
      <c r="X18" s="17">
        <v>0</v>
      </c>
      <c r="Y18" s="17">
        <v>0</v>
      </c>
      <c r="Z18" s="17">
        <v>0</v>
      </c>
      <c r="AA18" s="17"/>
      <c r="AB18" s="17">
        <v>0</v>
      </c>
      <c r="AC18" s="17">
        <v>0</v>
      </c>
      <c r="AD18" s="17">
        <v>0</v>
      </c>
      <c r="AE18" s="17">
        <v>3.2647529707318303E-2</v>
      </c>
      <c r="AF18" s="17"/>
      <c r="AG18" s="17">
        <v>0</v>
      </c>
      <c r="AH18" s="17">
        <v>0</v>
      </c>
      <c r="AI18" s="17">
        <v>5.4419609875130899E-2</v>
      </c>
      <c r="AJ18" s="17">
        <v>0</v>
      </c>
      <c r="AK18" s="17"/>
      <c r="AL18" s="17">
        <v>0</v>
      </c>
      <c r="AM18" s="17">
        <v>0</v>
      </c>
      <c r="AN18" s="17">
        <v>0.16420641852699999</v>
      </c>
      <c r="AO18" s="17">
        <v>0</v>
      </c>
      <c r="AP18" s="17">
        <v>0</v>
      </c>
      <c r="AQ18" s="17">
        <v>0</v>
      </c>
      <c r="AR18" s="17"/>
      <c r="AS18" s="17" t="s">
        <v>136</v>
      </c>
      <c r="AT18" s="17" t="s">
        <v>136</v>
      </c>
      <c r="AU18" s="17" t="s">
        <v>136</v>
      </c>
      <c r="AV18" s="17">
        <v>1.7900982639700601E-2</v>
      </c>
      <c r="AW18" s="17">
        <v>0</v>
      </c>
      <c r="AX18" s="17" t="s">
        <v>136</v>
      </c>
      <c r="AY18" s="17" t="s">
        <v>136</v>
      </c>
      <c r="AZ18" s="17" t="s">
        <v>136</v>
      </c>
      <c r="BA18" s="17" t="s">
        <v>136</v>
      </c>
      <c r="BB18" s="17"/>
      <c r="BC18" s="17">
        <v>3.1395791329418998E-2</v>
      </c>
      <c r="BD18" s="17">
        <v>0</v>
      </c>
      <c r="BE18" s="17">
        <v>0</v>
      </c>
      <c r="BF18" s="17">
        <v>0</v>
      </c>
      <c r="BG18" s="17">
        <v>0</v>
      </c>
      <c r="BH18" s="17">
        <v>0</v>
      </c>
      <c r="BI18" s="17"/>
      <c r="BJ18" s="17">
        <v>0</v>
      </c>
      <c r="BK18" s="17">
        <v>0</v>
      </c>
      <c r="BL18" s="17">
        <v>0</v>
      </c>
      <c r="BM18" s="17">
        <v>0</v>
      </c>
      <c r="BN18" s="17">
        <v>6.2708031107030895E-2</v>
      </c>
      <c r="BO18" s="17">
        <v>0</v>
      </c>
      <c r="BP18" s="17"/>
      <c r="BQ18" s="17">
        <v>2.0659426808770202E-2</v>
      </c>
      <c r="BR18" s="17">
        <v>0</v>
      </c>
      <c r="BS18" s="17"/>
      <c r="BT18" s="17">
        <v>3.28308184453973E-2</v>
      </c>
      <c r="BU18" s="17">
        <v>0</v>
      </c>
      <c r="BV18" s="17"/>
      <c r="BW18" s="17">
        <v>0</v>
      </c>
      <c r="BX18" s="17">
        <v>3.3636464160286997E-2</v>
      </c>
    </row>
    <row r="19" spans="2:76" ht="43.5" x14ac:dyDescent="0.35">
      <c r="B19" s="18" t="s">
        <v>176</v>
      </c>
      <c r="C19" s="17">
        <v>1.33326814415534E-2</v>
      </c>
      <c r="D19" s="17">
        <v>2.2632699441201599E-2</v>
      </c>
      <c r="E19" s="17">
        <v>0</v>
      </c>
      <c r="F19" s="17"/>
      <c r="G19" s="17">
        <v>0</v>
      </c>
      <c r="H19" s="17">
        <v>1.9461608223373599E-2</v>
      </c>
      <c r="I19" s="17">
        <v>0</v>
      </c>
      <c r="J19" s="17"/>
      <c r="K19" s="17">
        <v>0</v>
      </c>
      <c r="L19" s="17">
        <v>0</v>
      </c>
      <c r="M19" s="17">
        <v>0</v>
      </c>
      <c r="N19" s="17">
        <v>0.33772708244654898</v>
      </c>
      <c r="O19" s="17">
        <v>0</v>
      </c>
      <c r="P19" s="17">
        <v>0</v>
      </c>
      <c r="Q19" s="17">
        <v>0</v>
      </c>
      <c r="R19" s="17">
        <v>0</v>
      </c>
      <c r="S19" s="17" t="s">
        <v>136</v>
      </c>
      <c r="T19" s="17">
        <v>0</v>
      </c>
      <c r="U19" s="17">
        <v>0</v>
      </c>
      <c r="V19" s="17" t="s">
        <v>136</v>
      </c>
      <c r="W19" s="17">
        <v>0</v>
      </c>
      <c r="X19" s="17">
        <v>0</v>
      </c>
      <c r="Y19" s="17">
        <v>0</v>
      </c>
      <c r="Z19" s="17">
        <v>0</v>
      </c>
      <c r="AA19" s="17"/>
      <c r="AB19" s="17">
        <v>0</v>
      </c>
      <c r="AC19" s="17">
        <v>6.31628316490387E-2</v>
      </c>
      <c r="AD19" s="17">
        <v>0</v>
      </c>
      <c r="AE19" s="17">
        <v>0</v>
      </c>
      <c r="AF19" s="17"/>
      <c r="AG19" s="17">
        <v>0</v>
      </c>
      <c r="AH19" s="17">
        <v>0.101437057272178</v>
      </c>
      <c r="AI19" s="17">
        <v>0</v>
      </c>
      <c r="AJ19" s="17">
        <v>0</v>
      </c>
      <c r="AK19" s="17"/>
      <c r="AL19" s="17">
        <v>0</v>
      </c>
      <c r="AM19" s="17">
        <v>0</v>
      </c>
      <c r="AN19" s="17">
        <v>0</v>
      </c>
      <c r="AO19" s="17">
        <v>0</v>
      </c>
      <c r="AP19" s="17">
        <v>0</v>
      </c>
      <c r="AQ19" s="17">
        <v>0.14506506963181701</v>
      </c>
      <c r="AR19" s="17"/>
      <c r="AS19" s="17" t="s">
        <v>136</v>
      </c>
      <c r="AT19" s="17" t="s">
        <v>136</v>
      </c>
      <c r="AU19" s="17" t="s">
        <v>136</v>
      </c>
      <c r="AV19" s="17">
        <v>1.74688980974105E-2</v>
      </c>
      <c r="AW19" s="17">
        <v>0</v>
      </c>
      <c r="AX19" s="17" t="s">
        <v>136</v>
      </c>
      <c r="AY19" s="17" t="s">
        <v>136</v>
      </c>
      <c r="AZ19" s="17" t="s">
        <v>136</v>
      </c>
      <c r="BA19" s="17" t="s">
        <v>136</v>
      </c>
      <c r="BB19" s="17"/>
      <c r="BC19" s="17">
        <v>3.0637976163656901E-2</v>
      </c>
      <c r="BD19" s="17">
        <v>0</v>
      </c>
      <c r="BE19" s="17">
        <v>0</v>
      </c>
      <c r="BF19" s="17">
        <v>0</v>
      </c>
      <c r="BG19" s="17">
        <v>0</v>
      </c>
      <c r="BH19" s="17">
        <v>0</v>
      </c>
      <c r="BI19" s="17"/>
      <c r="BJ19" s="17">
        <v>0</v>
      </c>
      <c r="BK19" s="17">
        <v>0</v>
      </c>
      <c r="BL19" s="17">
        <v>0</v>
      </c>
      <c r="BM19" s="17">
        <v>5.8103531198593003E-2</v>
      </c>
      <c r="BN19" s="17">
        <v>0</v>
      </c>
      <c r="BO19" s="17">
        <v>0</v>
      </c>
      <c r="BP19" s="17"/>
      <c r="BQ19" s="17">
        <v>0</v>
      </c>
      <c r="BR19" s="17">
        <v>3.9366415946920398E-2</v>
      </c>
      <c r="BS19" s="17"/>
      <c r="BT19" s="17">
        <v>0</v>
      </c>
      <c r="BU19" s="17">
        <v>2.2835696424726701E-2</v>
      </c>
      <c r="BV19" s="17"/>
      <c r="BW19" s="17">
        <v>2.3633218653671802E-2</v>
      </c>
      <c r="BX19" s="17">
        <v>0</v>
      </c>
    </row>
    <row r="20" spans="2:76" x14ac:dyDescent="0.35">
      <c r="B20" s="32" t="s">
        <v>153</v>
      </c>
      <c r="C20" s="19">
        <v>5.1307477731056803E-2</v>
      </c>
      <c r="D20" s="19">
        <v>0</v>
      </c>
      <c r="E20" s="19">
        <v>0.12486284678342401</v>
      </c>
      <c r="F20" s="19"/>
      <c r="G20" s="19">
        <v>5.1591137903113503E-2</v>
      </c>
      <c r="H20" s="19">
        <v>5.4975268142512398E-2</v>
      </c>
      <c r="I20" s="19">
        <v>0</v>
      </c>
      <c r="J20" s="19"/>
      <c r="K20" s="19">
        <v>0</v>
      </c>
      <c r="L20" s="19">
        <v>0.16536122827904701</v>
      </c>
      <c r="M20" s="19">
        <v>0</v>
      </c>
      <c r="N20" s="19">
        <v>0</v>
      </c>
      <c r="O20" s="19">
        <v>0</v>
      </c>
      <c r="P20" s="19">
        <v>0.49507326736798202</v>
      </c>
      <c r="Q20" s="19">
        <v>0</v>
      </c>
      <c r="R20" s="19">
        <v>0</v>
      </c>
      <c r="S20" s="19" t="s">
        <v>136</v>
      </c>
      <c r="T20" s="19">
        <v>0</v>
      </c>
      <c r="U20" s="19">
        <v>0</v>
      </c>
      <c r="V20" s="19" t="s">
        <v>136</v>
      </c>
      <c r="W20" s="19">
        <v>0.328865103156401</v>
      </c>
      <c r="X20" s="19">
        <v>0</v>
      </c>
      <c r="Y20" s="19">
        <v>0</v>
      </c>
      <c r="Z20" s="19">
        <v>0</v>
      </c>
      <c r="AA20" s="19"/>
      <c r="AB20" s="19">
        <v>0</v>
      </c>
      <c r="AC20" s="19">
        <v>0</v>
      </c>
      <c r="AD20" s="19">
        <v>8.9765788709462793E-2</v>
      </c>
      <c r="AE20" s="19">
        <v>6.2077126583962999E-2</v>
      </c>
      <c r="AF20" s="19"/>
      <c r="AG20" s="19">
        <v>6.6108339858120702E-2</v>
      </c>
      <c r="AH20" s="19">
        <v>0</v>
      </c>
      <c r="AI20" s="19">
        <v>4.8499478493419297E-2</v>
      </c>
      <c r="AJ20" s="19">
        <v>0</v>
      </c>
      <c r="AK20" s="19"/>
      <c r="AL20" s="19">
        <v>5.40158865975029E-2</v>
      </c>
      <c r="AM20" s="19">
        <v>0.101212931204399</v>
      </c>
      <c r="AN20" s="19">
        <v>0</v>
      </c>
      <c r="AO20" s="19">
        <v>0</v>
      </c>
      <c r="AP20" s="19">
        <v>0</v>
      </c>
      <c r="AQ20" s="19">
        <v>0.148465823408688</v>
      </c>
      <c r="AR20" s="19"/>
      <c r="AS20" s="19" t="s">
        <v>136</v>
      </c>
      <c r="AT20" s="19" t="s">
        <v>136</v>
      </c>
      <c r="AU20" s="19" t="s">
        <v>136</v>
      </c>
      <c r="AV20" s="19">
        <v>1.5953593282593301E-2</v>
      </c>
      <c r="AW20" s="19">
        <v>0.165267194615177</v>
      </c>
      <c r="AX20" s="19" t="s">
        <v>136</v>
      </c>
      <c r="AY20" s="19" t="s">
        <v>136</v>
      </c>
      <c r="AZ20" s="19" t="s">
        <v>136</v>
      </c>
      <c r="BA20" s="19" t="s">
        <v>136</v>
      </c>
      <c r="BB20" s="19"/>
      <c r="BC20" s="19">
        <v>9.1053249370028996E-2</v>
      </c>
      <c r="BD20" s="19">
        <v>0</v>
      </c>
      <c r="BE20" s="19">
        <v>0</v>
      </c>
      <c r="BF20" s="19">
        <v>0.117825593658494</v>
      </c>
      <c r="BG20" s="19">
        <v>0</v>
      </c>
      <c r="BH20" s="19">
        <v>0</v>
      </c>
      <c r="BI20" s="19"/>
      <c r="BJ20" s="19">
        <v>0.122360916483178</v>
      </c>
      <c r="BK20" s="19">
        <v>0</v>
      </c>
      <c r="BL20" s="19">
        <v>0</v>
      </c>
      <c r="BM20" s="19">
        <v>0</v>
      </c>
      <c r="BN20" s="19">
        <v>6.3348959814637104E-2</v>
      </c>
      <c r="BO20" s="19">
        <v>0.17213930762317201</v>
      </c>
      <c r="BP20" s="19"/>
      <c r="BQ20" s="19">
        <v>7.7583625550600402E-2</v>
      </c>
      <c r="BR20" s="19">
        <v>0</v>
      </c>
      <c r="BS20" s="19"/>
      <c r="BT20" s="19">
        <v>6.12429063465222E-2</v>
      </c>
      <c r="BU20" s="19">
        <v>4.4225891974214802E-2</v>
      </c>
      <c r="BV20" s="19"/>
      <c r="BW20" s="19">
        <v>7.0235753823772007E-2</v>
      </c>
      <c r="BX20" s="19">
        <v>2.8765508111962101E-2</v>
      </c>
    </row>
    <row r="21" spans="2:76" x14ac:dyDescent="0.35">
      <c r="B21" t="s">
        <v>500</v>
      </c>
    </row>
    <row r="22" spans="2:76" x14ac:dyDescent="0.35">
      <c r="B22" t="s">
        <v>100</v>
      </c>
    </row>
    <row r="23" spans="2:76" x14ac:dyDescent="0.35">
      <c r="B23" t="s">
        <v>101</v>
      </c>
    </row>
    <row r="25" spans="2:76" x14ac:dyDescent="0.35">
      <c r="B25"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124</v>
      </c>
      <c r="D7" s="10">
        <v>70</v>
      </c>
      <c r="E7" s="10">
        <v>54</v>
      </c>
      <c r="F7" s="10"/>
      <c r="G7" s="10">
        <v>23</v>
      </c>
      <c r="H7" s="10">
        <v>70</v>
      </c>
      <c r="I7" s="10">
        <v>31</v>
      </c>
      <c r="J7" s="10"/>
      <c r="K7" s="10">
        <v>10</v>
      </c>
      <c r="L7" s="10">
        <v>20</v>
      </c>
      <c r="M7" s="10">
        <v>1</v>
      </c>
      <c r="N7" s="10">
        <v>4</v>
      </c>
      <c r="O7" s="10">
        <v>1</v>
      </c>
      <c r="P7" s="10">
        <v>2</v>
      </c>
      <c r="Q7" s="10">
        <v>8</v>
      </c>
      <c r="R7" s="10">
        <v>10</v>
      </c>
      <c r="S7" s="10" t="s">
        <v>135</v>
      </c>
      <c r="T7" s="10">
        <v>35</v>
      </c>
      <c r="U7" s="10">
        <v>11</v>
      </c>
      <c r="V7" s="10" t="s">
        <v>135</v>
      </c>
      <c r="W7" s="10">
        <v>7</v>
      </c>
      <c r="X7" s="10">
        <v>4</v>
      </c>
      <c r="Y7" s="10">
        <v>5</v>
      </c>
      <c r="Z7" s="10">
        <v>6</v>
      </c>
      <c r="AA7" s="10"/>
      <c r="AB7" s="10">
        <v>9</v>
      </c>
      <c r="AC7" s="10">
        <v>25</v>
      </c>
      <c r="AD7" s="10">
        <v>37</v>
      </c>
      <c r="AE7" s="10">
        <v>49</v>
      </c>
      <c r="AF7" s="10"/>
      <c r="AG7" s="10">
        <v>73</v>
      </c>
      <c r="AH7" s="10">
        <v>16</v>
      </c>
      <c r="AI7" s="10">
        <v>28</v>
      </c>
      <c r="AJ7" s="10">
        <v>2</v>
      </c>
      <c r="AK7" s="10"/>
      <c r="AL7" s="10">
        <v>30</v>
      </c>
      <c r="AM7" s="10">
        <v>24</v>
      </c>
      <c r="AN7" s="10">
        <v>11</v>
      </c>
      <c r="AO7" s="10">
        <v>6</v>
      </c>
      <c r="AP7" s="10">
        <v>7</v>
      </c>
      <c r="AQ7" s="10">
        <v>10</v>
      </c>
      <c r="AR7" s="10"/>
      <c r="AS7" s="10" t="s">
        <v>135</v>
      </c>
      <c r="AT7" s="10" t="s">
        <v>135</v>
      </c>
      <c r="AU7" s="10" t="s">
        <v>135</v>
      </c>
      <c r="AV7" s="10">
        <v>80</v>
      </c>
      <c r="AW7" s="10">
        <v>44</v>
      </c>
      <c r="AX7" s="10" t="s">
        <v>135</v>
      </c>
      <c r="AY7" s="10" t="s">
        <v>135</v>
      </c>
      <c r="AZ7" s="10" t="s">
        <v>135</v>
      </c>
      <c r="BA7" s="10" t="s">
        <v>135</v>
      </c>
      <c r="BB7" s="10"/>
      <c r="BC7" s="10">
        <v>53</v>
      </c>
      <c r="BD7" s="10">
        <v>19</v>
      </c>
      <c r="BE7" s="10">
        <v>1</v>
      </c>
      <c r="BF7" s="10">
        <v>14</v>
      </c>
      <c r="BG7" s="10">
        <v>35</v>
      </c>
      <c r="BH7" s="10">
        <v>2</v>
      </c>
      <c r="BI7" s="10"/>
      <c r="BJ7" s="10">
        <v>21</v>
      </c>
      <c r="BK7" s="10">
        <v>33</v>
      </c>
      <c r="BL7" s="10">
        <v>5</v>
      </c>
      <c r="BM7" s="10">
        <v>32</v>
      </c>
      <c r="BN7" s="10">
        <v>23</v>
      </c>
      <c r="BO7" s="10">
        <v>10</v>
      </c>
      <c r="BP7" s="10"/>
      <c r="BQ7" s="10">
        <v>83</v>
      </c>
      <c r="BR7" s="10">
        <v>41</v>
      </c>
      <c r="BS7" s="10"/>
      <c r="BT7" s="10">
        <v>52</v>
      </c>
      <c r="BU7" s="10">
        <v>72</v>
      </c>
      <c r="BV7" s="10"/>
      <c r="BW7" s="10">
        <v>74</v>
      </c>
      <c r="BX7" s="10">
        <v>48</v>
      </c>
    </row>
    <row r="8" spans="2:76" ht="30" customHeight="1" x14ac:dyDescent="0.35">
      <c r="B8" s="11" t="s">
        <v>20</v>
      </c>
      <c r="C8" s="11">
        <v>121</v>
      </c>
      <c r="D8" s="11">
        <v>68</v>
      </c>
      <c r="E8" s="11">
        <v>53</v>
      </c>
      <c r="F8" s="11"/>
      <c r="G8" s="11">
        <v>22</v>
      </c>
      <c r="H8" s="11">
        <v>67</v>
      </c>
      <c r="I8" s="11">
        <v>32</v>
      </c>
      <c r="J8" s="11"/>
      <c r="K8" s="11">
        <v>12</v>
      </c>
      <c r="L8" s="11">
        <v>19</v>
      </c>
      <c r="M8" s="11">
        <v>1</v>
      </c>
      <c r="N8" s="11">
        <v>4</v>
      </c>
      <c r="O8" s="11">
        <v>1</v>
      </c>
      <c r="P8" s="11">
        <v>2</v>
      </c>
      <c r="Q8" s="11">
        <v>8</v>
      </c>
      <c r="R8" s="11">
        <v>10</v>
      </c>
      <c r="S8" s="11" t="s">
        <v>135</v>
      </c>
      <c r="T8" s="11">
        <v>34</v>
      </c>
      <c r="U8" s="11">
        <v>11</v>
      </c>
      <c r="V8" s="11" t="s">
        <v>135</v>
      </c>
      <c r="W8" s="11">
        <v>6</v>
      </c>
      <c r="X8" s="11">
        <v>5</v>
      </c>
      <c r="Y8" s="11">
        <v>4</v>
      </c>
      <c r="Z8" s="11">
        <v>5</v>
      </c>
      <c r="AA8" s="11"/>
      <c r="AB8" s="11">
        <v>9</v>
      </c>
      <c r="AC8" s="11">
        <v>25</v>
      </c>
      <c r="AD8" s="11">
        <v>35</v>
      </c>
      <c r="AE8" s="11">
        <v>47</v>
      </c>
      <c r="AF8" s="11"/>
      <c r="AG8" s="11">
        <v>72</v>
      </c>
      <c r="AH8" s="11">
        <v>16</v>
      </c>
      <c r="AI8" s="11">
        <v>27</v>
      </c>
      <c r="AJ8" s="11">
        <v>2</v>
      </c>
      <c r="AK8" s="11"/>
      <c r="AL8" s="11">
        <v>30</v>
      </c>
      <c r="AM8" s="11">
        <v>24</v>
      </c>
      <c r="AN8" s="11">
        <v>11</v>
      </c>
      <c r="AO8" s="11">
        <v>6</v>
      </c>
      <c r="AP8" s="11">
        <v>6</v>
      </c>
      <c r="AQ8" s="11">
        <v>11</v>
      </c>
      <c r="AR8" s="11"/>
      <c r="AS8" s="11" t="s">
        <v>135</v>
      </c>
      <c r="AT8" s="11" t="s">
        <v>135</v>
      </c>
      <c r="AU8" s="11" t="s">
        <v>135</v>
      </c>
      <c r="AV8" s="11">
        <v>77</v>
      </c>
      <c r="AW8" s="11">
        <v>44</v>
      </c>
      <c r="AX8" s="11" t="s">
        <v>135</v>
      </c>
      <c r="AY8" s="11" t="s">
        <v>135</v>
      </c>
      <c r="AZ8" s="11" t="s">
        <v>135</v>
      </c>
      <c r="BA8" s="11" t="s">
        <v>135</v>
      </c>
      <c r="BB8" s="11"/>
      <c r="BC8" s="11">
        <v>53</v>
      </c>
      <c r="BD8" s="11">
        <v>18</v>
      </c>
      <c r="BE8" s="11">
        <v>1</v>
      </c>
      <c r="BF8" s="11">
        <v>14</v>
      </c>
      <c r="BG8" s="11">
        <v>34</v>
      </c>
      <c r="BH8" s="11">
        <v>2</v>
      </c>
      <c r="BI8" s="11"/>
      <c r="BJ8" s="11">
        <v>21</v>
      </c>
      <c r="BK8" s="11">
        <v>32</v>
      </c>
      <c r="BL8" s="11">
        <v>5</v>
      </c>
      <c r="BM8" s="11">
        <v>32</v>
      </c>
      <c r="BN8" s="11">
        <v>22</v>
      </c>
      <c r="BO8" s="11">
        <v>9</v>
      </c>
      <c r="BP8" s="11"/>
      <c r="BQ8" s="11">
        <v>81</v>
      </c>
      <c r="BR8" s="11">
        <v>41</v>
      </c>
      <c r="BS8" s="11"/>
      <c r="BT8" s="11">
        <v>51</v>
      </c>
      <c r="BU8" s="11">
        <v>71</v>
      </c>
      <c r="BV8" s="11"/>
      <c r="BW8" s="11">
        <v>72</v>
      </c>
      <c r="BX8" s="11">
        <v>47</v>
      </c>
    </row>
    <row r="9" spans="2:76" x14ac:dyDescent="0.35">
      <c r="B9" s="18" t="s">
        <v>92</v>
      </c>
      <c r="C9" s="17">
        <v>0.15218863756814399</v>
      </c>
      <c r="D9" s="17">
        <v>9.9471563334416493E-2</v>
      </c>
      <c r="E9" s="17">
        <v>0.22022929945123701</v>
      </c>
      <c r="F9" s="17"/>
      <c r="G9" s="17">
        <v>0.21844555690812301</v>
      </c>
      <c r="H9" s="17">
        <v>0.16941710266971199</v>
      </c>
      <c r="I9" s="17">
        <v>7.1300010865441396E-2</v>
      </c>
      <c r="J9" s="17"/>
      <c r="K9" s="17">
        <v>0.10064611178161</v>
      </c>
      <c r="L9" s="17">
        <v>5.0414235226193899E-2</v>
      </c>
      <c r="M9" s="17">
        <v>1</v>
      </c>
      <c r="N9" s="17">
        <v>0.25171219665064198</v>
      </c>
      <c r="O9" s="17">
        <v>0</v>
      </c>
      <c r="P9" s="17">
        <v>0</v>
      </c>
      <c r="Q9" s="17">
        <v>0.120384697489523</v>
      </c>
      <c r="R9" s="17">
        <v>0.415214314414938</v>
      </c>
      <c r="S9" s="17" t="s">
        <v>136</v>
      </c>
      <c r="T9" s="17">
        <v>0.108630667907982</v>
      </c>
      <c r="U9" s="17">
        <v>0.18148907040050299</v>
      </c>
      <c r="V9" s="17" t="s">
        <v>136</v>
      </c>
      <c r="W9" s="17">
        <v>0</v>
      </c>
      <c r="X9" s="17">
        <v>0.24626517332856401</v>
      </c>
      <c r="Y9" s="17">
        <v>0.39676699738557297</v>
      </c>
      <c r="Z9" s="17">
        <v>0.16588243833771599</v>
      </c>
      <c r="AA9" s="17"/>
      <c r="AB9" s="17">
        <v>0</v>
      </c>
      <c r="AC9" s="17">
        <v>0.26366762560671603</v>
      </c>
      <c r="AD9" s="17">
        <v>0.19870941471994799</v>
      </c>
      <c r="AE9" s="17">
        <v>6.0566689263430201E-2</v>
      </c>
      <c r="AF9" s="17"/>
      <c r="AG9" s="17">
        <v>0.18925419280273401</v>
      </c>
      <c r="AH9" s="17">
        <v>0.13196817352854601</v>
      </c>
      <c r="AI9" s="17">
        <v>7.1018954098643894E-2</v>
      </c>
      <c r="AJ9" s="17">
        <v>0</v>
      </c>
      <c r="AK9" s="17"/>
      <c r="AL9" s="17">
        <v>0</v>
      </c>
      <c r="AM9" s="17">
        <v>0.13706286727778999</v>
      </c>
      <c r="AN9" s="17">
        <v>0.18006904703448701</v>
      </c>
      <c r="AO9" s="17">
        <v>0</v>
      </c>
      <c r="AP9" s="17">
        <v>0.14290342174870199</v>
      </c>
      <c r="AQ9" s="17">
        <v>0.30765720714432299</v>
      </c>
      <c r="AR9" s="17"/>
      <c r="AS9" s="17" t="s">
        <v>136</v>
      </c>
      <c r="AT9" s="17" t="s">
        <v>136</v>
      </c>
      <c r="AU9" s="17" t="s">
        <v>136</v>
      </c>
      <c r="AV9" s="17">
        <v>0.17841560418754199</v>
      </c>
      <c r="AW9" s="17">
        <v>0.10603481984931</v>
      </c>
      <c r="AX9" s="17" t="s">
        <v>136</v>
      </c>
      <c r="AY9" s="17" t="s">
        <v>136</v>
      </c>
      <c r="AZ9" s="17" t="s">
        <v>136</v>
      </c>
      <c r="BA9" s="17" t="s">
        <v>136</v>
      </c>
      <c r="BB9" s="17"/>
      <c r="BC9" s="17">
        <v>0.14940538233956699</v>
      </c>
      <c r="BD9" s="17">
        <v>0.10560398712491199</v>
      </c>
      <c r="BE9" s="17">
        <v>0</v>
      </c>
      <c r="BF9" s="17">
        <v>0.234524671683605</v>
      </c>
      <c r="BG9" s="17">
        <v>0.16204803473988399</v>
      </c>
      <c r="BH9" s="17">
        <v>0</v>
      </c>
      <c r="BI9" s="17"/>
      <c r="BJ9" s="17">
        <v>0.19627871716943299</v>
      </c>
      <c r="BK9" s="17">
        <v>5.6224262693634702E-2</v>
      </c>
      <c r="BL9" s="17">
        <v>0.217485538022784</v>
      </c>
      <c r="BM9" s="17">
        <v>0.124851500507147</v>
      </c>
      <c r="BN9" s="17">
        <v>0.30223105891068403</v>
      </c>
      <c r="BO9" s="17">
        <v>8.3343409286979198E-2</v>
      </c>
      <c r="BP9" s="17"/>
      <c r="BQ9" s="17">
        <v>0.16435427300116701</v>
      </c>
      <c r="BR9" s="17">
        <v>0.128171391640546</v>
      </c>
      <c r="BS9" s="17"/>
      <c r="BT9" s="17">
        <v>0.13090221408484301</v>
      </c>
      <c r="BU9" s="17">
        <v>0.16750802150894201</v>
      </c>
      <c r="BV9" s="17"/>
      <c r="BW9" s="17">
        <v>0.21611227877630801</v>
      </c>
      <c r="BX9" s="17">
        <v>6.0173267243772997E-2</v>
      </c>
    </row>
    <row r="10" spans="2:76" x14ac:dyDescent="0.35">
      <c r="B10" s="18" t="s">
        <v>93</v>
      </c>
      <c r="C10" s="17">
        <v>0.23167538306341101</v>
      </c>
      <c r="D10" s="17">
        <v>0.18828775767695</v>
      </c>
      <c r="E10" s="17">
        <v>0.28767474933593801</v>
      </c>
      <c r="F10" s="17"/>
      <c r="G10" s="17">
        <v>0.38151838646297798</v>
      </c>
      <c r="H10" s="17">
        <v>0.17954793450098999</v>
      </c>
      <c r="I10" s="17">
        <v>0.236506382818995</v>
      </c>
      <c r="J10" s="17"/>
      <c r="K10" s="17">
        <v>0.39745531987522398</v>
      </c>
      <c r="L10" s="17">
        <v>0.24499643593922499</v>
      </c>
      <c r="M10" s="17">
        <v>0</v>
      </c>
      <c r="N10" s="17">
        <v>0</v>
      </c>
      <c r="O10" s="17">
        <v>0</v>
      </c>
      <c r="P10" s="17">
        <v>0</v>
      </c>
      <c r="Q10" s="17">
        <v>0.38535727076390602</v>
      </c>
      <c r="R10" s="17">
        <v>0.11223726324419001</v>
      </c>
      <c r="S10" s="17" t="s">
        <v>136</v>
      </c>
      <c r="T10" s="17">
        <v>0.256823384052978</v>
      </c>
      <c r="U10" s="17">
        <v>0.27210659916504998</v>
      </c>
      <c r="V10" s="17" t="s">
        <v>136</v>
      </c>
      <c r="W10" s="17">
        <v>0.13684576953742</v>
      </c>
      <c r="X10" s="17">
        <v>0.251166600028567</v>
      </c>
      <c r="Y10" s="17">
        <v>0</v>
      </c>
      <c r="Z10" s="17">
        <v>0.16815751192418299</v>
      </c>
      <c r="AA10" s="17"/>
      <c r="AB10" s="17">
        <v>0.233506080014727</v>
      </c>
      <c r="AC10" s="17">
        <v>0.38966176496920901</v>
      </c>
      <c r="AD10" s="17">
        <v>0.212290087788541</v>
      </c>
      <c r="AE10" s="17">
        <v>0.18019294066671601</v>
      </c>
      <c r="AF10" s="17"/>
      <c r="AG10" s="17">
        <v>0.23624326739561799</v>
      </c>
      <c r="AH10" s="17">
        <v>0.13126901795733101</v>
      </c>
      <c r="AI10" s="17">
        <v>0.25504719841509299</v>
      </c>
      <c r="AJ10" s="17">
        <v>0</v>
      </c>
      <c r="AK10" s="17"/>
      <c r="AL10" s="17">
        <v>0.23936649129285401</v>
      </c>
      <c r="AM10" s="17">
        <v>0.21789768404929499</v>
      </c>
      <c r="AN10" s="17">
        <v>0.27620244594806598</v>
      </c>
      <c r="AO10" s="17">
        <v>0.37254188757356199</v>
      </c>
      <c r="AP10" s="17">
        <v>0.140810550569583</v>
      </c>
      <c r="AQ10" s="17">
        <v>0.39580452437679597</v>
      </c>
      <c r="AR10" s="17"/>
      <c r="AS10" s="17" t="s">
        <v>136</v>
      </c>
      <c r="AT10" s="17" t="s">
        <v>136</v>
      </c>
      <c r="AU10" s="17" t="s">
        <v>136</v>
      </c>
      <c r="AV10" s="17">
        <v>0.23845324401950699</v>
      </c>
      <c r="AW10" s="17">
        <v>0.21974780624406701</v>
      </c>
      <c r="AX10" s="17" t="s">
        <v>136</v>
      </c>
      <c r="AY10" s="17" t="s">
        <v>136</v>
      </c>
      <c r="AZ10" s="17" t="s">
        <v>136</v>
      </c>
      <c r="BA10" s="17" t="s">
        <v>136</v>
      </c>
      <c r="BB10" s="17"/>
      <c r="BC10" s="17">
        <v>0.25887717489768602</v>
      </c>
      <c r="BD10" s="17">
        <v>0.15668977267689099</v>
      </c>
      <c r="BE10" s="17">
        <v>0</v>
      </c>
      <c r="BF10" s="17">
        <v>0.30521281204319201</v>
      </c>
      <c r="BG10" s="17">
        <v>0.22112412340753601</v>
      </c>
      <c r="BH10" s="17">
        <v>0</v>
      </c>
      <c r="BI10" s="17"/>
      <c r="BJ10" s="17">
        <v>0.20706786775845101</v>
      </c>
      <c r="BK10" s="17">
        <v>0.219816204790513</v>
      </c>
      <c r="BL10" s="17">
        <v>0</v>
      </c>
      <c r="BM10" s="17">
        <v>0.31200382117213599</v>
      </c>
      <c r="BN10" s="17">
        <v>0.13907651002329799</v>
      </c>
      <c r="BO10" s="17">
        <v>0.40603793292437101</v>
      </c>
      <c r="BP10" s="17"/>
      <c r="BQ10" s="17">
        <v>0.22585855106942099</v>
      </c>
      <c r="BR10" s="17">
        <v>0.243158900327126</v>
      </c>
      <c r="BS10" s="17"/>
      <c r="BT10" s="17">
        <v>0.26055162698253698</v>
      </c>
      <c r="BU10" s="17">
        <v>0.21089376760263201</v>
      </c>
      <c r="BV10" s="17"/>
      <c r="BW10" s="17">
        <v>0.28604779562208499</v>
      </c>
      <c r="BX10" s="17">
        <v>0.157913729024556</v>
      </c>
    </row>
    <row r="11" spans="2:76" ht="29" x14ac:dyDescent="0.35">
      <c r="B11" s="18" t="s">
        <v>94</v>
      </c>
      <c r="C11" s="17">
        <v>0.29040160121537001</v>
      </c>
      <c r="D11" s="17">
        <v>0.36611096328752601</v>
      </c>
      <c r="E11" s="17">
        <v>0.19268534550479599</v>
      </c>
      <c r="F11" s="17"/>
      <c r="G11" s="17">
        <v>0.127984178500265</v>
      </c>
      <c r="H11" s="17">
        <v>0.333677944067928</v>
      </c>
      <c r="I11" s="17">
        <v>0.31242686691771598</v>
      </c>
      <c r="J11" s="17"/>
      <c r="K11" s="17">
        <v>0.301692985759767</v>
      </c>
      <c r="L11" s="17">
        <v>0.25189297694769203</v>
      </c>
      <c r="M11" s="17">
        <v>0</v>
      </c>
      <c r="N11" s="17">
        <v>0.493600245653949</v>
      </c>
      <c r="O11" s="17">
        <v>0</v>
      </c>
      <c r="P11" s="17">
        <v>1</v>
      </c>
      <c r="Q11" s="17">
        <v>0.24712901587328501</v>
      </c>
      <c r="R11" s="17">
        <v>0.19165538644607999</v>
      </c>
      <c r="S11" s="17" t="s">
        <v>136</v>
      </c>
      <c r="T11" s="17">
        <v>0.28044339201551499</v>
      </c>
      <c r="U11" s="17">
        <v>8.8829232513553194E-2</v>
      </c>
      <c r="V11" s="17" t="s">
        <v>136</v>
      </c>
      <c r="W11" s="17">
        <v>0.29460454310485501</v>
      </c>
      <c r="X11" s="17">
        <v>0.251166600028567</v>
      </c>
      <c r="Y11" s="17">
        <v>0.60323300261442703</v>
      </c>
      <c r="Z11" s="17">
        <v>0.66596004973810097</v>
      </c>
      <c r="AA11" s="17"/>
      <c r="AB11" s="17">
        <v>0.201722987575125</v>
      </c>
      <c r="AC11" s="17">
        <v>0.23288347603420001</v>
      </c>
      <c r="AD11" s="17">
        <v>0.33837515117758798</v>
      </c>
      <c r="AE11" s="17">
        <v>0.28225828940126102</v>
      </c>
      <c r="AF11" s="17"/>
      <c r="AG11" s="17">
        <v>0.26877399830742998</v>
      </c>
      <c r="AH11" s="17">
        <v>0.46856728179524199</v>
      </c>
      <c r="AI11" s="17">
        <v>0.31287398368996899</v>
      </c>
      <c r="AJ11" s="17">
        <v>0</v>
      </c>
      <c r="AK11" s="17"/>
      <c r="AL11" s="17">
        <v>0.42315908041858102</v>
      </c>
      <c r="AM11" s="17">
        <v>0.27412685198445103</v>
      </c>
      <c r="AN11" s="17">
        <v>0.25247356145105299</v>
      </c>
      <c r="AO11" s="17">
        <v>0.135844025585037</v>
      </c>
      <c r="AP11" s="17">
        <v>0.27423913218199802</v>
      </c>
      <c r="AQ11" s="17">
        <v>0</v>
      </c>
      <c r="AR11" s="17"/>
      <c r="AS11" s="17" t="s">
        <v>136</v>
      </c>
      <c r="AT11" s="17" t="s">
        <v>136</v>
      </c>
      <c r="AU11" s="17" t="s">
        <v>136</v>
      </c>
      <c r="AV11" s="17">
        <v>0.28839576518931698</v>
      </c>
      <c r="AW11" s="17">
        <v>0.293931441004462</v>
      </c>
      <c r="AX11" s="17" t="s">
        <v>136</v>
      </c>
      <c r="AY11" s="17" t="s">
        <v>136</v>
      </c>
      <c r="AZ11" s="17" t="s">
        <v>136</v>
      </c>
      <c r="BA11" s="17" t="s">
        <v>136</v>
      </c>
      <c r="BB11" s="17"/>
      <c r="BC11" s="17">
        <v>0.23295401199789201</v>
      </c>
      <c r="BD11" s="17">
        <v>0.35677072067934501</v>
      </c>
      <c r="BE11" s="17">
        <v>0</v>
      </c>
      <c r="BF11" s="17">
        <v>0.252207507714167</v>
      </c>
      <c r="BG11" s="17">
        <v>0.32939371238876802</v>
      </c>
      <c r="BH11" s="17">
        <v>1</v>
      </c>
      <c r="BI11" s="17"/>
      <c r="BJ11" s="17">
        <v>0.40763953195998098</v>
      </c>
      <c r="BK11" s="17">
        <v>0.33074747861589199</v>
      </c>
      <c r="BL11" s="17">
        <v>0.177405758238348</v>
      </c>
      <c r="BM11" s="17">
        <v>0.24489751958831199</v>
      </c>
      <c r="BN11" s="17">
        <v>0.205382837229623</v>
      </c>
      <c r="BO11" s="17">
        <v>0.30641910563986002</v>
      </c>
      <c r="BP11" s="17"/>
      <c r="BQ11" s="17">
        <v>0.28010192676103202</v>
      </c>
      <c r="BR11" s="17">
        <v>0.310735090222656</v>
      </c>
      <c r="BS11" s="17"/>
      <c r="BT11" s="17">
        <v>0.280192762767072</v>
      </c>
      <c r="BU11" s="17">
        <v>0.29774868401214699</v>
      </c>
      <c r="BV11" s="17"/>
      <c r="BW11" s="17">
        <v>0.241519898046788</v>
      </c>
      <c r="BX11" s="17">
        <v>0.35996511518187502</v>
      </c>
    </row>
    <row r="12" spans="2:76" x14ac:dyDescent="0.35">
      <c r="B12" s="18" t="s">
        <v>95</v>
      </c>
      <c r="C12" s="17">
        <v>0.241875871219249</v>
      </c>
      <c r="D12" s="17">
        <v>0.21343501424161801</v>
      </c>
      <c r="E12" s="17">
        <v>0.278583802404897</v>
      </c>
      <c r="F12" s="17"/>
      <c r="G12" s="17">
        <v>0.218011107623514</v>
      </c>
      <c r="H12" s="17">
        <v>0.24326499663718901</v>
      </c>
      <c r="I12" s="17">
        <v>0.25535611552182003</v>
      </c>
      <c r="J12" s="17"/>
      <c r="K12" s="17">
        <v>0</v>
      </c>
      <c r="L12" s="17">
        <v>0.30002361159429097</v>
      </c>
      <c r="M12" s="17">
        <v>0</v>
      </c>
      <c r="N12" s="17">
        <v>0</v>
      </c>
      <c r="O12" s="17">
        <v>0</v>
      </c>
      <c r="P12" s="17">
        <v>0</v>
      </c>
      <c r="Q12" s="17">
        <v>0.24712901587328501</v>
      </c>
      <c r="R12" s="17">
        <v>0.28089303589479198</v>
      </c>
      <c r="S12" s="17" t="s">
        <v>136</v>
      </c>
      <c r="T12" s="17">
        <v>0.29422857393406598</v>
      </c>
      <c r="U12" s="17">
        <v>0.45757509792089401</v>
      </c>
      <c r="V12" s="17" t="s">
        <v>136</v>
      </c>
      <c r="W12" s="17">
        <v>0.43157586578638402</v>
      </c>
      <c r="X12" s="17">
        <v>0.25140162661430199</v>
      </c>
      <c r="Y12" s="17">
        <v>0</v>
      </c>
      <c r="Z12" s="17">
        <v>0</v>
      </c>
      <c r="AA12" s="17"/>
      <c r="AB12" s="17">
        <v>0.33350482820243599</v>
      </c>
      <c r="AC12" s="17">
        <v>0.11378713338987501</v>
      </c>
      <c r="AD12" s="17">
        <v>0.224077727974139</v>
      </c>
      <c r="AE12" s="17">
        <v>0.32697626034272198</v>
      </c>
      <c r="AF12" s="17"/>
      <c r="AG12" s="17">
        <v>0.23067546057505001</v>
      </c>
      <c r="AH12" s="17">
        <v>0.20658388664206601</v>
      </c>
      <c r="AI12" s="17">
        <v>0.25066394155496202</v>
      </c>
      <c r="AJ12" s="17">
        <v>0.49507326736798202</v>
      </c>
      <c r="AK12" s="17"/>
      <c r="AL12" s="17">
        <v>0.20618347635199499</v>
      </c>
      <c r="AM12" s="17">
        <v>0.28759291948634003</v>
      </c>
      <c r="AN12" s="17">
        <v>0.17954430425038301</v>
      </c>
      <c r="AO12" s="17">
        <v>0.49161408684140201</v>
      </c>
      <c r="AP12" s="17">
        <v>0.288303394108199</v>
      </c>
      <c r="AQ12" s="17">
        <v>0.19380463601969</v>
      </c>
      <c r="AR12" s="17"/>
      <c r="AS12" s="17" t="s">
        <v>136</v>
      </c>
      <c r="AT12" s="17" t="s">
        <v>136</v>
      </c>
      <c r="AU12" s="17" t="s">
        <v>136</v>
      </c>
      <c r="AV12" s="17">
        <v>0.20104782424520701</v>
      </c>
      <c r="AW12" s="17">
        <v>0.31372444849475201</v>
      </c>
      <c r="AX12" s="17" t="s">
        <v>136</v>
      </c>
      <c r="AY12" s="17" t="s">
        <v>136</v>
      </c>
      <c r="AZ12" s="17" t="s">
        <v>136</v>
      </c>
      <c r="BA12" s="17" t="s">
        <v>136</v>
      </c>
      <c r="BB12" s="17"/>
      <c r="BC12" s="17">
        <v>0.26408367195749599</v>
      </c>
      <c r="BD12" s="17">
        <v>0.31542126639464702</v>
      </c>
      <c r="BE12" s="17">
        <v>0</v>
      </c>
      <c r="BF12" s="17">
        <v>0.14817003523934599</v>
      </c>
      <c r="BG12" s="17">
        <v>0.22821374056857399</v>
      </c>
      <c r="BH12" s="17">
        <v>0</v>
      </c>
      <c r="BI12" s="17"/>
      <c r="BJ12" s="17">
        <v>0.18901388311213399</v>
      </c>
      <c r="BK12" s="17">
        <v>0.26979903969556701</v>
      </c>
      <c r="BL12" s="17">
        <v>0.41576400573179401</v>
      </c>
      <c r="BM12" s="17">
        <v>0.222043600616808</v>
      </c>
      <c r="BN12" s="17">
        <v>0.25430093895297001</v>
      </c>
      <c r="BO12" s="17">
        <v>0.20419955214878899</v>
      </c>
      <c r="BP12" s="17"/>
      <c r="BQ12" s="17">
        <v>0.22735823585428999</v>
      </c>
      <c r="BR12" s="17">
        <v>0.27053640611419699</v>
      </c>
      <c r="BS12" s="17"/>
      <c r="BT12" s="17">
        <v>0.189660044351983</v>
      </c>
      <c r="BU12" s="17">
        <v>0.279454485597255</v>
      </c>
      <c r="BV12" s="17"/>
      <c r="BW12" s="17">
        <v>0.18800355190957199</v>
      </c>
      <c r="BX12" s="17">
        <v>0.33573468466902601</v>
      </c>
    </row>
    <row r="13" spans="2:76" x14ac:dyDescent="0.35">
      <c r="B13" s="18" t="s">
        <v>96</v>
      </c>
      <c r="C13" s="17">
        <v>8.3858506933826293E-2</v>
      </c>
      <c r="D13" s="17">
        <v>0.13269470145949</v>
      </c>
      <c r="E13" s="17">
        <v>2.0826803303131299E-2</v>
      </c>
      <c r="F13" s="17"/>
      <c r="G13" s="17">
        <v>5.40407705051206E-2</v>
      </c>
      <c r="H13" s="17">
        <v>7.4092022124181298E-2</v>
      </c>
      <c r="I13" s="17">
        <v>0.124410623876027</v>
      </c>
      <c r="J13" s="17"/>
      <c r="K13" s="17">
        <v>0.20020558258339799</v>
      </c>
      <c r="L13" s="17">
        <v>0.152672740292599</v>
      </c>
      <c r="M13" s="17">
        <v>0</v>
      </c>
      <c r="N13" s="17">
        <v>0.25468755769540902</v>
      </c>
      <c r="O13" s="17">
        <v>1</v>
      </c>
      <c r="P13" s="17">
        <v>0</v>
      </c>
      <c r="Q13" s="17">
        <v>0</v>
      </c>
      <c r="R13" s="17">
        <v>0</v>
      </c>
      <c r="S13" s="17" t="s">
        <v>136</v>
      </c>
      <c r="T13" s="17">
        <v>5.9873982089459397E-2</v>
      </c>
      <c r="U13" s="17">
        <v>0</v>
      </c>
      <c r="V13" s="17" t="s">
        <v>136</v>
      </c>
      <c r="W13" s="17">
        <v>0.136973821571341</v>
      </c>
      <c r="X13" s="17">
        <v>0</v>
      </c>
      <c r="Y13" s="17">
        <v>0</v>
      </c>
      <c r="Z13" s="17">
        <v>0</v>
      </c>
      <c r="AA13" s="17"/>
      <c r="AB13" s="17">
        <v>0.23126610420771199</v>
      </c>
      <c r="AC13" s="17">
        <v>0</v>
      </c>
      <c r="AD13" s="17">
        <v>2.6547618339782999E-2</v>
      </c>
      <c r="AE13" s="17">
        <v>0.15000582032587001</v>
      </c>
      <c r="AF13" s="17"/>
      <c r="AG13" s="17">
        <v>7.5053080919168402E-2</v>
      </c>
      <c r="AH13" s="17">
        <v>6.16116400768148E-2</v>
      </c>
      <c r="AI13" s="17">
        <v>0.110395922241333</v>
      </c>
      <c r="AJ13" s="17">
        <v>0.50492673263201804</v>
      </c>
      <c r="AK13" s="17"/>
      <c r="AL13" s="17">
        <v>0.13129095193657001</v>
      </c>
      <c r="AM13" s="17">
        <v>8.3319677202123799E-2</v>
      </c>
      <c r="AN13" s="17">
        <v>0.11171064131601099</v>
      </c>
      <c r="AO13" s="17">
        <v>0</v>
      </c>
      <c r="AP13" s="17">
        <v>0.15374350139151799</v>
      </c>
      <c r="AQ13" s="17">
        <v>0.102733632459191</v>
      </c>
      <c r="AR13" s="17"/>
      <c r="AS13" s="17" t="s">
        <v>136</v>
      </c>
      <c r="AT13" s="17" t="s">
        <v>136</v>
      </c>
      <c r="AU13" s="17" t="s">
        <v>136</v>
      </c>
      <c r="AV13" s="17">
        <v>9.3687562358426804E-2</v>
      </c>
      <c r="AW13" s="17">
        <v>6.6561484407409305E-2</v>
      </c>
      <c r="AX13" s="17" t="s">
        <v>136</v>
      </c>
      <c r="AY13" s="17" t="s">
        <v>136</v>
      </c>
      <c r="AZ13" s="17" t="s">
        <v>136</v>
      </c>
      <c r="BA13" s="17" t="s">
        <v>136</v>
      </c>
      <c r="BB13" s="17"/>
      <c r="BC13" s="17">
        <v>9.4679758807358502E-2</v>
      </c>
      <c r="BD13" s="17">
        <v>6.5514253124204599E-2</v>
      </c>
      <c r="BE13" s="17">
        <v>1</v>
      </c>
      <c r="BF13" s="17">
        <v>5.9884973319691198E-2</v>
      </c>
      <c r="BG13" s="17">
        <v>5.9220388895239298E-2</v>
      </c>
      <c r="BH13" s="17">
        <v>0</v>
      </c>
      <c r="BI13" s="17"/>
      <c r="BJ13" s="17">
        <v>0</v>
      </c>
      <c r="BK13" s="17">
        <v>0.123413014204393</v>
      </c>
      <c r="BL13" s="17">
        <v>0.18934469800707401</v>
      </c>
      <c r="BM13" s="17">
        <v>9.6203558115596596E-2</v>
      </c>
      <c r="BN13" s="17">
        <v>9.9008654883425695E-2</v>
      </c>
      <c r="BO13" s="17">
        <v>0</v>
      </c>
      <c r="BP13" s="17"/>
      <c r="BQ13" s="17">
        <v>0.10232701331409</v>
      </c>
      <c r="BR13" s="17">
        <v>4.7398211695474403E-2</v>
      </c>
      <c r="BS13" s="17"/>
      <c r="BT13" s="17">
        <v>0.13869335181356399</v>
      </c>
      <c r="BU13" s="17">
        <v>4.4395041279023099E-2</v>
      </c>
      <c r="BV13" s="17"/>
      <c r="BW13" s="17">
        <v>6.8316475645247093E-2</v>
      </c>
      <c r="BX13" s="17">
        <v>8.6213203880770306E-2</v>
      </c>
    </row>
    <row r="14" spans="2:76" x14ac:dyDescent="0.35">
      <c r="B14" s="18" t="s">
        <v>178</v>
      </c>
      <c r="C14" s="19">
        <v>0</v>
      </c>
      <c r="D14" s="19">
        <v>0</v>
      </c>
      <c r="E14" s="19">
        <v>0</v>
      </c>
      <c r="F14" s="19"/>
      <c r="G14" s="19">
        <v>0</v>
      </c>
      <c r="H14" s="19">
        <v>0</v>
      </c>
      <c r="I14" s="19">
        <v>0</v>
      </c>
      <c r="J14" s="19"/>
      <c r="K14" s="19">
        <v>0</v>
      </c>
      <c r="L14" s="19">
        <v>0</v>
      </c>
      <c r="M14" s="19">
        <v>0</v>
      </c>
      <c r="N14" s="19">
        <v>0</v>
      </c>
      <c r="O14" s="19">
        <v>0</v>
      </c>
      <c r="P14" s="19">
        <v>0</v>
      </c>
      <c r="Q14" s="19">
        <v>0</v>
      </c>
      <c r="R14" s="19">
        <v>0</v>
      </c>
      <c r="S14" s="19" t="s">
        <v>136</v>
      </c>
      <c r="T14" s="19">
        <v>0</v>
      </c>
      <c r="U14" s="19">
        <v>0</v>
      </c>
      <c r="V14" s="19" t="s">
        <v>136</v>
      </c>
      <c r="W14" s="19">
        <v>0</v>
      </c>
      <c r="X14" s="19">
        <v>0</v>
      </c>
      <c r="Y14" s="19">
        <v>0</v>
      </c>
      <c r="Z14" s="19">
        <v>0</v>
      </c>
      <c r="AA14" s="19"/>
      <c r="AB14" s="19">
        <v>0</v>
      </c>
      <c r="AC14" s="19">
        <v>0</v>
      </c>
      <c r="AD14" s="19">
        <v>0</v>
      </c>
      <c r="AE14" s="19">
        <v>0</v>
      </c>
      <c r="AF14" s="19"/>
      <c r="AG14" s="19">
        <v>0</v>
      </c>
      <c r="AH14" s="19">
        <v>0</v>
      </c>
      <c r="AI14" s="19">
        <v>0</v>
      </c>
      <c r="AJ14" s="19">
        <v>0</v>
      </c>
      <c r="AK14" s="19"/>
      <c r="AL14" s="19">
        <v>0</v>
      </c>
      <c r="AM14" s="19">
        <v>0</v>
      </c>
      <c r="AN14" s="19">
        <v>0</v>
      </c>
      <c r="AO14" s="19">
        <v>0</v>
      </c>
      <c r="AP14" s="19">
        <v>0</v>
      </c>
      <c r="AQ14" s="19">
        <v>0</v>
      </c>
      <c r="AR14" s="19"/>
      <c r="AS14" s="19" t="s">
        <v>136</v>
      </c>
      <c r="AT14" s="19" t="s">
        <v>136</v>
      </c>
      <c r="AU14" s="19" t="s">
        <v>136</v>
      </c>
      <c r="AV14" s="19">
        <v>0</v>
      </c>
      <c r="AW14" s="19">
        <v>0</v>
      </c>
      <c r="AX14" s="19" t="s">
        <v>136</v>
      </c>
      <c r="AY14" s="19" t="s">
        <v>136</v>
      </c>
      <c r="AZ14" s="19" t="s">
        <v>136</v>
      </c>
      <c r="BA14" s="19" t="s">
        <v>136</v>
      </c>
      <c r="BB14" s="19"/>
      <c r="BC14" s="19">
        <v>0</v>
      </c>
      <c r="BD14" s="19">
        <v>0</v>
      </c>
      <c r="BE14" s="19">
        <v>0</v>
      </c>
      <c r="BF14" s="19">
        <v>0</v>
      </c>
      <c r="BG14" s="19">
        <v>0</v>
      </c>
      <c r="BH14" s="19">
        <v>0</v>
      </c>
      <c r="BI14" s="19"/>
      <c r="BJ14" s="19">
        <v>0</v>
      </c>
      <c r="BK14" s="19">
        <v>0</v>
      </c>
      <c r="BL14" s="19">
        <v>0</v>
      </c>
      <c r="BM14" s="19">
        <v>0</v>
      </c>
      <c r="BN14" s="19">
        <v>0</v>
      </c>
      <c r="BO14" s="19">
        <v>0</v>
      </c>
      <c r="BP14" s="19"/>
      <c r="BQ14" s="19">
        <v>0</v>
      </c>
      <c r="BR14" s="19">
        <v>0</v>
      </c>
      <c r="BS14" s="19"/>
      <c r="BT14" s="19">
        <v>0</v>
      </c>
      <c r="BU14" s="19">
        <v>0</v>
      </c>
      <c r="BV14" s="19"/>
      <c r="BW14" s="19">
        <v>0</v>
      </c>
      <c r="BX14" s="19">
        <v>0</v>
      </c>
    </row>
    <row r="15" spans="2:76" x14ac:dyDescent="0.35">
      <c r="B15" s="16" t="s">
        <v>165</v>
      </c>
    </row>
    <row r="16" spans="2:76" x14ac:dyDescent="0.35">
      <c r="B16" t="s">
        <v>100</v>
      </c>
    </row>
    <row r="17" spans="2:2" x14ac:dyDescent="0.35">
      <c r="B17" t="s">
        <v>101</v>
      </c>
    </row>
    <row r="19" spans="2:2" x14ac:dyDescent="0.35">
      <c r="B1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124</v>
      </c>
      <c r="D7" s="10">
        <v>70</v>
      </c>
      <c r="E7" s="10">
        <v>54</v>
      </c>
      <c r="F7" s="10"/>
      <c r="G7" s="10">
        <v>23</v>
      </c>
      <c r="H7" s="10">
        <v>70</v>
      </c>
      <c r="I7" s="10">
        <v>31</v>
      </c>
      <c r="J7" s="10"/>
      <c r="K7" s="10">
        <v>10</v>
      </c>
      <c r="L7" s="10">
        <v>20</v>
      </c>
      <c r="M7" s="10">
        <v>1</v>
      </c>
      <c r="N7" s="10">
        <v>4</v>
      </c>
      <c r="O7" s="10">
        <v>1</v>
      </c>
      <c r="P7" s="10">
        <v>2</v>
      </c>
      <c r="Q7" s="10">
        <v>8</v>
      </c>
      <c r="R7" s="10">
        <v>10</v>
      </c>
      <c r="S7" s="10" t="s">
        <v>135</v>
      </c>
      <c r="T7" s="10">
        <v>35</v>
      </c>
      <c r="U7" s="10">
        <v>11</v>
      </c>
      <c r="V7" s="10" t="s">
        <v>135</v>
      </c>
      <c r="W7" s="10">
        <v>7</v>
      </c>
      <c r="X7" s="10">
        <v>4</v>
      </c>
      <c r="Y7" s="10">
        <v>5</v>
      </c>
      <c r="Z7" s="10">
        <v>6</v>
      </c>
      <c r="AA7" s="10"/>
      <c r="AB7" s="10">
        <v>9</v>
      </c>
      <c r="AC7" s="10">
        <v>25</v>
      </c>
      <c r="AD7" s="10">
        <v>37</v>
      </c>
      <c r="AE7" s="10">
        <v>49</v>
      </c>
      <c r="AF7" s="10"/>
      <c r="AG7" s="10">
        <v>73</v>
      </c>
      <c r="AH7" s="10">
        <v>16</v>
      </c>
      <c r="AI7" s="10">
        <v>28</v>
      </c>
      <c r="AJ7" s="10">
        <v>2</v>
      </c>
      <c r="AK7" s="10"/>
      <c r="AL7" s="10">
        <v>30</v>
      </c>
      <c r="AM7" s="10">
        <v>24</v>
      </c>
      <c r="AN7" s="10">
        <v>11</v>
      </c>
      <c r="AO7" s="10">
        <v>6</v>
      </c>
      <c r="AP7" s="10">
        <v>7</v>
      </c>
      <c r="AQ7" s="10">
        <v>10</v>
      </c>
      <c r="AR7" s="10"/>
      <c r="AS7" s="10" t="s">
        <v>135</v>
      </c>
      <c r="AT7" s="10" t="s">
        <v>135</v>
      </c>
      <c r="AU7" s="10" t="s">
        <v>135</v>
      </c>
      <c r="AV7" s="10">
        <v>80</v>
      </c>
      <c r="AW7" s="10">
        <v>44</v>
      </c>
      <c r="AX7" s="10" t="s">
        <v>135</v>
      </c>
      <c r="AY7" s="10" t="s">
        <v>135</v>
      </c>
      <c r="AZ7" s="10" t="s">
        <v>135</v>
      </c>
      <c r="BA7" s="10" t="s">
        <v>135</v>
      </c>
      <c r="BB7" s="10"/>
      <c r="BC7" s="10">
        <v>53</v>
      </c>
      <c r="BD7" s="10">
        <v>19</v>
      </c>
      <c r="BE7" s="10">
        <v>1</v>
      </c>
      <c r="BF7" s="10">
        <v>14</v>
      </c>
      <c r="BG7" s="10">
        <v>35</v>
      </c>
      <c r="BH7" s="10">
        <v>2</v>
      </c>
      <c r="BI7" s="10"/>
      <c r="BJ7" s="10">
        <v>21</v>
      </c>
      <c r="BK7" s="10">
        <v>33</v>
      </c>
      <c r="BL7" s="10">
        <v>5</v>
      </c>
      <c r="BM7" s="10">
        <v>32</v>
      </c>
      <c r="BN7" s="10">
        <v>23</v>
      </c>
      <c r="BO7" s="10">
        <v>10</v>
      </c>
      <c r="BP7" s="10"/>
      <c r="BQ7" s="10">
        <v>83</v>
      </c>
      <c r="BR7" s="10">
        <v>41</v>
      </c>
      <c r="BS7" s="10"/>
      <c r="BT7" s="10">
        <v>52</v>
      </c>
      <c r="BU7" s="10">
        <v>72</v>
      </c>
      <c r="BV7" s="10"/>
      <c r="BW7" s="10">
        <v>74</v>
      </c>
      <c r="BX7" s="10">
        <v>48</v>
      </c>
    </row>
    <row r="8" spans="2:76" ht="30" customHeight="1" x14ac:dyDescent="0.35">
      <c r="B8" s="11" t="s">
        <v>20</v>
      </c>
      <c r="C8" s="11">
        <v>121</v>
      </c>
      <c r="D8" s="11">
        <v>68</v>
      </c>
      <c r="E8" s="11">
        <v>53</v>
      </c>
      <c r="F8" s="11"/>
      <c r="G8" s="11">
        <v>22</v>
      </c>
      <c r="H8" s="11">
        <v>67</v>
      </c>
      <c r="I8" s="11">
        <v>32</v>
      </c>
      <c r="J8" s="11"/>
      <c r="K8" s="11">
        <v>12</v>
      </c>
      <c r="L8" s="11">
        <v>19</v>
      </c>
      <c r="M8" s="11">
        <v>1</v>
      </c>
      <c r="N8" s="11">
        <v>4</v>
      </c>
      <c r="O8" s="11">
        <v>1</v>
      </c>
      <c r="P8" s="11">
        <v>2</v>
      </c>
      <c r="Q8" s="11">
        <v>8</v>
      </c>
      <c r="R8" s="11">
        <v>10</v>
      </c>
      <c r="S8" s="11" t="s">
        <v>135</v>
      </c>
      <c r="T8" s="11">
        <v>34</v>
      </c>
      <c r="U8" s="11">
        <v>11</v>
      </c>
      <c r="V8" s="11" t="s">
        <v>135</v>
      </c>
      <c r="W8" s="11">
        <v>6</v>
      </c>
      <c r="X8" s="11">
        <v>5</v>
      </c>
      <c r="Y8" s="11">
        <v>4</v>
      </c>
      <c r="Z8" s="11">
        <v>5</v>
      </c>
      <c r="AA8" s="11"/>
      <c r="AB8" s="11">
        <v>9</v>
      </c>
      <c r="AC8" s="11">
        <v>25</v>
      </c>
      <c r="AD8" s="11">
        <v>35</v>
      </c>
      <c r="AE8" s="11">
        <v>47</v>
      </c>
      <c r="AF8" s="11"/>
      <c r="AG8" s="11">
        <v>72</v>
      </c>
      <c r="AH8" s="11">
        <v>16</v>
      </c>
      <c r="AI8" s="11">
        <v>27</v>
      </c>
      <c r="AJ8" s="11">
        <v>2</v>
      </c>
      <c r="AK8" s="11"/>
      <c r="AL8" s="11">
        <v>30</v>
      </c>
      <c r="AM8" s="11">
        <v>24</v>
      </c>
      <c r="AN8" s="11">
        <v>11</v>
      </c>
      <c r="AO8" s="11">
        <v>6</v>
      </c>
      <c r="AP8" s="11">
        <v>6</v>
      </c>
      <c r="AQ8" s="11">
        <v>11</v>
      </c>
      <c r="AR8" s="11"/>
      <c r="AS8" s="11" t="s">
        <v>135</v>
      </c>
      <c r="AT8" s="11" t="s">
        <v>135</v>
      </c>
      <c r="AU8" s="11" t="s">
        <v>135</v>
      </c>
      <c r="AV8" s="11">
        <v>77</v>
      </c>
      <c r="AW8" s="11">
        <v>44</v>
      </c>
      <c r="AX8" s="11" t="s">
        <v>135</v>
      </c>
      <c r="AY8" s="11" t="s">
        <v>135</v>
      </c>
      <c r="AZ8" s="11" t="s">
        <v>135</v>
      </c>
      <c r="BA8" s="11" t="s">
        <v>135</v>
      </c>
      <c r="BB8" s="11"/>
      <c r="BC8" s="11">
        <v>53</v>
      </c>
      <c r="BD8" s="11">
        <v>18</v>
      </c>
      <c r="BE8" s="11">
        <v>1</v>
      </c>
      <c r="BF8" s="11">
        <v>14</v>
      </c>
      <c r="BG8" s="11">
        <v>34</v>
      </c>
      <c r="BH8" s="11">
        <v>2</v>
      </c>
      <c r="BI8" s="11"/>
      <c r="BJ8" s="11">
        <v>21</v>
      </c>
      <c r="BK8" s="11">
        <v>32</v>
      </c>
      <c r="BL8" s="11">
        <v>5</v>
      </c>
      <c r="BM8" s="11">
        <v>32</v>
      </c>
      <c r="BN8" s="11">
        <v>22</v>
      </c>
      <c r="BO8" s="11">
        <v>9</v>
      </c>
      <c r="BP8" s="11"/>
      <c r="BQ8" s="11">
        <v>81</v>
      </c>
      <c r="BR8" s="11">
        <v>41</v>
      </c>
      <c r="BS8" s="11"/>
      <c r="BT8" s="11">
        <v>51</v>
      </c>
      <c r="BU8" s="11">
        <v>71</v>
      </c>
      <c r="BV8" s="11"/>
      <c r="BW8" s="11">
        <v>72</v>
      </c>
      <c r="BX8" s="11">
        <v>47</v>
      </c>
    </row>
    <row r="9" spans="2:76" ht="29" x14ac:dyDescent="0.35">
      <c r="B9" s="18" t="s">
        <v>180</v>
      </c>
      <c r="C9" s="17">
        <v>0.76998437174699697</v>
      </c>
      <c r="D9" s="17">
        <v>0.76654200043546805</v>
      </c>
      <c r="E9" s="17">
        <v>0.77442735774135296</v>
      </c>
      <c r="F9" s="17"/>
      <c r="G9" s="17">
        <v>0.56032374859259004</v>
      </c>
      <c r="H9" s="17">
        <v>0.81072057720659696</v>
      </c>
      <c r="I9" s="17">
        <v>0.829599840178743</v>
      </c>
      <c r="J9" s="17"/>
      <c r="K9" s="17">
        <v>0.79852211161058195</v>
      </c>
      <c r="L9" s="17">
        <v>0.70058534243114701</v>
      </c>
      <c r="M9" s="17">
        <v>1</v>
      </c>
      <c r="N9" s="17">
        <v>0.75319987717302495</v>
      </c>
      <c r="O9" s="17">
        <v>0</v>
      </c>
      <c r="P9" s="17">
        <v>0.50492673263201804</v>
      </c>
      <c r="Q9" s="17">
        <v>0.88109474555863998</v>
      </c>
      <c r="R9" s="17">
        <v>0.69610735030972903</v>
      </c>
      <c r="S9" s="17" t="s">
        <v>136</v>
      </c>
      <c r="T9" s="17">
        <v>0.715000224248862</v>
      </c>
      <c r="U9" s="17">
        <v>0.81672263334850304</v>
      </c>
      <c r="V9" s="17" t="s">
        <v>136</v>
      </c>
      <c r="W9" s="17">
        <v>1</v>
      </c>
      <c r="X9" s="17">
        <v>0.75373482667143599</v>
      </c>
      <c r="Y9" s="17">
        <v>1</v>
      </c>
      <c r="Z9" s="17">
        <v>1</v>
      </c>
      <c r="AA9" s="17"/>
      <c r="AB9" s="17">
        <v>1</v>
      </c>
      <c r="AC9" s="17">
        <v>0.72347801822159297</v>
      </c>
      <c r="AD9" s="17">
        <v>0.83264476061644999</v>
      </c>
      <c r="AE9" s="17">
        <v>0.72804409692907202</v>
      </c>
      <c r="AF9" s="17"/>
      <c r="AG9" s="17">
        <v>0.73134609467582001</v>
      </c>
      <c r="AH9" s="17">
        <v>0.94153799378183201</v>
      </c>
      <c r="AI9" s="17">
        <v>0.74844977314440997</v>
      </c>
      <c r="AJ9" s="17">
        <v>1</v>
      </c>
      <c r="AK9" s="17"/>
      <c r="AL9" s="17">
        <v>0.87706966908898798</v>
      </c>
      <c r="AM9" s="17">
        <v>0.74466165327839995</v>
      </c>
      <c r="AN9" s="17">
        <v>0.79873252830972696</v>
      </c>
      <c r="AO9" s="17">
        <v>0.83421830782047202</v>
      </c>
      <c r="AP9" s="17">
        <v>0.71628602768171601</v>
      </c>
      <c r="AQ9" s="17">
        <v>0.59228268822828201</v>
      </c>
      <c r="AR9" s="17"/>
      <c r="AS9" s="17" t="s">
        <v>136</v>
      </c>
      <c r="AT9" s="17" t="s">
        <v>136</v>
      </c>
      <c r="AU9" s="17" t="s">
        <v>136</v>
      </c>
      <c r="AV9" s="17">
        <v>0.72721831579656304</v>
      </c>
      <c r="AW9" s="17">
        <v>0.84524342779924599</v>
      </c>
      <c r="AX9" s="17" t="s">
        <v>136</v>
      </c>
      <c r="AY9" s="17" t="s">
        <v>136</v>
      </c>
      <c r="AZ9" s="17" t="s">
        <v>136</v>
      </c>
      <c r="BA9" s="17" t="s">
        <v>136</v>
      </c>
      <c r="BB9" s="17"/>
      <c r="BC9" s="17">
        <v>0.75519710541631602</v>
      </c>
      <c r="BD9" s="17">
        <v>0.62274132784648994</v>
      </c>
      <c r="BE9" s="17">
        <v>1</v>
      </c>
      <c r="BF9" s="17">
        <v>0.84634379514795699</v>
      </c>
      <c r="BG9" s="17">
        <v>0.849874029546688</v>
      </c>
      <c r="BH9" s="17">
        <v>0.48859460578032798</v>
      </c>
      <c r="BI9" s="17"/>
      <c r="BJ9" s="17">
        <v>0.80987421971195195</v>
      </c>
      <c r="BK9" s="17">
        <v>0.81574426340657202</v>
      </c>
      <c r="BL9" s="17">
        <v>0.81065530199292601</v>
      </c>
      <c r="BM9" s="17">
        <v>0.67397943880237299</v>
      </c>
      <c r="BN9" s="17">
        <v>0.82608368570651602</v>
      </c>
      <c r="BO9" s="17">
        <v>0.69234217995273195</v>
      </c>
      <c r="BP9" s="17"/>
      <c r="BQ9" s="17">
        <v>0.79117930485203702</v>
      </c>
      <c r="BR9" s="17">
        <v>0.72814159883100804</v>
      </c>
      <c r="BS9" s="17"/>
      <c r="BT9" s="17">
        <v>0.88154429545611701</v>
      </c>
      <c r="BU9" s="17">
        <v>0.68969707947138603</v>
      </c>
      <c r="BV9" s="17"/>
      <c r="BW9" s="17">
        <v>0.79480804255666804</v>
      </c>
      <c r="BX9" s="17">
        <v>0.72151037470857404</v>
      </c>
    </row>
    <row r="10" spans="2:76" x14ac:dyDescent="0.35">
      <c r="B10" s="18" t="s">
        <v>181</v>
      </c>
      <c r="C10" s="17">
        <v>0.49221618239042902</v>
      </c>
      <c r="D10" s="17">
        <v>0.54256046120095502</v>
      </c>
      <c r="E10" s="17">
        <v>0.42723803058503701</v>
      </c>
      <c r="F10" s="17"/>
      <c r="G10" s="17">
        <v>0.48747203064087502</v>
      </c>
      <c r="H10" s="17">
        <v>0.55477812826100004</v>
      </c>
      <c r="I10" s="17">
        <v>0.36650650089297498</v>
      </c>
      <c r="J10" s="17"/>
      <c r="K10" s="17">
        <v>0.50023382555171203</v>
      </c>
      <c r="L10" s="17">
        <v>0.35209916785184803</v>
      </c>
      <c r="M10" s="17">
        <v>0</v>
      </c>
      <c r="N10" s="17">
        <v>0.493600245653949</v>
      </c>
      <c r="O10" s="17">
        <v>1</v>
      </c>
      <c r="P10" s="17">
        <v>0.50492673263201804</v>
      </c>
      <c r="Q10" s="17">
        <v>0.48485139088895801</v>
      </c>
      <c r="R10" s="17">
        <v>0.49285031424356202</v>
      </c>
      <c r="S10" s="17" t="s">
        <v>136</v>
      </c>
      <c r="T10" s="17">
        <v>0.46052663184459602</v>
      </c>
      <c r="U10" s="17">
        <v>0.36374528249079802</v>
      </c>
      <c r="V10" s="17" t="s">
        <v>136</v>
      </c>
      <c r="W10" s="17">
        <v>1</v>
      </c>
      <c r="X10" s="17">
        <v>0.74883339997143294</v>
      </c>
      <c r="Y10" s="17">
        <v>0.80161650130721296</v>
      </c>
      <c r="Z10" s="17">
        <v>0.33192009947620099</v>
      </c>
      <c r="AA10" s="17"/>
      <c r="AB10" s="17">
        <v>0.21679594943803501</v>
      </c>
      <c r="AC10" s="17">
        <v>0.460254792845051</v>
      </c>
      <c r="AD10" s="17">
        <v>0.37942983449214102</v>
      </c>
      <c r="AE10" s="17">
        <v>0.63170165954186197</v>
      </c>
      <c r="AF10" s="17"/>
      <c r="AG10" s="17">
        <v>0.38731738867612298</v>
      </c>
      <c r="AH10" s="17">
        <v>0.653490898796103</v>
      </c>
      <c r="AI10" s="17">
        <v>0.69348794740721498</v>
      </c>
      <c r="AJ10" s="17">
        <v>1</v>
      </c>
      <c r="AK10" s="17"/>
      <c r="AL10" s="17">
        <v>0.50959867401562498</v>
      </c>
      <c r="AM10" s="17">
        <v>0.53297209747031904</v>
      </c>
      <c r="AN10" s="17">
        <v>0.26729769273463</v>
      </c>
      <c r="AO10" s="17">
        <v>0.53982151248059496</v>
      </c>
      <c r="AP10" s="17">
        <v>0.41504968275158099</v>
      </c>
      <c r="AQ10" s="17">
        <v>0.40780010182705401</v>
      </c>
      <c r="AR10" s="17"/>
      <c r="AS10" s="17" t="s">
        <v>136</v>
      </c>
      <c r="AT10" s="17" t="s">
        <v>136</v>
      </c>
      <c r="AU10" s="17" t="s">
        <v>136</v>
      </c>
      <c r="AV10" s="17">
        <v>0.59214330499066004</v>
      </c>
      <c r="AW10" s="17">
        <v>0.316365948980386</v>
      </c>
      <c r="AX10" s="17" t="s">
        <v>136</v>
      </c>
      <c r="AY10" s="17" t="s">
        <v>136</v>
      </c>
      <c r="AZ10" s="17" t="s">
        <v>136</v>
      </c>
      <c r="BA10" s="17" t="s">
        <v>136</v>
      </c>
      <c r="BB10" s="17"/>
      <c r="BC10" s="17">
        <v>0.59192196067145697</v>
      </c>
      <c r="BD10" s="17">
        <v>0.47508457972663998</v>
      </c>
      <c r="BE10" s="17">
        <v>0</v>
      </c>
      <c r="BF10" s="17">
        <v>0.40808716961513503</v>
      </c>
      <c r="BG10" s="17">
        <v>0.39796316304534501</v>
      </c>
      <c r="BH10" s="17">
        <v>0.48859460578032798</v>
      </c>
      <c r="BI10" s="17"/>
      <c r="BJ10" s="17">
        <v>0.49347512191311099</v>
      </c>
      <c r="BK10" s="17">
        <v>0.54445926510802001</v>
      </c>
      <c r="BL10" s="17">
        <v>0.57472967535934105</v>
      </c>
      <c r="BM10" s="17">
        <v>0.499979513566498</v>
      </c>
      <c r="BN10" s="17">
        <v>0.41968651608736002</v>
      </c>
      <c r="BO10" s="17">
        <v>0.40845365013028601</v>
      </c>
      <c r="BP10" s="17"/>
      <c r="BQ10" s="17">
        <v>0.395877030133026</v>
      </c>
      <c r="BR10" s="17">
        <v>0.68240773670427401</v>
      </c>
      <c r="BS10" s="17"/>
      <c r="BT10" s="17">
        <v>0.40552806176229</v>
      </c>
      <c r="BU10" s="17">
        <v>0.55460376967349501</v>
      </c>
      <c r="BV10" s="17"/>
      <c r="BW10" s="17">
        <v>0.47021392334733098</v>
      </c>
      <c r="BX10" s="17">
        <v>0.52916164422204004</v>
      </c>
    </row>
    <row r="11" spans="2:76" x14ac:dyDescent="0.35">
      <c r="B11" s="18" t="s">
        <v>182</v>
      </c>
      <c r="C11" s="17">
        <v>0.23368076724928899</v>
      </c>
      <c r="D11" s="17">
        <v>0.23843006021423299</v>
      </c>
      <c r="E11" s="17">
        <v>0.227550968858378</v>
      </c>
      <c r="F11" s="17"/>
      <c r="G11" s="17">
        <v>0.212540052048588</v>
      </c>
      <c r="H11" s="17">
        <v>0.243670053564011</v>
      </c>
      <c r="I11" s="17">
        <v>0.227567986178107</v>
      </c>
      <c r="J11" s="17"/>
      <c r="K11" s="17">
        <v>9.9746811134915001E-2</v>
      </c>
      <c r="L11" s="17">
        <v>0.24718773286593601</v>
      </c>
      <c r="M11" s="17">
        <v>0</v>
      </c>
      <c r="N11" s="17">
        <v>0.506399754346051</v>
      </c>
      <c r="O11" s="17">
        <v>0</v>
      </c>
      <c r="P11" s="17">
        <v>0.50492673263201804</v>
      </c>
      <c r="Q11" s="17">
        <v>0</v>
      </c>
      <c r="R11" s="17">
        <v>0.302022606403824</v>
      </c>
      <c r="S11" s="17" t="s">
        <v>136</v>
      </c>
      <c r="T11" s="17">
        <v>0.37157457833813501</v>
      </c>
      <c r="U11" s="17">
        <v>0</v>
      </c>
      <c r="V11" s="17" t="s">
        <v>136</v>
      </c>
      <c r="W11" s="17">
        <v>0.297275039534384</v>
      </c>
      <c r="X11" s="17">
        <v>0.251166600028567</v>
      </c>
      <c r="Y11" s="17">
        <v>0</v>
      </c>
      <c r="Z11" s="17">
        <v>0.16588243833771599</v>
      </c>
      <c r="AA11" s="17"/>
      <c r="AB11" s="17">
        <v>0.11694705567193001</v>
      </c>
      <c r="AC11" s="17">
        <v>0.23104292288328801</v>
      </c>
      <c r="AD11" s="17">
        <v>0.36510388729738003</v>
      </c>
      <c r="AE11" s="17">
        <v>0.17967065274779401</v>
      </c>
      <c r="AF11" s="17"/>
      <c r="AG11" s="17">
        <v>0.28516478365312098</v>
      </c>
      <c r="AH11" s="17">
        <v>0.31371229079770402</v>
      </c>
      <c r="AI11" s="17">
        <v>0.106966027443592</v>
      </c>
      <c r="AJ11" s="17">
        <v>0</v>
      </c>
      <c r="AK11" s="17"/>
      <c r="AL11" s="17">
        <v>0.32436722684597902</v>
      </c>
      <c r="AM11" s="17">
        <v>0.21512613965202601</v>
      </c>
      <c r="AN11" s="17">
        <v>0.17464227697438001</v>
      </c>
      <c r="AO11" s="17">
        <v>0</v>
      </c>
      <c r="AP11" s="17">
        <v>0</v>
      </c>
      <c r="AQ11" s="17">
        <v>0.26348269855685302</v>
      </c>
      <c r="AR11" s="17"/>
      <c r="AS11" s="17" t="s">
        <v>136</v>
      </c>
      <c r="AT11" s="17" t="s">
        <v>136</v>
      </c>
      <c r="AU11" s="17" t="s">
        <v>136</v>
      </c>
      <c r="AV11" s="17">
        <v>0.19791125769855</v>
      </c>
      <c r="AW11" s="17">
        <v>0.29662740715829999</v>
      </c>
      <c r="AX11" s="17" t="s">
        <v>136</v>
      </c>
      <c r="AY11" s="17" t="s">
        <v>136</v>
      </c>
      <c r="AZ11" s="17" t="s">
        <v>136</v>
      </c>
      <c r="BA11" s="17" t="s">
        <v>136</v>
      </c>
      <c r="BB11" s="17"/>
      <c r="BC11" s="17">
        <v>0.20815662179596101</v>
      </c>
      <c r="BD11" s="17">
        <v>0.21156406764549601</v>
      </c>
      <c r="BE11" s="17">
        <v>0</v>
      </c>
      <c r="BF11" s="17">
        <v>7.9548669339484901E-2</v>
      </c>
      <c r="BG11" s="17">
        <v>0.31362539353253299</v>
      </c>
      <c r="BH11" s="17">
        <v>1</v>
      </c>
      <c r="BI11" s="17"/>
      <c r="BJ11" s="17">
        <v>0.24222223435443799</v>
      </c>
      <c r="BK11" s="17">
        <v>0.24561279746072601</v>
      </c>
      <c r="BL11" s="17">
        <v>0.38538497735226701</v>
      </c>
      <c r="BM11" s="17">
        <v>0.27582540903965103</v>
      </c>
      <c r="BN11" s="17">
        <v>8.0166486404387394E-2</v>
      </c>
      <c r="BO11" s="17">
        <v>0.30684922856187302</v>
      </c>
      <c r="BP11" s="17"/>
      <c r="BQ11" s="17">
        <v>0.22876707470368199</v>
      </c>
      <c r="BR11" s="17">
        <v>0.24338131786418801</v>
      </c>
      <c r="BS11" s="17"/>
      <c r="BT11" s="17">
        <v>0.248018459548696</v>
      </c>
      <c r="BU11" s="17">
        <v>0.22336223659842799</v>
      </c>
      <c r="BV11" s="17"/>
      <c r="BW11" s="17">
        <v>0.30167878865388797</v>
      </c>
      <c r="BX11" s="17">
        <v>0.13896438175977099</v>
      </c>
    </row>
    <row r="12" spans="2:76" ht="58" x14ac:dyDescent="0.35">
      <c r="B12" s="18" t="s">
        <v>183</v>
      </c>
      <c r="C12" s="17">
        <v>0.16870955591890699</v>
      </c>
      <c r="D12" s="17">
        <v>0.21517622216628199</v>
      </c>
      <c r="E12" s="17">
        <v>0.108736145540425</v>
      </c>
      <c r="F12" s="17"/>
      <c r="G12" s="17">
        <v>0.175179767857362</v>
      </c>
      <c r="H12" s="17">
        <v>0.19896435254473299</v>
      </c>
      <c r="I12" s="17">
        <v>0.10191437947233201</v>
      </c>
      <c r="J12" s="17"/>
      <c r="K12" s="17">
        <v>0.10092586713672801</v>
      </c>
      <c r="L12" s="17">
        <v>0.353705862521693</v>
      </c>
      <c r="M12" s="17">
        <v>0</v>
      </c>
      <c r="N12" s="17">
        <v>0.25171219665064198</v>
      </c>
      <c r="O12" s="17">
        <v>1</v>
      </c>
      <c r="P12" s="17">
        <v>0.49507326736798202</v>
      </c>
      <c r="Q12" s="17">
        <v>0.122780719479038</v>
      </c>
      <c r="R12" s="17">
        <v>0.186935385958198</v>
      </c>
      <c r="S12" s="17" t="s">
        <v>136</v>
      </c>
      <c r="T12" s="17">
        <v>0.114792362832508</v>
      </c>
      <c r="U12" s="17">
        <v>0.18327736665149699</v>
      </c>
      <c r="V12" s="17" t="s">
        <v>136</v>
      </c>
      <c r="W12" s="17">
        <v>0</v>
      </c>
      <c r="X12" s="17">
        <v>0</v>
      </c>
      <c r="Y12" s="17">
        <v>0.20233193429247001</v>
      </c>
      <c r="Z12" s="17">
        <v>0</v>
      </c>
      <c r="AA12" s="17"/>
      <c r="AB12" s="17">
        <v>0</v>
      </c>
      <c r="AC12" s="17">
        <v>0.148186079989368</v>
      </c>
      <c r="AD12" s="17">
        <v>8.5362292803512305E-2</v>
      </c>
      <c r="AE12" s="17">
        <v>0.26524599243157898</v>
      </c>
      <c r="AF12" s="17"/>
      <c r="AG12" s="17">
        <v>0.122960369780033</v>
      </c>
      <c r="AH12" s="17">
        <v>0.245335253211697</v>
      </c>
      <c r="AI12" s="17">
        <v>0.28580385472849701</v>
      </c>
      <c r="AJ12" s="17">
        <v>0</v>
      </c>
      <c r="AK12" s="17"/>
      <c r="AL12" s="17">
        <v>0.125780867464067</v>
      </c>
      <c r="AM12" s="17">
        <v>0.32814562855236101</v>
      </c>
      <c r="AN12" s="17">
        <v>8.9556830374261806E-2</v>
      </c>
      <c r="AO12" s="17">
        <v>0.16994809012549</v>
      </c>
      <c r="AP12" s="17">
        <v>0.14290342174870199</v>
      </c>
      <c r="AQ12" s="17">
        <v>8.64488912378132E-2</v>
      </c>
      <c r="AR12" s="17"/>
      <c r="AS12" s="17" t="s">
        <v>136</v>
      </c>
      <c r="AT12" s="17" t="s">
        <v>136</v>
      </c>
      <c r="AU12" s="17" t="s">
        <v>136</v>
      </c>
      <c r="AV12" s="17">
        <v>0.18481777285694501</v>
      </c>
      <c r="AW12" s="17">
        <v>0.140362560281837</v>
      </c>
      <c r="AX12" s="17" t="s">
        <v>136</v>
      </c>
      <c r="AY12" s="17" t="s">
        <v>136</v>
      </c>
      <c r="AZ12" s="17" t="s">
        <v>136</v>
      </c>
      <c r="BA12" s="17" t="s">
        <v>136</v>
      </c>
      <c r="BB12" s="17"/>
      <c r="BC12" s="17">
        <v>0.202758898316381</v>
      </c>
      <c r="BD12" s="17">
        <v>0.26197307972714201</v>
      </c>
      <c r="BE12" s="17">
        <v>0</v>
      </c>
      <c r="BF12" s="17">
        <v>0</v>
      </c>
      <c r="BG12" s="17">
        <v>0.149972735135353</v>
      </c>
      <c r="BH12" s="17">
        <v>0</v>
      </c>
      <c r="BI12" s="17"/>
      <c r="BJ12" s="17">
        <v>8.6901701007124396E-2</v>
      </c>
      <c r="BK12" s="17">
        <v>0.20831903589827899</v>
      </c>
      <c r="BL12" s="17">
        <v>0.39732391712099302</v>
      </c>
      <c r="BM12" s="17">
        <v>0.22115797360992301</v>
      </c>
      <c r="BN12" s="17">
        <v>8.6955903040351001E-2</v>
      </c>
      <c r="BO12" s="17">
        <v>0.10310581267141</v>
      </c>
      <c r="BP12" s="17"/>
      <c r="BQ12" s="17">
        <v>0.147264555753087</v>
      </c>
      <c r="BR12" s="17">
        <v>0.211046008111266</v>
      </c>
      <c r="BS12" s="17"/>
      <c r="BT12" s="17">
        <v>5.8684019589619198E-2</v>
      </c>
      <c r="BU12" s="17">
        <v>0.24789258239787099</v>
      </c>
      <c r="BV12" s="17"/>
      <c r="BW12" s="17">
        <v>0.13381973857241999</v>
      </c>
      <c r="BX12" s="17">
        <v>0.23002773176157601</v>
      </c>
    </row>
    <row r="13" spans="2:76" ht="29" x14ac:dyDescent="0.35">
      <c r="B13" s="18" t="s">
        <v>184</v>
      </c>
      <c r="C13" s="17">
        <v>4.3513484001479398E-2</v>
      </c>
      <c r="D13" s="17">
        <v>3.9407697281852297E-2</v>
      </c>
      <c r="E13" s="17">
        <v>4.8812724333286699E-2</v>
      </c>
      <c r="F13" s="17"/>
      <c r="G13" s="17">
        <v>4.2885391475114797E-2</v>
      </c>
      <c r="H13" s="17">
        <v>3.87269276927934E-2</v>
      </c>
      <c r="I13" s="17">
        <v>5.3810138625094699E-2</v>
      </c>
      <c r="J13" s="17"/>
      <c r="K13" s="17">
        <v>0</v>
      </c>
      <c r="L13" s="17">
        <v>0</v>
      </c>
      <c r="M13" s="17">
        <v>0</v>
      </c>
      <c r="N13" s="17">
        <v>0</v>
      </c>
      <c r="O13" s="17">
        <v>0</v>
      </c>
      <c r="P13" s="17">
        <v>0.49507326736798202</v>
      </c>
      <c r="Q13" s="17">
        <v>0.12434829639424801</v>
      </c>
      <c r="R13" s="17">
        <v>0</v>
      </c>
      <c r="S13" s="17" t="s">
        <v>136</v>
      </c>
      <c r="T13" s="17">
        <v>5.48883908178006E-2</v>
      </c>
      <c r="U13" s="17">
        <v>0</v>
      </c>
      <c r="V13" s="17" t="s">
        <v>136</v>
      </c>
      <c r="W13" s="17">
        <v>0.13430082625199999</v>
      </c>
      <c r="X13" s="17">
        <v>0</v>
      </c>
      <c r="Y13" s="17">
        <v>0</v>
      </c>
      <c r="Z13" s="17">
        <v>0.16815751192418299</v>
      </c>
      <c r="AA13" s="17"/>
      <c r="AB13" s="17">
        <v>0</v>
      </c>
      <c r="AC13" s="17">
        <v>0</v>
      </c>
      <c r="AD13" s="17">
        <v>4.8465158259249602E-2</v>
      </c>
      <c r="AE13" s="17">
        <v>7.5808852446351896E-2</v>
      </c>
      <c r="AF13" s="17"/>
      <c r="AG13" s="17">
        <v>1.2904720718680599E-2</v>
      </c>
      <c r="AH13" s="17">
        <v>4.9065399555816798E-2</v>
      </c>
      <c r="AI13" s="17">
        <v>0.10190542605045699</v>
      </c>
      <c r="AJ13" s="17">
        <v>0.49507326736798202</v>
      </c>
      <c r="AK13" s="17"/>
      <c r="AL13" s="17">
        <v>2.8150780907902899E-2</v>
      </c>
      <c r="AM13" s="17">
        <v>3.9918315601018203E-2</v>
      </c>
      <c r="AN13" s="17">
        <v>8.8650745353812593E-2</v>
      </c>
      <c r="AO13" s="17">
        <v>0.135844025585037</v>
      </c>
      <c r="AP13" s="17">
        <v>0</v>
      </c>
      <c r="AQ13" s="17">
        <v>0</v>
      </c>
      <c r="AR13" s="17"/>
      <c r="AS13" s="17" t="s">
        <v>136</v>
      </c>
      <c r="AT13" s="17" t="s">
        <v>136</v>
      </c>
      <c r="AU13" s="17" t="s">
        <v>136</v>
      </c>
      <c r="AV13" s="17">
        <v>6.8240077570679306E-2</v>
      </c>
      <c r="AW13" s="17">
        <v>0</v>
      </c>
      <c r="AX13" s="17" t="s">
        <v>136</v>
      </c>
      <c r="AY13" s="17" t="s">
        <v>136</v>
      </c>
      <c r="AZ13" s="17" t="s">
        <v>136</v>
      </c>
      <c r="BA13" s="17" t="s">
        <v>136</v>
      </c>
      <c r="BB13" s="17"/>
      <c r="BC13" s="17">
        <v>4.9777991716944199E-2</v>
      </c>
      <c r="BD13" s="17">
        <v>0</v>
      </c>
      <c r="BE13" s="17">
        <v>0</v>
      </c>
      <c r="BF13" s="17">
        <v>6.8621365899860801E-2</v>
      </c>
      <c r="BG13" s="17">
        <v>5.1102996306276599E-2</v>
      </c>
      <c r="BH13" s="17">
        <v>0</v>
      </c>
      <c r="BI13" s="17"/>
      <c r="BJ13" s="17">
        <v>8.5504775398528701E-2</v>
      </c>
      <c r="BK13" s="17">
        <v>5.35464239698209E-2</v>
      </c>
      <c r="BL13" s="17">
        <v>0</v>
      </c>
      <c r="BM13" s="17">
        <v>0</v>
      </c>
      <c r="BN13" s="17">
        <v>8.0127922492366305E-2</v>
      </c>
      <c r="BO13" s="17">
        <v>0</v>
      </c>
      <c r="BP13" s="17"/>
      <c r="BQ13" s="17">
        <v>6.55546949037841E-2</v>
      </c>
      <c r="BR13" s="17">
        <v>0</v>
      </c>
      <c r="BS13" s="17"/>
      <c r="BT13" s="17">
        <v>6.9092989517536896E-2</v>
      </c>
      <c r="BU13" s="17">
        <v>2.5104460694972498E-2</v>
      </c>
      <c r="BV13" s="17"/>
      <c r="BW13" s="17">
        <v>2.2640398165193899E-2</v>
      </c>
      <c r="BX13" s="17">
        <v>7.7667094457342906E-2</v>
      </c>
    </row>
    <row r="14" spans="2:76" ht="29" x14ac:dyDescent="0.35">
      <c r="B14" s="18" t="s">
        <v>185</v>
      </c>
      <c r="C14" s="17">
        <v>3.4599170406796803E-2</v>
      </c>
      <c r="D14" s="17">
        <v>1.7533785199447802E-2</v>
      </c>
      <c r="E14" s="17">
        <v>5.66250533237799E-2</v>
      </c>
      <c r="F14" s="17"/>
      <c r="G14" s="17">
        <v>5.40407705051206E-2</v>
      </c>
      <c r="H14" s="17">
        <v>1.3832404806716899E-2</v>
      </c>
      <c r="I14" s="17">
        <v>6.40911549030862E-2</v>
      </c>
      <c r="J14" s="17"/>
      <c r="K14" s="17">
        <v>0.10055202125269</v>
      </c>
      <c r="L14" s="17">
        <v>0</v>
      </c>
      <c r="M14" s="17">
        <v>0</v>
      </c>
      <c r="N14" s="17">
        <v>0</v>
      </c>
      <c r="O14" s="17">
        <v>0</v>
      </c>
      <c r="P14" s="17">
        <v>0</v>
      </c>
      <c r="Q14" s="17">
        <v>0</v>
      </c>
      <c r="R14" s="17">
        <v>0</v>
      </c>
      <c r="S14" s="17" t="s">
        <v>136</v>
      </c>
      <c r="T14" s="17">
        <v>5.9335847556185199E-2</v>
      </c>
      <c r="U14" s="17">
        <v>0</v>
      </c>
      <c r="V14" s="17" t="s">
        <v>136</v>
      </c>
      <c r="W14" s="17">
        <v>0.160429269996964</v>
      </c>
      <c r="X14" s="17">
        <v>0</v>
      </c>
      <c r="Y14" s="17">
        <v>0</v>
      </c>
      <c r="Z14" s="17">
        <v>0</v>
      </c>
      <c r="AA14" s="17"/>
      <c r="AB14" s="17">
        <v>0.11694705567193001</v>
      </c>
      <c r="AC14" s="17">
        <v>0</v>
      </c>
      <c r="AD14" s="17">
        <v>5.3593792991238197E-2</v>
      </c>
      <c r="AE14" s="17">
        <v>2.54906014973981E-2</v>
      </c>
      <c r="AF14" s="17"/>
      <c r="AG14" s="17">
        <v>2.96550685476458E-2</v>
      </c>
      <c r="AH14" s="17">
        <v>6.0317666042256003E-2</v>
      </c>
      <c r="AI14" s="17">
        <v>0</v>
      </c>
      <c r="AJ14" s="17">
        <v>0</v>
      </c>
      <c r="AK14" s="17"/>
      <c r="AL14" s="17">
        <v>6.8929605443689798E-2</v>
      </c>
      <c r="AM14" s="17">
        <v>0</v>
      </c>
      <c r="AN14" s="17">
        <v>0.11171064131601099</v>
      </c>
      <c r="AO14" s="17">
        <v>0</v>
      </c>
      <c r="AP14" s="17">
        <v>0</v>
      </c>
      <c r="AQ14" s="17">
        <v>0</v>
      </c>
      <c r="AR14" s="17"/>
      <c r="AS14" s="17" t="s">
        <v>136</v>
      </c>
      <c r="AT14" s="17" t="s">
        <v>136</v>
      </c>
      <c r="AU14" s="17" t="s">
        <v>136</v>
      </c>
      <c r="AV14" s="17">
        <v>4.1688158725850098E-2</v>
      </c>
      <c r="AW14" s="17">
        <v>2.21240763771836E-2</v>
      </c>
      <c r="AX14" s="17" t="s">
        <v>136</v>
      </c>
      <c r="AY14" s="17" t="s">
        <v>136</v>
      </c>
      <c r="AZ14" s="17" t="s">
        <v>136</v>
      </c>
      <c r="BA14" s="17" t="s">
        <v>136</v>
      </c>
      <c r="BB14" s="17"/>
      <c r="BC14" s="17">
        <v>1.8527620739656799E-2</v>
      </c>
      <c r="BD14" s="17">
        <v>6.5514253124204599E-2</v>
      </c>
      <c r="BE14" s="17">
        <v>0</v>
      </c>
      <c r="BF14" s="17">
        <v>7.9548669339484901E-2</v>
      </c>
      <c r="BG14" s="17">
        <v>2.7522451790880701E-2</v>
      </c>
      <c r="BH14" s="17">
        <v>0</v>
      </c>
      <c r="BI14" s="17"/>
      <c r="BJ14" s="17">
        <v>0</v>
      </c>
      <c r="BK14" s="17">
        <v>0.100719661457972</v>
      </c>
      <c r="BL14" s="17">
        <v>0</v>
      </c>
      <c r="BM14" s="17">
        <v>0</v>
      </c>
      <c r="BN14" s="17">
        <v>0</v>
      </c>
      <c r="BO14" s="17">
        <v>0.10386191191036299</v>
      </c>
      <c r="BP14" s="17"/>
      <c r="BQ14" s="17">
        <v>5.2124947289085899E-2</v>
      </c>
      <c r="BR14" s="17">
        <v>0</v>
      </c>
      <c r="BS14" s="17"/>
      <c r="BT14" s="17">
        <v>4.08811190781228E-2</v>
      </c>
      <c r="BU14" s="17">
        <v>3.00781862373364E-2</v>
      </c>
      <c r="BV14" s="17"/>
      <c r="BW14" s="17">
        <v>4.52330307987764E-2</v>
      </c>
      <c r="BX14" s="17">
        <v>1.9701247834770001E-2</v>
      </c>
    </row>
    <row r="15" spans="2:76" x14ac:dyDescent="0.35">
      <c r="B15" s="18" t="s">
        <v>186</v>
      </c>
      <c r="C15" s="17">
        <v>1.8100864706477302E-2</v>
      </c>
      <c r="D15" s="17">
        <v>3.2125193718231401E-2</v>
      </c>
      <c r="E15" s="17">
        <v>0</v>
      </c>
      <c r="F15" s="17"/>
      <c r="G15" s="17">
        <v>4.2885391475114797E-2</v>
      </c>
      <c r="H15" s="17">
        <v>1.8647766960701799E-2</v>
      </c>
      <c r="I15" s="17">
        <v>0</v>
      </c>
      <c r="J15" s="17"/>
      <c r="K15" s="17">
        <v>0</v>
      </c>
      <c r="L15" s="17">
        <v>0</v>
      </c>
      <c r="M15" s="17">
        <v>0</v>
      </c>
      <c r="N15" s="17">
        <v>0</v>
      </c>
      <c r="O15" s="17">
        <v>0</v>
      </c>
      <c r="P15" s="17">
        <v>0</v>
      </c>
      <c r="Q15" s="17">
        <v>0</v>
      </c>
      <c r="R15" s="17">
        <v>0</v>
      </c>
      <c r="S15" s="17" t="s">
        <v>136</v>
      </c>
      <c r="T15" s="17">
        <v>2.78505909643816E-2</v>
      </c>
      <c r="U15" s="17">
        <v>0</v>
      </c>
      <c r="V15" s="17" t="s">
        <v>136</v>
      </c>
      <c r="W15" s="17">
        <v>0</v>
      </c>
      <c r="X15" s="17">
        <v>0.251166600028567</v>
      </c>
      <c r="Y15" s="17">
        <v>0</v>
      </c>
      <c r="Z15" s="17">
        <v>0</v>
      </c>
      <c r="AA15" s="17"/>
      <c r="AB15" s="17">
        <v>0</v>
      </c>
      <c r="AC15" s="17">
        <v>4.8889763956577098E-2</v>
      </c>
      <c r="AD15" s="17">
        <v>0</v>
      </c>
      <c r="AE15" s="17">
        <v>2.0228697961449001E-2</v>
      </c>
      <c r="AF15" s="17"/>
      <c r="AG15" s="17">
        <v>1.7397135784953398E-2</v>
      </c>
      <c r="AH15" s="17">
        <v>0</v>
      </c>
      <c r="AI15" s="17">
        <v>3.5241871529088802E-2</v>
      </c>
      <c r="AJ15" s="17">
        <v>0</v>
      </c>
      <c r="AK15" s="17"/>
      <c r="AL15" s="17">
        <v>0</v>
      </c>
      <c r="AM15" s="17">
        <v>0</v>
      </c>
      <c r="AN15" s="17">
        <v>8.8650745353812593E-2</v>
      </c>
      <c r="AO15" s="17">
        <v>0</v>
      </c>
      <c r="AP15" s="17">
        <v>0</v>
      </c>
      <c r="AQ15" s="17">
        <v>0.115940952649196</v>
      </c>
      <c r="AR15" s="17"/>
      <c r="AS15" s="17" t="s">
        <v>136</v>
      </c>
      <c r="AT15" s="17" t="s">
        <v>136</v>
      </c>
      <c r="AU15" s="17" t="s">
        <v>136</v>
      </c>
      <c r="AV15" s="17">
        <v>1.22951193751032E-2</v>
      </c>
      <c r="AW15" s="17">
        <v>2.83177272066194E-2</v>
      </c>
      <c r="AX15" s="17" t="s">
        <v>136</v>
      </c>
      <c r="AY15" s="17" t="s">
        <v>136</v>
      </c>
      <c r="AZ15" s="17" t="s">
        <v>136</v>
      </c>
      <c r="BA15" s="17" t="s">
        <v>136</v>
      </c>
      <c r="BB15" s="17"/>
      <c r="BC15" s="17">
        <v>1.8119525469299499E-2</v>
      </c>
      <c r="BD15" s="17">
        <v>0</v>
      </c>
      <c r="BE15" s="17">
        <v>0</v>
      </c>
      <c r="BF15" s="17">
        <v>8.97753567592324E-2</v>
      </c>
      <c r="BG15" s="17">
        <v>0</v>
      </c>
      <c r="BH15" s="17">
        <v>0</v>
      </c>
      <c r="BI15" s="17"/>
      <c r="BJ15" s="17">
        <v>5.9159833707040199E-2</v>
      </c>
      <c r="BK15" s="17">
        <v>0</v>
      </c>
      <c r="BL15" s="17">
        <v>0</v>
      </c>
      <c r="BM15" s="17">
        <v>0</v>
      </c>
      <c r="BN15" s="17">
        <v>4.31726404751617E-2</v>
      </c>
      <c r="BO15" s="17">
        <v>0</v>
      </c>
      <c r="BP15" s="17"/>
      <c r="BQ15" s="17">
        <v>2.7269631254703702E-2</v>
      </c>
      <c r="BR15" s="17">
        <v>0</v>
      </c>
      <c r="BS15" s="17"/>
      <c r="BT15" s="17">
        <v>4.3252181041716402E-2</v>
      </c>
      <c r="BU15" s="17">
        <v>0</v>
      </c>
      <c r="BV15" s="17"/>
      <c r="BW15" s="17">
        <v>1.7197641352619E-2</v>
      </c>
      <c r="BX15" s="17">
        <v>2.0293492736418301E-2</v>
      </c>
    </row>
    <row r="16" spans="2:76" x14ac:dyDescent="0.35">
      <c r="B16" s="18" t="s">
        <v>97</v>
      </c>
      <c r="C16" s="17">
        <v>1.57909243745009E-2</v>
      </c>
      <c r="D16" s="17">
        <v>2.8025539815191999E-2</v>
      </c>
      <c r="E16" s="17">
        <v>0</v>
      </c>
      <c r="F16" s="17"/>
      <c r="G16" s="17">
        <v>4.2845299422919099E-2</v>
      </c>
      <c r="H16" s="17">
        <v>1.4463067906764E-2</v>
      </c>
      <c r="I16" s="17">
        <v>0</v>
      </c>
      <c r="J16" s="17"/>
      <c r="K16" s="17">
        <v>0</v>
      </c>
      <c r="L16" s="17">
        <v>0</v>
      </c>
      <c r="M16" s="17">
        <v>0</v>
      </c>
      <c r="N16" s="17">
        <v>0</v>
      </c>
      <c r="O16" s="17">
        <v>0</v>
      </c>
      <c r="P16" s="17">
        <v>0</v>
      </c>
      <c r="Q16" s="17">
        <v>0</v>
      </c>
      <c r="R16" s="17">
        <v>0</v>
      </c>
      <c r="S16" s="17" t="s">
        <v>136</v>
      </c>
      <c r="T16" s="17">
        <v>2.7824554421208798E-2</v>
      </c>
      <c r="U16" s="17">
        <v>9.1638683325748399E-2</v>
      </c>
      <c r="V16" s="17" t="s">
        <v>136</v>
      </c>
      <c r="W16" s="17">
        <v>0</v>
      </c>
      <c r="X16" s="17">
        <v>0</v>
      </c>
      <c r="Y16" s="17">
        <v>0</v>
      </c>
      <c r="Z16" s="17">
        <v>0</v>
      </c>
      <c r="AA16" s="17"/>
      <c r="AB16" s="17">
        <v>0</v>
      </c>
      <c r="AC16" s="17">
        <v>0</v>
      </c>
      <c r="AD16" s="17">
        <v>5.4153173776171501E-2</v>
      </c>
      <c r="AE16" s="17">
        <v>0</v>
      </c>
      <c r="AF16" s="17"/>
      <c r="AG16" s="17">
        <v>1.3493087766016701E-2</v>
      </c>
      <c r="AH16" s="17">
        <v>0</v>
      </c>
      <c r="AI16" s="17">
        <v>0</v>
      </c>
      <c r="AJ16" s="17">
        <v>0</v>
      </c>
      <c r="AK16" s="17"/>
      <c r="AL16" s="17">
        <v>0</v>
      </c>
      <c r="AM16" s="17">
        <v>0</v>
      </c>
      <c r="AN16" s="17">
        <v>0</v>
      </c>
      <c r="AO16" s="17">
        <v>0.16578169217952801</v>
      </c>
      <c r="AP16" s="17">
        <v>0</v>
      </c>
      <c r="AQ16" s="17">
        <v>0</v>
      </c>
      <c r="AR16" s="17"/>
      <c r="AS16" s="17" t="s">
        <v>136</v>
      </c>
      <c r="AT16" s="17" t="s">
        <v>136</v>
      </c>
      <c r="AU16" s="17" t="s">
        <v>136</v>
      </c>
      <c r="AV16" s="17">
        <v>2.4764137576113999E-2</v>
      </c>
      <c r="AW16" s="17">
        <v>0</v>
      </c>
      <c r="AX16" s="17" t="s">
        <v>136</v>
      </c>
      <c r="AY16" s="17" t="s">
        <v>136</v>
      </c>
      <c r="AZ16" s="17" t="s">
        <v>136</v>
      </c>
      <c r="BA16" s="17" t="s">
        <v>136</v>
      </c>
      <c r="BB16" s="17"/>
      <c r="BC16" s="17">
        <v>0</v>
      </c>
      <c r="BD16" s="17">
        <v>5.2774400648642202E-2</v>
      </c>
      <c r="BE16" s="17">
        <v>0</v>
      </c>
      <c r="BF16" s="17">
        <v>0</v>
      </c>
      <c r="BG16" s="17">
        <v>2.8323308916114301E-2</v>
      </c>
      <c r="BH16" s="17">
        <v>0</v>
      </c>
      <c r="BI16" s="17"/>
      <c r="BJ16" s="17">
        <v>0</v>
      </c>
      <c r="BK16" s="17">
        <v>0</v>
      </c>
      <c r="BL16" s="17">
        <v>0</v>
      </c>
      <c r="BM16" s="17">
        <v>3.0115068901504699E-2</v>
      </c>
      <c r="BN16" s="17">
        <v>0</v>
      </c>
      <c r="BO16" s="17">
        <v>0.10310581267141</v>
      </c>
      <c r="BP16" s="17"/>
      <c r="BQ16" s="17">
        <v>2.37896195483666E-2</v>
      </c>
      <c r="BR16" s="17">
        <v>0</v>
      </c>
      <c r="BS16" s="17"/>
      <c r="BT16" s="17">
        <v>1.8716282363316801E-2</v>
      </c>
      <c r="BU16" s="17">
        <v>1.36856067653633E-2</v>
      </c>
      <c r="BV16" s="17"/>
      <c r="BW16" s="17">
        <v>1.3127940935806701E-2</v>
      </c>
      <c r="BX16" s="17">
        <v>2.0599490057137501E-2</v>
      </c>
    </row>
    <row r="17" spans="2:76" x14ac:dyDescent="0.35">
      <c r="B17" s="18" t="s">
        <v>153</v>
      </c>
      <c r="C17" s="19">
        <v>4.0373839616133403E-2</v>
      </c>
      <c r="D17" s="19">
        <v>4.4986695685957097E-2</v>
      </c>
      <c r="E17" s="19">
        <v>3.4420137049661098E-2</v>
      </c>
      <c r="F17" s="19"/>
      <c r="G17" s="19">
        <v>4.11606543376246E-2</v>
      </c>
      <c r="H17" s="19">
        <v>2.7030098950405299E-2</v>
      </c>
      <c r="I17" s="19">
        <v>6.7340392831404E-2</v>
      </c>
      <c r="J17" s="19"/>
      <c r="K17" s="19">
        <v>0.10092586713672801</v>
      </c>
      <c r="L17" s="19">
        <v>0</v>
      </c>
      <c r="M17" s="19">
        <v>0</v>
      </c>
      <c r="N17" s="19">
        <v>0.246800122826975</v>
      </c>
      <c r="O17" s="19">
        <v>0</v>
      </c>
      <c r="P17" s="19">
        <v>0</v>
      </c>
      <c r="Q17" s="19">
        <v>0</v>
      </c>
      <c r="R17" s="19">
        <v>0</v>
      </c>
      <c r="S17" s="19" t="s">
        <v>136</v>
      </c>
      <c r="T17" s="19">
        <v>2.6730513779935499E-2</v>
      </c>
      <c r="U17" s="19">
        <v>9.2808660868893805E-2</v>
      </c>
      <c r="V17" s="19" t="s">
        <v>136</v>
      </c>
      <c r="W17" s="19">
        <v>0</v>
      </c>
      <c r="X17" s="19">
        <v>0</v>
      </c>
      <c r="Y17" s="19">
        <v>0.20233193429247001</v>
      </c>
      <c r="Z17" s="19">
        <v>0</v>
      </c>
      <c r="AA17" s="19"/>
      <c r="AB17" s="19">
        <v>0</v>
      </c>
      <c r="AC17" s="19">
        <v>8.3100097640661397E-2</v>
      </c>
      <c r="AD17" s="19">
        <v>5.1005890661507299E-2</v>
      </c>
      <c r="AE17" s="19">
        <v>2.0795878181148902E-2</v>
      </c>
      <c r="AF17" s="19"/>
      <c r="AG17" s="19">
        <v>4.2069318619990803E-2</v>
      </c>
      <c r="AH17" s="19">
        <v>5.6441876992862898E-2</v>
      </c>
      <c r="AI17" s="19">
        <v>0</v>
      </c>
      <c r="AJ17" s="19">
        <v>0</v>
      </c>
      <c r="AK17" s="19"/>
      <c r="AL17" s="19">
        <v>0</v>
      </c>
      <c r="AM17" s="19">
        <v>5.0469354458884799E-2</v>
      </c>
      <c r="AN17" s="19">
        <v>0</v>
      </c>
      <c r="AO17" s="19">
        <v>0</v>
      </c>
      <c r="AP17" s="19">
        <v>0.13840655078651801</v>
      </c>
      <c r="AQ17" s="19">
        <v>9.1071003560498395E-2</v>
      </c>
      <c r="AR17" s="19"/>
      <c r="AS17" s="19" t="s">
        <v>136</v>
      </c>
      <c r="AT17" s="19" t="s">
        <v>136</v>
      </c>
      <c r="AU17" s="19" t="s">
        <v>136</v>
      </c>
      <c r="AV17" s="19">
        <v>5.1515684043368801E-2</v>
      </c>
      <c r="AW17" s="19">
        <v>2.07665909316486E-2</v>
      </c>
      <c r="AX17" s="19" t="s">
        <v>136</v>
      </c>
      <c r="AY17" s="19" t="s">
        <v>136</v>
      </c>
      <c r="AZ17" s="19" t="s">
        <v>136</v>
      </c>
      <c r="BA17" s="19" t="s">
        <v>136</v>
      </c>
      <c r="BB17" s="19"/>
      <c r="BC17" s="19">
        <v>4.0254785049238302E-2</v>
      </c>
      <c r="BD17" s="19">
        <v>0.103347725512487</v>
      </c>
      <c r="BE17" s="19">
        <v>0</v>
      </c>
      <c r="BF17" s="19">
        <v>0</v>
      </c>
      <c r="BG17" s="19">
        <v>2.6656377957574199E-2</v>
      </c>
      <c r="BH17" s="19">
        <v>0</v>
      </c>
      <c r="BI17" s="19"/>
      <c r="BJ17" s="19">
        <v>0</v>
      </c>
      <c r="BK17" s="19">
        <v>0.115402404029519</v>
      </c>
      <c r="BL17" s="19">
        <v>0</v>
      </c>
      <c r="BM17" s="19">
        <v>0</v>
      </c>
      <c r="BN17" s="19">
        <v>5.4605004772485199E-2</v>
      </c>
      <c r="BO17" s="19">
        <v>0</v>
      </c>
      <c r="BP17" s="19"/>
      <c r="BQ17" s="19">
        <v>4.5885725322113401E-2</v>
      </c>
      <c r="BR17" s="19">
        <v>2.9492343515569001E-2</v>
      </c>
      <c r="BS17" s="19"/>
      <c r="BT17" s="19">
        <v>3.7183911787951898E-2</v>
      </c>
      <c r="BU17" s="19">
        <v>4.2669562482949702E-2</v>
      </c>
      <c r="BV17" s="19"/>
      <c r="BW17" s="19">
        <v>5.53130650490333E-2</v>
      </c>
      <c r="BX17" s="19">
        <v>1.9081290886064101E-2</v>
      </c>
    </row>
    <row r="18" spans="2:76" x14ac:dyDescent="0.35">
      <c r="B18" s="16" t="s">
        <v>165</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124</v>
      </c>
      <c r="D7" s="10">
        <v>70</v>
      </c>
      <c r="E7" s="10">
        <v>54</v>
      </c>
      <c r="F7" s="10"/>
      <c r="G7" s="10">
        <v>23</v>
      </c>
      <c r="H7" s="10">
        <v>70</v>
      </c>
      <c r="I7" s="10">
        <v>31</v>
      </c>
      <c r="J7" s="10"/>
      <c r="K7" s="10">
        <v>10</v>
      </c>
      <c r="L7" s="10">
        <v>20</v>
      </c>
      <c r="M7" s="10">
        <v>1</v>
      </c>
      <c r="N7" s="10">
        <v>4</v>
      </c>
      <c r="O7" s="10">
        <v>1</v>
      </c>
      <c r="P7" s="10">
        <v>2</v>
      </c>
      <c r="Q7" s="10">
        <v>8</v>
      </c>
      <c r="R7" s="10">
        <v>10</v>
      </c>
      <c r="S7" s="10" t="s">
        <v>135</v>
      </c>
      <c r="T7" s="10">
        <v>35</v>
      </c>
      <c r="U7" s="10">
        <v>11</v>
      </c>
      <c r="V7" s="10" t="s">
        <v>135</v>
      </c>
      <c r="W7" s="10">
        <v>7</v>
      </c>
      <c r="X7" s="10">
        <v>4</v>
      </c>
      <c r="Y7" s="10">
        <v>5</v>
      </c>
      <c r="Z7" s="10">
        <v>6</v>
      </c>
      <c r="AA7" s="10"/>
      <c r="AB7" s="10">
        <v>9</v>
      </c>
      <c r="AC7" s="10">
        <v>25</v>
      </c>
      <c r="AD7" s="10">
        <v>37</v>
      </c>
      <c r="AE7" s="10">
        <v>49</v>
      </c>
      <c r="AF7" s="10"/>
      <c r="AG7" s="10">
        <v>73</v>
      </c>
      <c r="AH7" s="10">
        <v>16</v>
      </c>
      <c r="AI7" s="10">
        <v>28</v>
      </c>
      <c r="AJ7" s="10">
        <v>2</v>
      </c>
      <c r="AK7" s="10"/>
      <c r="AL7" s="10">
        <v>30</v>
      </c>
      <c r="AM7" s="10">
        <v>24</v>
      </c>
      <c r="AN7" s="10">
        <v>11</v>
      </c>
      <c r="AO7" s="10">
        <v>6</v>
      </c>
      <c r="AP7" s="10">
        <v>7</v>
      </c>
      <c r="AQ7" s="10">
        <v>10</v>
      </c>
      <c r="AR7" s="10"/>
      <c r="AS7" s="10" t="s">
        <v>135</v>
      </c>
      <c r="AT7" s="10" t="s">
        <v>135</v>
      </c>
      <c r="AU7" s="10" t="s">
        <v>135</v>
      </c>
      <c r="AV7" s="10">
        <v>80</v>
      </c>
      <c r="AW7" s="10">
        <v>44</v>
      </c>
      <c r="AX7" s="10" t="s">
        <v>135</v>
      </c>
      <c r="AY7" s="10" t="s">
        <v>135</v>
      </c>
      <c r="AZ7" s="10" t="s">
        <v>135</v>
      </c>
      <c r="BA7" s="10" t="s">
        <v>135</v>
      </c>
      <c r="BB7" s="10"/>
      <c r="BC7" s="10">
        <v>53</v>
      </c>
      <c r="BD7" s="10">
        <v>19</v>
      </c>
      <c r="BE7" s="10">
        <v>1</v>
      </c>
      <c r="BF7" s="10">
        <v>14</v>
      </c>
      <c r="BG7" s="10">
        <v>35</v>
      </c>
      <c r="BH7" s="10">
        <v>2</v>
      </c>
      <c r="BI7" s="10"/>
      <c r="BJ7" s="10">
        <v>21</v>
      </c>
      <c r="BK7" s="10">
        <v>33</v>
      </c>
      <c r="BL7" s="10">
        <v>5</v>
      </c>
      <c r="BM7" s="10">
        <v>32</v>
      </c>
      <c r="BN7" s="10">
        <v>23</v>
      </c>
      <c r="BO7" s="10">
        <v>10</v>
      </c>
      <c r="BP7" s="10"/>
      <c r="BQ7" s="10">
        <v>83</v>
      </c>
      <c r="BR7" s="10">
        <v>41</v>
      </c>
      <c r="BS7" s="10"/>
      <c r="BT7" s="10">
        <v>52</v>
      </c>
      <c r="BU7" s="10">
        <v>72</v>
      </c>
      <c r="BV7" s="10"/>
      <c r="BW7" s="10">
        <v>74</v>
      </c>
      <c r="BX7" s="10">
        <v>48</v>
      </c>
    </row>
    <row r="8" spans="2:76" ht="30" customHeight="1" x14ac:dyDescent="0.35">
      <c r="B8" s="11" t="s">
        <v>20</v>
      </c>
      <c r="C8" s="11">
        <v>121</v>
      </c>
      <c r="D8" s="11">
        <v>68</v>
      </c>
      <c r="E8" s="11">
        <v>53</v>
      </c>
      <c r="F8" s="11"/>
      <c r="G8" s="11">
        <v>22</v>
      </c>
      <c r="H8" s="11">
        <v>67</v>
      </c>
      <c r="I8" s="11">
        <v>32</v>
      </c>
      <c r="J8" s="11"/>
      <c r="K8" s="11">
        <v>12</v>
      </c>
      <c r="L8" s="11">
        <v>19</v>
      </c>
      <c r="M8" s="11">
        <v>1</v>
      </c>
      <c r="N8" s="11">
        <v>4</v>
      </c>
      <c r="O8" s="11">
        <v>1</v>
      </c>
      <c r="P8" s="11">
        <v>2</v>
      </c>
      <c r="Q8" s="11">
        <v>8</v>
      </c>
      <c r="R8" s="11">
        <v>10</v>
      </c>
      <c r="S8" s="11" t="s">
        <v>135</v>
      </c>
      <c r="T8" s="11">
        <v>34</v>
      </c>
      <c r="U8" s="11">
        <v>11</v>
      </c>
      <c r="V8" s="11" t="s">
        <v>135</v>
      </c>
      <c r="W8" s="11">
        <v>6</v>
      </c>
      <c r="X8" s="11">
        <v>5</v>
      </c>
      <c r="Y8" s="11">
        <v>4</v>
      </c>
      <c r="Z8" s="11">
        <v>5</v>
      </c>
      <c r="AA8" s="11"/>
      <c r="AB8" s="11">
        <v>9</v>
      </c>
      <c r="AC8" s="11">
        <v>25</v>
      </c>
      <c r="AD8" s="11">
        <v>35</v>
      </c>
      <c r="AE8" s="11">
        <v>47</v>
      </c>
      <c r="AF8" s="11"/>
      <c r="AG8" s="11">
        <v>72</v>
      </c>
      <c r="AH8" s="11">
        <v>16</v>
      </c>
      <c r="AI8" s="11">
        <v>27</v>
      </c>
      <c r="AJ8" s="11">
        <v>2</v>
      </c>
      <c r="AK8" s="11"/>
      <c r="AL8" s="11">
        <v>30</v>
      </c>
      <c r="AM8" s="11">
        <v>24</v>
      </c>
      <c r="AN8" s="11">
        <v>11</v>
      </c>
      <c r="AO8" s="11">
        <v>6</v>
      </c>
      <c r="AP8" s="11">
        <v>6</v>
      </c>
      <c r="AQ8" s="11">
        <v>11</v>
      </c>
      <c r="AR8" s="11"/>
      <c r="AS8" s="11" t="s">
        <v>135</v>
      </c>
      <c r="AT8" s="11" t="s">
        <v>135</v>
      </c>
      <c r="AU8" s="11" t="s">
        <v>135</v>
      </c>
      <c r="AV8" s="11">
        <v>77</v>
      </c>
      <c r="AW8" s="11">
        <v>44</v>
      </c>
      <c r="AX8" s="11" t="s">
        <v>135</v>
      </c>
      <c r="AY8" s="11" t="s">
        <v>135</v>
      </c>
      <c r="AZ8" s="11" t="s">
        <v>135</v>
      </c>
      <c r="BA8" s="11" t="s">
        <v>135</v>
      </c>
      <c r="BB8" s="11"/>
      <c r="BC8" s="11">
        <v>53</v>
      </c>
      <c r="BD8" s="11">
        <v>18</v>
      </c>
      <c r="BE8" s="11">
        <v>1</v>
      </c>
      <c r="BF8" s="11">
        <v>14</v>
      </c>
      <c r="BG8" s="11">
        <v>34</v>
      </c>
      <c r="BH8" s="11">
        <v>2</v>
      </c>
      <c r="BI8" s="11"/>
      <c r="BJ8" s="11">
        <v>21</v>
      </c>
      <c r="BK8" s="11">
        <v>32</v>
      </c>
      <c r="BL8" s="11">
        <v>5</v>
      </c>
      <c r="BM8" s="11">
        <v>32</v>
      </c>
      <c r="BN8" s="11">
        <v>22</v>
      </c>
      <c r="BO8" s="11">
        <v>9</v>
      </c>
      <c r="BP8" s="11"/>
      <c r="BQ8" s="11">
        <v>81</v>
      </c>
      <c r="BR8" s="11">
        <v>41</v>
      </c>
      <c r="BS8" s="11"/>
      <c r="BT8" s="11">
        <v>51</v>
      </c>
      <c r="BU8" s="11">
        <v>71</v>
      </c>
      <c r="BV8" s="11"/>
      <c r="BW8" s="11">
        <v>72</v>
      </c>
      <c r="BX8" s="11">
        <v>47</v>
      </c>
    </row>
    <row r="9" spans="2:76" ht="29" x14ac:dyDescent="0.35">
      <c r="B9" s="18" t="s">
        <v>188</v>
      </c>
      <c r="C9" s="17">
        <v>0.49405497395744302</v>
      </c>
      <c r="D9" s="17">
        <v>0.51008594467290902</v>
      </c>
      <c r="E9" s="17">
        <v>0.473364184987009</v>
      </c>
      <c r="F9" s="17"/>
      <c r="G9" s="17">
        <v>0.56365295977358998</v>
      </c>
      <c r="H9" s="17">
        <v>0.55844697777259</v>
      </c>
      <c r="I9" s="17">
        <v>0.31366022600869398</v>
      </c>
      <c r="J9" s="17"/>
      <c r="K9" s="17">
        <v>0.49555562949760501</v>
      </c>
      <c r="L9" s="17">
        <v>0.59837606053829895</v>
      </c>
      <c r="M9" s="17">
        <v>1</v>
      </c>
      <c r="N9" s="17">
        <v>0.49851231947761598</v>
      </c>
      <c r="O9" s="17">
        <v>1</v>
      </c>
      <c r="P9" s="17">
        <v>0</v>
      </c>
      <c r="Q9" s="17">
        <v>0.24712901587328501</v>
      </c>
      <c r="R9" s="17">
        <v>0.39586686727917197</v>
      </c>
      <c r="S9" s="17" t="s">
        <v>136</v>
      </c>
      <c r="T9" s="17">
        <v>0.478230511706845</v>
      </c>
      <c r="U9" s="17">
        <v>0.63523356294800004</v>
      </c>
      <c r="V9" s="17" t="s">
        <v>136</v>
      </c>
      <c r="W9" s="17">
        <v>0.83957073000303595</v>
      </c>
      <c r="X9" s="17">
        <v>0.25140162661430199</v>
      </c>
      <c r="Y9" s="17">
        <v>0.60304736727772701</v>
      </c>
      <c r="Z9" s="17">
        <v>0.16588243833771599</v>
      </c>
      <c r="AA9" s="17"/>
      <c r="AB9" s="17">
        <v>0.227813490332827</v>
      </c>
      <c r="AC9" s="17">
        <v>0.498228348281964</v>
      </c>
      <c r="AD9" s="17">
        <v>0.54393633739577096</v>
      </c>
      <c r="AE9" s="17">
        <v>0.51018681434534296</v>
      </c>
      <c r="AF9" s="17"/>
      <c r="AG9" s="17">
        <v>0.49024936992739598</v>
      </c>
      <c r="AH9" s="17">
        <v>0.53354814304600795</v>
      </c>
      <c r="AI9" s="17">
        <v>0.50515434855642405</v>
      </c>
      <c r="AJ9" s="17">
        <v>1</v>
      </c>
      <c r="AK9" s="17"/>
      <c r="AL9" s="17">
        <v>0.65498164508085999</v>
      </c>
      <c r="AM9" s="17">
        <v>0.495562148904022</v>
      </c>
      <c r="AN9" s="17">
        <v>0.35794166040626701</v>
      </c>
      <c r="AO9" s="17">
        <v>0.32889491914059898</v>
      </c>
      <c r="AP9" s="17">
        <v>0.281309972535219</v>
      </c>
      <c r="AQ9" s="17">
        <v>0.38308329166606298</v>
      </c>
      <c r="AR9" s="17"/>
      <c r="AS9" s="17" t="s">
        <v>136</v>
      </c>
      <c r="AT9" s="17" t="s">
        <v>136</v>
      </c>
      <c r="AU9" s="17" t="s">
        <v>136</v>
      </c>
      <c r="AV9" s="17">
        <v>0.55317003261060604</v>
      </c>
      <c r="AW9" s="17">
        <v>0.39002519113466699</v>
      </c>
      <c r="AX9" s="17" t="s">
        <v>136</v>
      </c>
      <c r="AY9" s="17" t="s">
        <v>136</v>
      </c>
      <c r="AZ9" s="17" t="s">
        <v>136</v>
      </c>
      <c r="BA9" s="17" t="s">
        <v>136</v>
      </c>
      <c r="BB9" s="17"/>
      <c r="BC9" s="17">
        <v>0.50048102066478595</v>
      </c>
      <c r="BD9" s="17">
        <v>0.527116382213907</v>
      </c>
      <c r="BE9" s="17">
        <v>1</v>
      </c>
      <c r="BF9" s="17">
        <v>0.38868935490676099</v>
      </c>
      <c r="BG9" s="17">
        <v>0.49192047620443102</v>
      </c>
      <c r="BH9" s="17">
        <v>0.48859460578032798</v>
      </c>
      <c r="BI9" s="17"/>
      <c r="BJ9" s="17">
        <v>0.44781162265545499</v>
      </c>
      <c r="BK9" s="17">
        <v>0.53766843726270297</v>
      </c>
      <c r="BL9" s="17">
        <v>0.36675045624542202</v>
      </c>
      <c r="BM9" s="17">
        <v>0.50968482721394504</v>
      </c>
      <c r="BN9" s="17">
        <v>0.433925667298038</v>
      </c>
      <c r="BO9" s="17">
        <v>0.60980736215114795</v>
      </c>
      <c r="BP9" s="17"/>
      <c r="BQ9" s="17">
        <v>0.43411711760895899</v>
      </c>
      <c r="BR9" s="17">
        <v>0.61238354332973799</v>
      </c>
      <c r="BS9" s="17"/>
      <c r="BT9" s="17">
        <v>0.44734297253143002</v>
      </c>
      <c r="BU9" s="17">
        <v>0.52767260282072403</v>
      </c>
      <c r="BV9" s="17"/>
      <c r="BW9" s="17">
        <v>0.422231000197623</v>
      </c>
      <c r="BX9" s="17">
        <v>0.60140777704563997</v>
      </c>
    </row>
    <row r="10" spans="2:76" ht="29" x14ac:dyDescent="0.35">
      <c r="B10" s="18" t="s">
        <v>189</v>
      </c>
      <c r="C10" s="17">
        <v>0.30190112545839698</v>
      </c>
      <c r="D10" s="17">
        <v>0.26263013877026697</v>
      </c>
      <c r="E10" s="17">
        <v>0.35258724501077898</v>
      </c>
      <c r="F10" s="17"/>
      <c r="G10" s="17">
        <v>0.21073279521756699</v>
      </c>
      <c r="H10" s="17">
        <v>0.25749082312197302</v>
      </c>
      <c r="I10" s="17">
        <v>0.455879996432345</v>
      </c>
      <c r="J10" s="17"/>
      <c r="K10" s="17">
        <v>0.302872041761581</v>
      </c>
      <c r="L10" s="17">
        <v>0.19827131599596801</v>
      </c>
      <c r="M10" s="17">
        <v>0</v>
      </c>
      <c r="N10" s="17">
        <v>0.50148768052238402</v>
      </c>
      <c r="O10" s="17">
        <v>0</v>
      </c>
      <c r="P10" s="17">
        <v>1</v>
      </c>
      <c r="Q10" s="17">
        <v>0.26257655128486901</v>
      </c>
      <c r="R10" s="17">
        <v>0.30211052631700402</v>
      </c>
      <c r="S10" s="17" t="s">
        <v>136</v>
      </c>
      <c r="T10" s="17">
        <v>0.29356888849412899</v>
      </c>
      <c r="U10" s="17">
        <v>0.27312775372625098</v>
      </c>
      <c r="V10" s="17" t="s">
        <v>136</v>
      </c>
      <c r="W10" s="17">
        <v>0.160429269996964</v>
      </c>
      <c r="X10" s="17">
        <v>0.502333200057134</v>
      </c>
      <c r="Y10" s="17">
        <v>0.39695263272227299</v>
      </c>
      <c r="Z10" s="17">
        <v>0.50235268498685104</v>
      </c>
      <c r="AA10" s="17"/>
      <c r="AB10" s="17">
        <v>0.233506080014727</v>
      </c>
      <c r="AC10" s="17">
        <v>0.30208281386519098</v>
      </c>
      <c r="AD10" s="17">
        <v>0.34866521934706801</v>
      </c>
      <c r="AE10" s="17">
        <v>0.28062362632454702</v>
      </c>
      <c r="AF10" s="17"/>
      <c r="AG10" s="17">
        <v>0.30319443742296598</v>
      </c>
      <c r="AH10" s="17">
        <v>0.34637821065900898</v>
      </c>
      <c r="AI10" s="17">
        <v>0.23787571659946799</v>
      </c>
      <c r="AJ10" s="17">
        <v>0</v>
      </c>
      <c r="AK10" s="17"/>
      <c r="AL10" s="17">
        <v>0.27671236620762601</v>
      </c>
      <c r="AM10" s="17">
        <v>0.29701714524748402</v>
      </c>
      <c r="AN10" s="17">
        <v>0.27753917447037402</v>
      </c>
      <c r="AO10" s="17">
        <v>0.294396795339877</v>
      </c>
      <c r="AP10" s="17">
        <v>0.27664313196506302</v>
      </c>
      <c r="AQ10" s="17">
        <v>0.40050466960263098</v>
      </c>
      <c r="AR10" s="17"/>
      <c r="AS10" s="17" t="s">
        <v>136</v>
      </c>
      <c r="AT10" s="17" t="s">
        <v>136</v>
      </c>
      <c r="AU10" s="17" t="s">
        <v>136</v>
      </c>
      <c r="AV10" s="17">
        <v>0.25468198940801601</v>
      </c>
      <c r="AW10" s="17">
        <v>0.38499664427063102</v>
      </c>
      <c r="AX10" s="17" t="s">
        <v>136</v>
      </c>
      <c r="AY10" s="17" t="s">
        <v>136</v>
      </c>
      <c r="AZ10" s="17" t="s">
        <v>136</v>
      </c>
      <c r="BA10" s="17" t="s">
        <v>136</v>
      </c>
      <c r="BB10" s="17"/>
      <c r="BC10" s="17">
        <v>0.25881170259779201</v>
      </c>
      <c r="BD10" s="17">
        <v>0.21150799635725201</v>
      </c>
      <c r="BE10" s="17">
        <v>0</v>
      </c>
      <c r="BF10" s="17">
        <v>0.44373855309153898</v>
      </c>
      <c r="BG10" s="17">
        <v>0.38802195391474098</v>
      </c>
      <c r="BH10" s="17">
        <v>0</v>
      </c>
      <c r="BI10" s="17"/>
      <c r="BJ10" s="17">
        <v>0.389920285060261</v>
      </c>
      <c r="BK10" s="17">
        <v>0.27397113730197298</v>
      </c>
      <c r="BL10" s="17">
        <v>0.42546475713670301</v>
      </c>
      <c r="BM10" s="17">
        <v>0.270829591795748</v>
      </c>
      <c r="BN10" s="17">
        <v>0.27105239938277098</v>
      </c>
      <c r="BO10" s="17">
        <v>0.30684922856187302</v>
      </c>
      <c r="BP10" s="17"/>
      <c r="BQ10" s="17">
        <v>0.32095125267734897</v>
      </c>
      <c r="BR10" s="17">
        <v>0.26429260160541201</v>
      </c>
      <c r="BS10" s="17"/>
      <c r="BT10" s="17">
        <v>0.31741838663293498</v>
      </c>
      <c r="BU10" s="17">
        <v>0.29073368430376201</v>
      </c>
      <c r="BV10" s="17"/>
      <c r="BW10" s="17">
        <v>0.329691758525754</v>
      </c>
      <c r="BX10" s="17">
        <v>0.25356025183136599</v>
      </c>
    </row>
    <row r="11" spans="2:76" ht="29" x14ac:dyDescent="0.35">
      <c r="B11" s="18" t="s">
        <v>190</v>
      </c>
      <c r="C11" s="17">
        <v>0.13776263393271901</v>
      </c>
      <c r="D11" s="17">
        <v>0.17016850817852799</v>
      </c>
      <c r="E11" s="17">
        <v>9.5937150166122906E-2</v>
      </c>
      <c r="F11" s="17"/>
      <c r="G11" s="17">
        <v>0.13041282016609801</v>
      </c>
      <c r="H11" s="17">
        <v>0.12905267978918</v>
      </c>
      <c r="I11" s="17">
        <v>0.16074990387427501</v>
      </c>
      <c r="J11" s="17"/>
      <c r="K11" s="17">
        <v>0.101020307488124</v>
      </c>
      <c r="L11" s="17">
        <v>0.20335262346573199</v>
      </c>
      <c r="M11" s="17">
        <v>0</v>
      </c>
      <c r="N11" s="17">
        <v>0</v>
      </c>
      <c r="O11" s="17">
        <v>0</v>
      </c>
      <c r="P11" s="17">
        <v>0</v>
      </c>
      <c r="Q11" s="17">
        <v>0.36751371336280803</v>
      </c>
      <c r="R11" s="17">
        <v>0</v>
      </c>
      <c r="S11" s="17" t="s">
        <v>136</v>
      </c>
      <c r="T11" s="17">
        <v>0.16917203831632399</v>
      </c>
      <c r="U11" s="17">
        <v>9.1638683325748399E-2</v>
      </c>
      <c r="V11" s="17" t="s">
        <v>136</v>
      </c>
      <c r="W11" s="17">
        <v>0</v>
      </c>
      <c r="X11" s="17">
        <v>0.24626517332856401</v>
      </c>
      <c r="Y11" s="17">
        <v>0</v>
      </c>
      <c r="Z11" s="17">
        <v>0.16588243833771599</v>
      </c>
      <c r="AA11" s="17"/>
      <c r="AB11" s="17">
        <v>0.42173337398051702</v>
      </c>
      <c r="AC11" s="17">
        <v>9.5227067934300996E-2</v>
      </c>
      <c r="AD11" s="17">
        <v>7.4762817102797793E-2</v>
      </c>
      <c r="AE11" s="17">
        <v>0.14275322700665699</v>
      </c>
      <c r="AF11" s="17"/>
      <c r="AG11" s="17">
        <v>0.122722660302962</v>
      </c>
      <c r="AH11" s="17">
        <v>0.120073646294983</v>
      </c>
      <c r="AI11" s="17">
        <v>0.22215884711837899</v>
      </c>
      <c r="AJ11" s="17">
        <v>0</v>
      </c>
      <c r="AK11" s="17"/>
      <c r="AL11" s="17">
        <v>3.1674829800083397E-2</v>
      </c>
      <c r="AM11" s="17">
        <v>7.8216378056637503E-2</v>
      </c>
      <c r="AN11" s="17">
        <v>0.16272695064898099</v>
      </c>
      <c r="AO11" s="17">
        <v>0.37670828551952401</v>
      </c>
      <c r="AP11" s="17">
        <v>0.44204689549971699</v>
      </c>
      <c r="AQ11" s="17">
        <v>0.21641203873130599</v>
      </c>
      <c r="AR11" s="17"/>
      <c r="AS11" s="17" t="s">
        <v>136</v>
      </c>
      <c r="AT11" s="17" t="s">
        <v>136</v>
      </c>
      <c r="AU11" s="17" t="s">
        <v>136</v>
      </c>
      <c r="AV11" s="17">
        <v>0.11249650124224</v>
      </c>
      <c r="AW11" s="17">
        <v>0.18222559068936101</v>
      </c>
      <c r="AX11" s="17" t="s">
        <v>136</v>
      </c>
      <c r="AY11" s="17" t="s">
        <v>136</v>
      </c>
      <c r="AZ11" s="17" t="s">
        <v>136</v>
      </c>
      <c r="BA11" s="17" t="s">
        <v>136</v>
      </c>
      <c r="BB11" s="17"/>
      <c r="BC11" s="17">
        <v>0.18594779697126601</v>
      </c>
      <c r="BD11" s="17">
        <v>9.3132242983383795E-2</v>
      </c>
      <c r="BE11" s="17">
        <v>0</v>
      </c>
      <c r="BF11" s="17">
        <v>8.8023422662214995E-2</v>
      </c>
      <c r="BG11" s="17">
        <v>0.120057569880827</v>
      </c>
      <c r="BH11" s="17">
        <v>0</v>
      </c>
      <c r="BI11" s="17"/>
      <c r="BJ11" s="17">
        <v>0.16226809228428299</v>
      </c>
      <c r="BK11" s="17">
        <v>5.8626297102896303E-2</v>
      </c>
      <c r="BL11" s="17">
        <v>0.207784786617875</v>
      </c>
      <c r="BM11" s="17">
        <v>0.182896748562561</v>
      </c>
      <c r="BN11" s="17">
        <v>0.206409899284619</v>
      </c>
      <c r="BO11" s="17">
        <v>0</v>
      </c>
      <c r="BP11" s="17"/>
      <c r="BQ11" s="17">
        <v>0.159413325818104</v>
      </c>
      <c r="BR11" s="17">
        <v>9.5020107709842594E-2</v>
      </c>
      <c r="BS11" s="17"/>
      <c r="BT11" s="17">
        <v>0.15969064440054101</v>
      </c>
      <c r="BU11" s="17">
        <v>0.12198151355437301</v>
      </c>
      <c r="BV11" s="17"/>
      <c r="BW11" s="17">
        <v>0.13698684531833899</v>
      </c>
      <c r="BX11" s="17">
        <v>0.14503197112299501</v>
      </c>
    </row>
    <row r="12" spans="2:76" ht="29" x14ac:dyDescent="0.35">
      <c r="B12" s="18" t="s">
        <v>191</v>
      </c>
      <c r="C12" s="17">
        <v>3.1660077132369201E-2</v>
      </c>
      <c r="D12" s="17">
        <v>2.5161267016940402E-2</v>
      </c>
      <c r="E12" s="17">
        <v>4.0047935300404902E-2</v>
      </c>
      <c r="F12" s="17"/>
      <c r="G12" s="17">
        <v>0</v>
      </c>
      <c r="H12" s="17">
        <v>4.0243167382691299E-2</v>
      </c>
      <c r="I12" s="17">
        <v>3.5650005432720698E-2</v>
      </c>
      <c r="J12" s="17"/>
      <c r="K12" s="17">
        <v>0</v>
      </c>
      <c r="L12" s="17">
        <v>0</v>
      </c>
      <c r="M12" s="17">
        <v>0</v>
      </c>
      <c r="N12" s="17">
        <v>0</v>
      </c>
      <c r="O12" s="17">
        <v>0</v>
      </c>
      <c r="P12" s="17">
        <v>0</v>
      </c>
      <c r="Q12" s="17">
        <v>0.122780719479038</v>
      </c>
      <c r="R12" s="17">
        <v>0.20619491318078401</v>
      </c>
      <c r="S12" s="17" t="s">
        <v>136</v>
      </c>
      <c r="T12" s="17">
        <v>0</v>
      </c>
      <c r="U12" s="17">
        <v>0</v>
      </c>
      <c r="V12" s="17" t="s">
        <v>136</v>
      </c>
      <c r="W12" s="17">
        <v>0</v>
      </c>
      <c r="X12" s="17">
        <v>0</v>
      </c>
      <c r="Y12" s="17">
        <v>0</v>
      </c>
      <c r="Z12" s="17">
        <v>0.16588243833771599</v>
      </c>
      <c r="AA12" s="17"/>
      <c r="AB12" s="17">
        <v>0</v>
      </c>
      <c r="AC12" s="17">
        <v>6.8608831530402994E-2</v>
      </c>
      <c r="AD12" s="17">
        <v>3.2635626154363502E-2</v>
      </c>
      <c r="AE12" s="17">
        <v>1.9981429724356198E-2</v>
      </c>
      <c r="AF12" s="17"/>
      <c r="AG12" s="17">
        <v>4.0549094909815397E-2</v>
      </c>
      <c r="AH12" s="17">
        <v>0</v>
      </c>
      <c r="AI12" s="17">
        <v>3.4811087725729099E-2</v>
      </c>
      <c r="AJ12" s="17">
        <v>0</v>
      </c>
      <c r="AK12" s="17"/>
      <c r="AL12" s="17">
        <v>0</v>
      </c>
      <c r="AM12" s="17">
        <v>8.7850437577174506E-2</v>
      </c>
      <c r="AN12" s="17">
        <v>9.0081573158366401E-2</v>
      </c>
      <c r="AO12" s="17">
        <v>0</v>
      </c>
      <c r="AP12" s="17">
        <v>0</v>
      </c>
      <c r="AQ12" s="17">
        <v>0</v>
      </c>
      <c r="AR12" s="17"/>
      <c r="AS12" s="17" t="s">
        <v>136</v>
      </c>
      <c r="AT12" s="17" t="s">
        <v>136</v>
      </c>
      <c r="AU12" s="17" t="s">
        <v>136</v>
      </c>
      <c r="AV12" s="17">
        <v>3.7157393651626798E-2</v>
      </c>
      <c r="AW12" s="17">
        <v>2.1985982973691899E-2</v>
      </c>
      <c r="AX12" s="17" t="s">
        <v>136</v>
      </c>
      <c r="AY12" s="17" t="s">
        <v>136</v>
      </c>
      <c r="AZ12" s="17" t="s">
        <v>136</v>
      </c>
      <c r="BA12" s="17" t="s">
        <v>136</v>
      </c>
      <c r="BB12" s="17"/>
      <c r="BC12" s="17">
        <v>5.4759479766156298E-2</v>
      </c>
      <c r="BD12" s="17">
        <v>5.2829586476269799E-2</v>
      </c>
      <c r="BE12" s="17">
        <v>0</v>
      </c>
      <c r="BF12" s="17">
        <v>0</v>
      </c>
      <c r="BG12" s="17">
        <v>0</v>
      </c>
      <c r="BH12" s="17">
        <v>0</v>
      </c>
      <c r="BI12" s="17"/>
      <c r="BJ12" s="17">
        <v>0</v>
      </c>
      <c r="BK12" s="17">
        <v>2.93422169167715E-2</v>
      </c>
      <c r="BL12" s="17">
        <v>0</v>
      </c>
      <c r="BM12" s="17">
        <v>3.65888324277455E-2</v>
      </c>
      <c r="BN12" s="17">
        <v>4.3869449217618699E-2</v>
      </c>
      <c r="BO12" s="17">
        <v>8.3343409286979198E-2</v>
      </c>
      <c r="BP12" s="17"/>
      <c r="BQ12" s="17">
        <v>3.33601839883957E-2</v>
      </c>
      <c r="BR12" s="17">
        <v>2.8303747355007399E-2</v>
      </c>
      <c r="BS12" s="17"/>
      <c r="BT12" s="17">
        <v>3.4407565452017501E-2</v>
      </c>
      <c r="BU12" s="17">
        <v>2.96827685218094E-2</v>
      </c>
      <c r="BV12" s="17"/>
      <c r="BW12" s="17">
        <v>5.3063718941892497E-2</v>
      </c>
      <c r="BX12" s="17">
        <v>0</v>
      </c>
    </row>
    <row r="13" spans="2:76" x14ac:dyDescent="0.35">
      <c r="B13" s="18" t="s">
        <v>192</v>
      </c>
      <c r="C13" s="17">
        <v>0</v>
      </c>
      <c r="D13" s="17">
        <v>0</v>
      </c>
      <c r="E13" s="17">
        <v>0</v>
      </c>
      <c r="F13" s="17"/>
      <c r="G13" s="17">
        <v>0</v>
      </c>
      <c r="H13" s="17">
        <v>0</v>
      </c>
      <c r="I13" s="17">
        <v>0</v>
      </c>
      <c r="J13" s="17"/>
      <c r="K13" s="17">
        <v>0</v>
      </c>
      <c r="L13" s="17">
        <v>0</v>
      </c>
      <c r="M13" s="17">
        <v>0</v>
      </c>
      <c r="N13" s="17">
        <v>0</v>
      </c>
      <c r="O13" s="17">
        <v>0</v>
      </c>
      <c r="P13" s="17">
        <v>0</v>
      </c>
      <c r="Q13" s="17">
        <v>0</v>
      </c>
      <c r="R13" s="17">
        <v>0</v>
      </c>
      <c r="S13" s="17" t="s">
        <v>136</v>
      </c>
      <c r="T13" s="17">
        <v>0</v>
      </c>
      <c r="U13" s="17">
        <v>0</v>
      </c>
      <c r="V13" s="17" t="s">
        <v>136</v>
      </c>
      <c r="W13" s="17">
        <v>0</v>
      </c>
      <c r="X13" s="17">
        <v>0</v>
      </c>
      <c r="Y13" s="17">
        <v>0</v>
      </c>
      <c r="Z13" s="17">
        <v>0</v>
      </c>
      <c r="AA13" s="17"/>
      <c r="AB13" s="17">
        <v>0</v>
      </c>
      <c r="AC13" s="17">
        <v>0</v>
      </c>
      <c r="AD13" s="17">
        <v>0</v>
      </c>
      <c r="AE13" s="17">
        <v>0</v>
      </c>
      <c r="AF13" s="17"/>
      <c r="AG13" s="17">
        <v>0</v>
      </c>
      <c r="AH13" s="17">
        <v>0</v>
      </c>
      <c r="AI13" s="17">
        <v>0</v>
      </c>
      <c r="AJ13" s="17">
        <v>0</v>
      </c>
      <c r="AK13" s="17"/>
      <c r="AL13" s="17">
        <v>0</v>
      </c>
      <c r="AM13" s="17">
        <v>0</v>
      </c>
      <c r="AN13" s="17">
        <v>0</v>
      </c>
      <c r="AO13" s="17">
        <v>0</v>
      </c>
      <c r="AP13" s="17">
        <v>0</v>
      </c>
      <c r="AQ13" s="17">
        <v>0</v>
      </c>
      <c r="AR13" s="17"/>
      <c r="AS13" s="17" t="s">
        <v>136</v>
      </c>
      <c r="AT13" s="17" t="s">
        <v>136</v>
      </c>
      <c r="AU13" s="17" t="s">
        <v>136</v>
      </c>
      <c r="AV13" s="17">
        <v>0</v>
      </c>
      <c r="AW13" s="17">
        <v>0</v>
      </c>
      <c r="AX13" s="17" t="s">
        <v>136</v>
      </c>
      <c r="AY13" s="17" t="s">
        <v>136</v>
      </c>
      <c r="AZ13" s="17" t="s">
        <v>136</v>
      </c>
      <c r="BA13" s="17" t="s">
        <v>136</v>
      </c>
      <c r="BB13" s="17"/>
      <c r="BC13" s="17">
        <v>0</v>
      </c>
      <c r="BD13" s="17">
        <v>0</v>
      </c>
      <c r="BE13" s="17">
        <v>0</v>
      </c>
      <c r="BF13" s="17">
        <v>0</v>
      </c>
      <c r="BG13" s="17">
        <v>0</v>
      </c>
      <c r="BH13" s="17">
        <v>0</v>
      </c>
      <c r="BI13" s="17"/>
      <c r="BJ13" s="17">
        <v>0</v>
      </c>
      <c r="BK13" s="17">
        <v>0</v>
      </c>
      <c r="BL13" s="17">
        <v>0</v>
      </c>
      <c r="BM13" s="17">
        <v>0</v>
      </c>
      <c r="BN13" s="17">
        <v>0</v>
      </c>
      <c r="BO13" s="17">
        <v>0</v>
      </c>
      <c r="BP13" s="17"/>
      <c r="BQ13" s="17">
        <v>0</v>
      </c>
      <c r="BR13" s="17">
        <v>0</v>
      </c>
      <c r="BS13" s="17"/>
      <c r="BT13" s="17">
        <v>0</v>
      </c>
      <c r="BU13" s="17">
        <v>0</v>
      </c>
      <c r="BV13" s="17"/>
      <c r="BW13" s="17">
        <v>0</v>
      </c>
      <c r="BX13" s="17">
        <v>0</v>
      </c>
    </row>
    <row r="14" spans="2:76" x14ac:dyDescent="0.35">
      <c r="B14" s="18" t="s">
        <v>193</v>
      </c>
      <c r="C14" s="19">
        <v>3.4621189519071803E-2</v>
      </c>
      <c r="D14" s="19">
        <v>3.1954141361355201E-2</v>
      </c>
      <c r="E14" s="19">
        <v>3.8063484535683798E-2</v>
      </c>
      <c r="F14" s="19"/>
      <c r="G14" s="19">
        <v>9.52014248427452E-2</v>
      </c>
      <c r="H14" s="19">
        <v>1.47663519335658E-2</v>
      </c>
      <c r="I14" s="19">
        <v>3.40598682519659E-2</v>
      </c>
      <c r="J14" s="19"/>
      <c r="K14" s="19">
        <v>0.10055202125269</v>
      </c>
      <c r="L14" s="19">
        <v>0</v>
      </c>
      <c r="M14" s="19">
        <v>0</v>
      </c>
      <c r="N14" s="19">
        <v>0</v>
      </c>
      <c r="O14" s="19">
        <v>0</v>
      </c>
      <c r="P14" s="19">
        <v>0</v>
      </c>
      <c r="Q14" s="19">
        <v>0</v>
      </c>
      <c r="R14" s="19">
        <v>9.5827693223040203E-2</v>
      </c>
      <c r="S14" s="19" t="s">
        <v>136</v>
      </c>
      <c r="T14" s="19">
        <v>5.9028561482701698E-2</v>
      </c>
      <c r="U14" s="19">
        <v>0</v>
      </c>
      <c r="V14" s="19" t="s">
        <v>136</v>
      </c>
      <c r="W14" s="19">
        <v>0</v>
      </c>
      <c r="X14" s="19">
        <v>0</v>
      </c>
      <c r="Y14" s="19">
        <v>0</v>
      </c>
      <c r="Z14" s="19">
        <v>0</v>
      </c>
      <c r="AA14" s="19"/>
      <c r="AB14" s="19">
        <v>0.11694705567193001</v>
      </c>
      <c r="AC14" s="19">
        <v>3.5852938388140597E-2</v>
      </c>
      <c r="AD14" s="19">
        <v>0</v>
      </c>
      <c r="AE14" s="19">
        <v>4.6454902599096799E-2</v>
      </c>
      <c r="AF14" s="19"/>
      <c r="AG14" s="19">
        <v>4.3284437436859502E-2</v>
      </c>
      <c r="AH14" s="19">
        <v>0</v>
      </c>
      <c r="AI14" s="19">
        <v>0</v>
      </c>
      <c r="AJ14" s="19">
        <v>0</v>
      </c>
      <c r="AK14" s="19"/>
      <c r="AL14" s="19">
        <v>3.6631158911430602E-2</v>
      </c>
      <c r="AM14" s="19">
        <v>4.1353890214682602E-2</v>
      </c>
      <c r="AN14" s="19">
        <v>0.11171064131601099</v>
      </c>
      <c r="AO14" s="19">
        <v>0</v>
      </c>
      <c r="AP14" s="19">
        <v>0</v>
      </c>
      <c r="AQ14" s="19">
        <v>0</v>
      </c>
      <c r="AR14" s="19"/>
      <c r="AS14" s="19" t="s">
        <v>136</v>
      </c>
      <c r="AT14" s="19" t="s">
        <v>136</v>
      </c>
      <c r="AU14" s="19" t="s">
        <v>136</v>
      </c>
      <c r="AV14" s="19">
        <v>4.2494083087510903E-2</v>
      </c>
      <c r="AW14" s="19">
        <v>2.07665909316486E-2</v>
      </c>
      <c r="AX14" s="19" t="s">
        <v>136</v>
      </c>
      <c r="AY14" s="19" t="s">
        <v>136</v>
      </c>
      <c r="AZ14" s="19" t="s">
        <v>136</v>
      </c>
      <c r="BA14" s="19" t="s">
        <v>136</v>
      </c>
      <c r="BB14" s="19"/>
      <c r="BC14" s="19">
        <v>0</v>
      </c>
      <c r="BD14" s="19">
        <v>0.115413791969187</v>
      </c>
      <c r="BE14" s="19">
        <v>0</v>
      </c>
      <c r="BF14" s="19">
        <v>7.9548669339484901E-2</v>
      </c>
      <c r="BG14" s="19">
        <v>0</v>
      </c>
      <c r="BH14" s="19">
        <v>0.51140539421967202</v>
      </c>
      <c r="BI14" s="19"/>
      <c r="BJ14" s="19">
        <v>0</v>
      </c>
      <c r="BK14" s="19">
        <v>0.100391911415656</v>
      </c>
      <c r="BL14" s="19">
        <v>0</v>
      </c>
      <c r="BM14" s="19">
        <v>0</v>
      </c>
      <c r="BN14" s="19">
        <v>4.4742584816953999E-2</v>
      </c>
      <c r="BO14" s="19">
        <v>0</v>
      </c>
      <c r="BP14" s="19"/>
      <c r="BQ14" s="19">
        <v>5.2158119907191901E-2</v>
      </c>
      <c r="BR14" s="19">
        <v>0</v>
      </c>
      <c r="BS14" s="19"/>
      <c r="BT14" s="19">
        <v>4.11404309830763E-2</v>
      </c>
      <c r="BU14" s="19">
        <v>2.9929430799331601E-2</v>
      </c>
      <c r="BV14" s="19"/>
      <c r="BW14" s="19">
        <v>5.8026677016391297E-2</v>
      </c>
      <c r="BX14" s="19">
        <v>0</v>
      </c>
    </row>
    <row r="15" spans="2:76" x14ac:dyDescent="0.35">
      <c r="B15" s="16" t="s">
        <v>165</v>
      </c>
    </row>
    <row r="16" spans="2:76" x14ac:dyDescent="0.35">
      <c r="B16" t="s">
        <v>100</v>
      </c>
    </row>
    <row r="17" spans="2:2" x14ac:dyDescent="0.35">
      <c r="B17" t="s">
        <v>101</v>
      </c>
    </row>
    <row r="19" spans="2:2" x14ac:dyDescent="0.35">
      <c r="B1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X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124</v>
      </c>
      <c r="D7" s="10">
        <v>70</v>
      </c>
      <c r="E7" s="10">
        <v>54</v>
      </c>
      <c r="F7" s="10"/>
      <c r="G7" s="10">
        <v>23</v>
      </c>
      <c r="H7" s="10">
        <v>70</v>
      </c>
      <c r="I7" s="10">
        <v>31</v>
      </c>
      <c r="J7" s="10"/>
      <c r="K7" s="10">
        <v>10</v>
      </c>
      <c r="L7" s="10">
        <v>20</v>
      </c>
      <c r="M7" s="10">
        <v>1</v>
      </c>
      <c r="N7" s="10">
        <v>4</v>
      </c>
      <c r="O7" s="10">
        <v>1</v>
      </c>
      <c r="P7" s="10">
        <v>2</v>
      </c>
      <c r="Q7" s="10">
        <v>8</v>
      </c>
      <c r="R7" s="10">
        <v>10</v>
      </c>
      <c r="S7" s="10" t="s">
        <v>135</v>
      </c>
      <c r="T7" s="10">
        <v>35</v>
      </c>
      <c r="U7" s="10">
        <v>11</v>
      </c>
      <c r="V7" s="10" t="s">
        <v>135</v>
      </c>
      <c r="W7" s="10">
        <v>7</v>
      </c>
      <c r="X7" s="10">
        <v>4</v>
      </c>
      <c r="Y7" s="10">
        <v>5</v>
      </c>
      <c r="Z7" s="10">
        <v>6</v>
      </c>
      <c r="AA7" s="10"/>
      <c r="AB7" s="10">
        <v>9</v>
      </c>
      <c r="AC7" s="10">
        <v>25</v>
      </c>
      <c r="AD7" s="10">
        <v>37</v>
      </c>
      <c r="AE7" s="10">
        <v>49</v>
      </c>
      <c r="AF7" s="10"/>
      <c r="AG7" s="10">
        <v>73</v>
      </c>
      <c r="AH7" s="10">
        <v>16</v>
      </c>
      <c r="AI7" s="10">
        <v>28</v>
      </c>
      <c r="AJ7" s="10">
        <v>2</v>
      </c>
      <c r="AK7" s="10"/>
      <c r="AL7" s="10">
        <v>30</v>
      </c>
      <c r="AM7" s="10">
        <v>24</v>
      </c>
      <c r="AN7" s="10">
        <v>11</v>
      </c>
      <c r="AO7" s="10">
        <v>6</v>
      </c>
      <c r="AP7" s="10">
        <v>7</v>
      </c>
      <c r="AQ7" s="10">
        <v>10</v>
      </c>
      <c r="AR7" s="10"/>
      <c r="AS7" s="10" t="s">
        <v>135</v>
      </c>
      <c r="AT7" s="10" t="s">
        <v>135</v>
      </c>
      <c r="AU7" s="10" t="s">
        <v>135</v>
      </c>
      <c r="AV7" s="10">
        <v>80</v>
      </c>
      <c r="AW7" s="10">
        <v>44</v>
      </c>
      <c r="AX7" s="10" t="s">
        <v>135</v>
      </c>
      <c r="AY7" s="10" t="s">
        <v>135</v>
      </c>
      <c r="AZ7" s="10" t="s">
        <v>135</v>
      </c>
      <c r="BA7" s="10" t="s">
        <v>135</v>
      </c>
      <c r="BB7" s="10"/>
      <c r="BC7" s="10">
        <v>53</v>
      </c>
      <c r="BD7" s="10">
        <v>19</v>
      </c>
      <c r="BE7" s="10">
        <v>1</v>
      </c>
      <c r="BF7" s="10">
        <v>14</v>
      </c>
      <c r="BG7" s="10">
        <v>35</v>
      </c>
      <c r="BH7" s="10">
        <v>2</v>
      </c>
      <c r="BI7" s="10"/>
      <c r="BJ7" s="10">
        <v>21</v>
      </c>
      <c r="BK7" s="10">
        <v>33</v>
      </c>
      <c r="BL7" s="10">
        <v>5</v>
      </c>
      <c r="BM7" s="10">
        <v>32</v>
      </c>
      <c r="BN7" s="10">
        <v>23</v>
      </c>
      <c r="BO7" s="10">
        <v>10</v>
      </c>
      <c r="BP7" s="10"/>
      <c r="BQ7" s="10">
        <v>83</v>
      </c>
      <c r="BR7" s="10">
        <v>41</v>
      </c>
      <c r="BS7" s="10"/>
      <c r="BT7" s="10">
        <v>52</v>
      </c>
      <c r="BU7" s="10">
        <v>72</v>
      </c>
      <c r="BV7" s="10"/>
      <c r="BW7" s="10">
        <v>74</v>
      </c>
      <c r="BX7" s="10">
        <v>48</v>
      </c>
    </row>
    <row r="8" spans="2:76" ht="30" customHeight="1" x14ac:dyDescent="0.35">
      <c r="B8" s="11" t="s">
        <v>20</v>
      </c>
      <c r="C8" s="11">
        <v>121</v>
      </c>
      <c r="D8" s="11">
        <v>68</v>
      </c>
      <c r="E8" s="11">
        <v>53</v>
      </c>
      <c r="F8" s="11"/>
      <c r="G8" s="11">
        <v>22</v>
      </c>
      <c r="H8" s="11">
        <v>67</v>
      </c>
      <c r="I8" s="11">
        <v>32</v>
      </c>
      <c r="J8" s="11"/>
      <c r="K8" s="11">
        <v>12</v>
      </c>
      <c r="L8" s="11">
        <v>19</v>
      </c>
      <c r="M8" s="11">
        <v>1</v>
      </c>
      <c r="N8" s="11">
        <v>4</v>
      </c>
      <c r="O8" s="11">
        <v>1</v>
      </c>
      <c r="P8" s="11">
        <v>2</v>
      </c>
      <c r="Q8" s="11">
        <v>8</v>
      </c>
      <c r="R8" s="11">
        <v>10</v>
      </c>
      <c r="S8" s="11" t="s">
        <v>135</v>
      </c>
      <c r="T8" s="11">
        <v>34</v>
      </c>
      <c r="U8" s="11">
        <v>11</v>
      </c>
      <c r="V8" s="11" t="s">
        <v>135</v>
      </c>
      <c r="W8" s="11">
        <v>6</v>
      </c>
      <c r="X8" s="11">
        <v>5</v>
      </c>
      <c r="Y8" s="11">
        <v>4</v>
      </c>
      <c r="Z8" s="11">
        <v>5</v>
      </c>
      <c r="AA8" s="11"/>
      <c r="AB8" s="11">
        <v>9</v>
      </c>
      <c r="AC8" s="11">
        <v>25</v>
      </c>
      <c r="AD8" s="11">
        <v>35</v>
      </c>
      <c r="AE8" s="11">
        <v>47</v>
      </c>
      <c r="AF8" s="11"/>
      <c r="AG8" s="11">
        <v>72</v>
      </c>
      <c r="AH8" s="11">
        <v>16</v>
      </c>
      <c r="AI8" s="11">
        <v>27</v>
      </c>
      <c r="AJ8" s="11">
        <v>2</v>
      </c>
      <c r="AK8" s="11"/>
      <c r="AL8" s="11">
        <v>30</v>
      </c>
      <c r="AM8" s="11">
        <v>24</v>
      </c>
      <c r="AN8" s="11">
        <v>11</v>
      </c>
      <c r="AO8" s="11">
        <v>6</v>
      </c>
      <c r="AP8" s="11">
        <v>6</v>
      </c>
      <c r="AQ8" s="11">
        <v>11</v>
      </c>
      <c r="AR8" s="11"/>
      <c r="AS8" s="11" t="s">
        <v>135</v>
      </c>
      <c r="AT8" s="11" t="s">
        <v>135</v>
      </c>
      <c r="AU8" s="11" t="s">
        <v>135</v>
      </c>
      <c r="AV8" s="11">
        <v>77</v>
      </c>
      <c r="AW8" s="11">
        <v>44</v>
      </c>
      <c r="AX8" s="11" t="s">
        <v>135</v>
      </c>
      <c r="AY8" s="11" t="s">
        <v>135</v>
      </c>
      <c r="AZ8" s="11" t="s">
        <v>135</v>
      </c>
      <c r="BA8" s="11" t="s">
        <v>135</v>
      </c>
      <c r="BB8" s="11"/>
      <c r="BC8" s="11">
        <v>53</v>
      </c>
      <c r="BD8" s="11">
        <v>18</v>
      </c>
      <c r="BE8" s="11">
        <v>1</v>
      </c>
      <c r="BF8" s="11">
        <v>14</v>
      </c>
      <c r="BG8" s="11">
        <v>34</v>
      </c>
      <c r="BH8" s="11">
        <v>2</v>
      </c>
      <c r="BI8" s="11"/>
      <c r="BJ8" s="11">
        <v>21</v>
      </c>
      <c r="BK8" s="11">
        <v>32</v>
      </c>
      <c r="BL8" s="11">
        <v>5</v>
      </c>
      <c r="BM8" s="11">
        <v>32</v>
      </c>
      <c r="BN8" s="11">
        <v>22</v>
      </c>
      <c r="BO8" s="11">
        <v>9</v>
      </c>
      <c r="BP8" s="11"/>
      <c r="BQ8" s="11">
        <v>81</v>
      </c>
      <c r="BR8" s="11">
        <v>41</v>
      </c>
      <c r="BS8" s="11"/>
      <c r="BT8" s="11">
        <v>51</v>
      </c>
      <c r="BU8" s="11">
        <v>71</v>
      </c>
      <c r="BV8" s="11"/>
      <c r="BW8" s="11">
        <v>72</v>
      </c>
      <c r="BX8" s="11">
        <v>47</v>
      </c>
    </row>
    <row r="9" spans="2:76" x14ac:dyDescent="0.35">
      <c r="B9" s="18" t="s">
        <v>195</v>
      </c>
      <c r="C9" s="17">
        <v>0.63167915698754595</v>
      </c>
      <c r="D9" s="17">
        <v>0.64684803033714799</v>
      </c>
      <c r="E9" s="17">
        <v>0.61210105638674495</v>
      </c>
      <c r="F9" s="17"/>
      <c r="G9" s="17">
        <v>0.698011067318138</v>
      </c>
      <c r="H9" s="17">
        <v>0.64471405508118595</v>
      </c>
      <c r="I9" s="17">
        <v>0.55938335585296495</v>
      </c>
      <c r="J9" s="17"/>
      <c r="K9" s="17">
        <v>0.50208709922348205</v>
      </c>
      <c r="L9" s="17">
        <v>0.69983425928743603</v>
      </c>
      <c r="M9" s="17">
        <v>0</v>
      </c>
      <c r="N9" s="17">
        <v>0.493600245653949</v>
      </c>
      <c r="O9" s="17">
        <v>1</v>
      </c>
      <c r="P9" s="17">
        <v>0.49507326736798202</v>
      </c>
      <c r="Q9" s="17">
        <v>0.61464272923609398</v>
      </c>
      <c r="R9" s="17">
        <v>0.37954521717120199</v>
      </c>
      <c r="S9" s="17" t="s">
        <v>136</v>
      </c>
      <c r="T9" s="17">
        <v>0.67791303542043102</v>
      </c>
      <c r="U9" s="17">
        <v>0.72687224627374802</v>
      </c>
      <c r="V9" s="17" t="s">
        <v>136</v>
      </c>
      <c r="W9" s="17">
        <v>0.86315423046258</v>
      </c>
      <c r="X9" s="17">
        <v>0.74883339997143294</v>
      </c>
      <c r="Y9" s="17">
        <v>0.59928456701474297</v>
      </c>
      <c r="Z9" s="17">
        <v>0.50219746218608197</v>
      </c>
      <c r="AA9" s="17"/>
      <c r="AB9" s="17">
        <v>0.24288645219573701</v>
      </c>
      <c r="AC9" s="17">
        <v>0.32949864675588802</v>
      </c>
      <c r="AD9" s="17">
        <v>0.75418763253603205</v>
      </c>
      <c r="AE9" s="17">
        <v>0.77515714497539401</v>
      </c>
      <c r="AF9" s="17"/>
      <c r="AG9" s="17">
        <v>0.566779706695273</v>
      </c>
      <c r="AH9" s="17">
        <v>0.69644376412414</v>
      </c>
      <c r="AI9" s="17">
        <v>0.78836521041558905</v>
      </c>
      <c r="AJ9" s="17">
        <v>1</v>
      </c>
      <c r="AK9" s="17"/>
      <c r="AL9" s="17">
        <v>0.78887422780905203</v>
      </c>
      <c r="AM9" s="17">
        <v>0.61247263788724504</v>
      </c>
      <c r="AN9" s="17">
        <v>0.53301458088250697</v>
      </c>
      <c r="AO9" s="17">
        <v>1</v>
      </c>
      <c r="AP9" s="17">
        <v>0.56004597567940095</v>
      </c>
      <c r="AQ9" s="17">
        <v>0.498774973438184</v>
      </c>
      <c r="AR9" s="17"/>
      <c r="AS9" s="17" t="s">
        <v>136</v>
      </c>
      <c r="AT9" s="17" t="s">
        <v>136</v>
      </c>
      <c r="AU9" s="17" t="s">
        <v>136</v>
      </c>
      <c r="AV9" s="17">
        <v>0.698539820686923</v>
      </c>
      <c r="AW9" s="17">
        <v>0.51401877598645596</v>
      </c>
      <c r="AX9" s="17" t="s">
        <v>136</v>
      </c>
      <c r="AY9" s="17" t="s">
        <v>136</v>
      </c>
      <c r="AZ9" s="17" t="s">
        <v>136</v>
      </c>
      <c r="BA9" s="17" t="s">
        <v>136</v>
      </c>
      <c r="BB9" s="17"/>
      <c r="BC9" s="17">
        <v>0.63640350781547195</v>
      </c>
      <c r="BD9" s="17">
        <v>0.78909754774313601</v>
      </c>
      <c r="BE9" s="17">
        <v>1</v>
      </c>
      <c r="BF9" s="17">
        <v>0.54829018098939897</v>
      </c>
      <c r="BG9" s="17">
        <v>0.56809307682226695</v>
      </c>
      <c r="BH9" s="17">
        <v>0.48859460578032798</v>
      </c>
      <c r="BI9" s="17"/>
      <c r="BJ9" s="17">
        <v>0.71927388534687198</v>
      </c>
      <c r="BK9" s="17">
        <v>0.65612103216332696</v>
      </c>
      <c r="BL9" s="17">
        <v>0.78251446197721597</v>
      </c>
      <c r="BM9" s="17">
        <v>0.51684870112029202</v>
      </c>
      <c r="BN9" s="17">
        <v>0.60622256096683302</v>
      </c>
      <c r="BO9" s="17">
        <v>0.71259800588052702</v>
      </c>
      <c r="BP9" s="17"/>
      <c r="BQ9" s="17">
        <v>0.62297722191689497</v>
      </c>
      <c r="BR9" s="17">
        <v>0.64885840880619605</v>
      </c>
      <c r="BS9" s="17"/>
      <c r="BT9" s="17">
        <v>0.67529678582561403</v>
      </c>
      <c r="BU9" s="17">
        <v>0.60028848192736906</v>
      </c>
      <c r="BV9" s="17"/>
      <c r="BW9" s="17">
        <v>0.64636794347062398</v>
      </c>
      <c r="BX9" s="17">
        <v>0.59276212924599303</v>
      </c>
    </row>
    <row r="10" spans="2:76" ht="29" x14ac:dyDescent="0.35">
      <c r="B10" s="18" t="s">
        <v>196</v>
      </c>
      <c r="C10" s="17">
        <v>0.55081833095648403</v>
      </c>
      <c r="D10" s="17">
        <v>0.43661949935355898</v>
      </c>
      <c r="E10" s="17">
        <v>0.69821202079004896</v>
      </c>
      <c r="F10" s="17"/>
      <c r="G10" s="17">
        <v>0.59754423669074397</v>
      </c>
      <c r="H10" s="17">
        <v>0.56973865852070504</v>
      </c>
      <c r="I10" s="17">
        <v>0.47981797473403798</v>
      </c>
      <c r="J10" s="17"/>
      <c r="K10" s="17">
        <v>0.39571472783376999</v>
      </c>
      <c r="L10" s="17">
        <v>0.50007700117675202</v>
      </c>
      <c r="M10" s="17">
        <v>1</v>
      </c>
      <c r="N10" s="17">
        <v>0.246800122826975</v>
      </c>
      <c r="O10" s="17">
        <v>0</v>
      </c>
      <c r="P10" s="17">
        <v>0.49507326736798202</v>
      </c>
      <c r="Q10" s="17">
        <v>0.75287098412671505</v>
      </c>
      <c r="R10" s="17">
        <v>0.29908472928920798</v>
      </c>
      <c r="S10" s="17" t="s">
        <v>136</v>
      </c>
      <c r="T10" s="17">
        <v>0.54419990014087805</v>
      </c>
      <c r="U10" s="17">
        <v>0.72687224627374802</v>
      </c>
      <c r="V10" s="17" t="s">
        <v>136</v>
      </c>
      <c r="W10" s="17">
        <v>1</v>
      </c>
      <c r="X10" s="17">
        <v>0.74859837338569801</v>
      </c>
      <c r="Y10" s="17">
        <v>0.59909893167804396</v>
      </c>
      <c r="Z10" s="17">
        <v>0.49764731501314902</v>
      </c>
      <c r="AA10" s="17"/>
      <c r="AB10" s="17">
        <v>0.47639253221046401</v>
      </c>
      <c r="AC10" s="17">
        <v>0.48746692708301698</v>
      </c>
      <c r="AD10" s="17">
        <v>0.581027368035272</v>
      </c>
      <c r="AE10" s="17">
        <v>0.60587729482020602</v>
      </c>
      <c r="AF10" s="17"/>
      <c r="AG10" s="17">
        <v>0.59691578150464897</v>
      </c>
      <c r="AH10" s="17">
        <v>0.435290707857101</v>
      </c>
      <c r="AI10" s="17">
        <v>0.42212387392468298</v>
      </c>
      <c r="AJ10" s="17">
        <v>1</v>
      </c>
      <c r="AK10" s="17"/>
      <c r="AL10" s="17">
        <v>0.69603956448354598</v>
      </c>
      <c r="AM10" s="17">
        <v>0.40816422274612602</v>
      </c>
      <c r="AN10" s="17">
        <v>0.72742551398746202</v>
      </c>
      <c r="AO10" s="17">
        <v>0.15855276975484001</v>
      </c>
      <c r="AP10" s="17">
        <v>0.42212052310480203</v>
      </c>
      <c r="AQ10" s="17">
        <v>0.61471592608738002</v>
      </c>
      <c r="AR10" s="17"/>
      <c r="AS10" s="17" t="s">
        <v>136</v>
      </c>
      <c r="AT10" s="17" t="s">
        <v>136</v>
      </c>
      <c r="AU10" s="17" t="s">
        <v>136</v>
      </c>
      <c r="AV10" s="17">
        <v>0.57907853806743603</v>
      </c>
      <c r="AW10" s="17">
        <v>0.50108644748618603</v>
      </c>
      <c r="AX10" s="17" t="s">
        <v>136</v>
      </c>
      <c r="AY10" s="17" t="s">
        <v>136</v>
      </c>
      <c r="AZ10" s="17" t="s">
        <v>136</v>
      </c>
      <c r="BA10" s="17" t="s">
        <v>136</v>
      </c>
      <c r="BB10" s="17"/>
      <c r="BC10" s="17">
        <v>0.49769826704268899</v>
      </c>
      <c r="BD10" s="17">
        <v>0.56870538228612799</v>
      </c>
      <c r="BE10" s="17">
        <v>1</v>
      </c>
      <c r="BF10" s="17">
        <v>0.71522015296278396</v>
      </c>
      <c r="BG10" s="17">
        <v>0.57197186977312997</v>
      </c>
      <c r="BH10" s="17">
        <v>0</v>
      </c>
      <c r="BI10" s="17"/>
      <c r="BJ10" s="17">
        <v>0.65789978880502697</v>
      </c>
      <c r="BK10" s="17">
        <v>0.60161864736906101</v>
      </c>
      <c r="BL10" s="17">
        <v>0.41576400573179401</v>
      </c>
      <c r="BM10" s="17">
        <v>0.410420087514346</v>
      </c>
      <c r="BN10" s="17">
        <v>0.59094713061620896</v>
      </c>
      <c r="BO10" s="17">
        <v>0.59174186301871601</v>
      </c>
      <c r="BP10" s="17"/>
      <c r="BQ10" s="17">
        <v>0.62411586503069505</v>
      </c>
      <c r="BR10" s="17">
        <v>0.40611525223622302</v>
      </c>
      <c r="BS10" s="17"/>
      <c r="BT10" s="17">
        <v>0.66962204279146897</v>
      </c>
      <c r="BU10" s="17">
        <v>0.46531783921723502</v>
      </c>
      <c r="BV10" s="17"/>
      <c r="BW10" s="17">
        <v>0.57047744281618495</v>
      </c>
      <c r="BX10" s="17">
        <v>0.51938811640037796</v>
      </c>
    </row>
    <row r="11" spans="2:76" ht="29" x14ac:dyDescent="0.35">
      <c r="B11" s="18" t="s">
        <v>197</v>
      </c>
      <c r="C11" s="17">
        <v>0.53272524449133296</v>
      </c>
      <c r="D11" s="17">
        <v>0.53450300854228505</v>
      </c>
      <c r="E11" s="17">
        <v>0.53043072711803396</v>
      </c>
      <c r="F11" s="17"/>
      <c r="G11" s="17">
        <v>0.59516740159096604</v>
      </c>
      <c r="H11" s="17">
        <v>0.55878163823715699</v>
      </c>
      <c r="I11" s="17">
        <v>0.43625216166179498</v>
      </c>
      <c r="J11" s="17"/>
      <c r="K11" s="17">
        <v>0.70100157930676099</v>
      </c>
      <c r="L11" s="17">
        <v>0.59972047582657395</v>
      </c>
      <c r="M11" s="17">
        <v>1</v>
      </c>
      <c r="N11" s="17">
        <v>0.74531244230459104</v>
      </c>
      <c r="O11" s="17">
        <v>1</v>
      </c>
      <c r="P11" s="17">
        <v>1</v>
      </c>
      <c r="Q11" s="17">
        <v>0.36751371336280803</v>
      </c>
      <c r="R11" s="17">
        <v>0.49276239433038099</v>
      </c>
      <c r="S11" s="17" t="s">
        <v>136</v>
      </c>
      <c r="T11" s="17">
        <v>0.42540544739334502</v>
      </c>
      <c r="U11" s="17">
        <v>0.63523356294800004</v>
      </c>
      <c r="V11" s="17" t="s">
        <v>136</v>
      </c>
      <c r="W11" s="17">
        <v>0.56842163532380396</v>
      </c>
      <c r="X11" s="17">
        <v>0.497666799942866</v>
      </c>
      <c r="Y11" s="17">
        <v>0.40466386858494102</v>
      </c>
      <c r="Z11" s="17">
        <v>0.33176487667543297</v>
      </c>
      <c r="AA11" s="17"/>
      <c r="AB11" s="17">
        <v>0.46170760167668701</v>
      </c>
      <c r="AC11" s="17">
        <v>0.590938414268665</v>
      </c>
      <c r="AD11" s="17">
        <v>0.58714171481146704</v>
      </c>
      <c r="AE11" s="17">
        <v>0.47339785865703499</v>
      </c>
      <c r="AF11" s="17"/>
      <c r="AG11" s="17">
        <v>0.51392136858762205</v>
      </c>
      <c r="AH11" s="17">
        <v>0.43793627056025403</v>
      </c>
      <c r="AI11" s="17">
        <v>0.62803210050267899</v>
      </c>
      <c r="AJ11" s="17">
        <v>0.49507326736798202</v>
      </c>
      <c r="AK11" s="17"/>
      <c r="AL11" s="17">
        <v>0.53398751413157997</v>
      </c>
      <c r="AM11" s="17">
        <v>0.50146153824601303</v>
      </c>
      <c r="AN11" s="17">
        <v>0.42469197260574998</v>
      </c>
      <c r="AO11" s="17">
        <v>0.86415597441496295</v>
      </c>
      <c r="AP11" s="17">
        <v>0.281309972535219</v>
      </c>
      <c r="AQ11" s="17">
        <v>0.67379550525721799</v>
      </c>
      <c r="AR11" s="17"/>
      <c r="AS11" s="17" t="s">
        <v>136</v>
      </c>
      <c r="AT11" s="17" t="s">
        <v>136</v>
      </c>
      <c r="AU11" s="17" t="s">
        <v>136</v>
      </c>
      <c r="AV11" s="17">
        <v>0.57905383401659205</v>
      </c>
      <c r="AW11" s="17">
        <v>0.451196895935082</v>
      </c>
      <c r="AX11" s="17" t="s">
        <v>136</v>
      </c>
      <c r="AY11" s="17" t="s">
        <v>136</v>
      </c>
      <c r="AZ11" s="17" t="s">
        <v>136</v>
      </c>
      <c r="BA11" s="17" t="s">
        <v>136</v>
      </c>
      <c r="BB11" s="17"/>
      <c r="BC11" s="17">
        <v>0.53141429081085301</v>
      </c>
      <c r="BD11" s="17">
        <v>0.56988781754366402</v>
      </c>
      <c r="BE11" s="17">
        <v>1</v>
      </c>
      <c r="BF11" s="17">
        <v>0.23320487419152799</v>
      </c>
      <c r="BG11" s="17">
        <v>0.62429350213836499</v>
      </c>
      <c r="BH11" s="17">
        <v>0.48859460578032798</v>
      </c>
      <c r="BI11" s="17"/>
      <c r="BJ11" s="17">
        <v>0.50695509505482195</v>
      </c>
      <c r="BK11" s="17">
        <v>0.51462741636340803</v>
      </c>
      <c r="BL11" s="17">
        <v>0.57453524286329705</v>
      </c>
      <c r="BM11" s="17">
        <v>0.48538292602462901</v>
      </c>
      <c r="BN11" s="17">
        <v>0.566156816339211</v>
      </c>
      <c r="BO11" s="17">
        <v>0.70968886613124804</v>
      </c>
      <c r="BP11" s="17"/>
      <c r="BQ11" s="17">
        <v>0.54297068464102505</v>
      </c>
      <c r="BR11" s="17">
        <v>0.51249882417269499</v>
      </c>
      <c r="BS11" s="17"/>
      <c r="BT11" s="17">
        <v>0.56144577540182505</v>
      </c>
      <c r="BU11" s="17">
        <v>0.51205569235418902</v>
      </c>
      <c r="BV11" s="17"/>
      <c r="BW11" s="17">
        <v>0.52518761343084497</v>
      </c>
      <c r="BX11" s="17">
        <v>0.54249975270860895</v>
      </c>
    </row>
    <row r="12" spans="2:76" x14ac:dyDescent="0.35">
      <c r="B12" s="18" t="s">
        <v>198</v>
      </c>
      <c r="C12" s="17">
        <v>0.35212327669501198</v>
      </c>
      <c r="D12" s="17">
        <v>0.35806618829828901</v>
      </c>
      <c r="E12" s="17">
        <v>0.34445290338850199</v>
      </c>
      <c r="F12" s="17"/>
      <c r="G12" s="17">
        <v>0.38583825062719401</v>
      </c>
      <c r="H12" s="17">
        <v>0.38551325462310998</v>
      </c>
      <c r="I12" s="17">
        <v>0.26020714879650098</v>
      </c>
      <c r="J12" s="17"/>
      <c r="K12" s="17">
        <v>0.200767118623039</v>
      </c>
      <c r="L12" s="17">
        <v>0.39785234820055299</v>
      </c>
      <c r="M12" s="17">
        <v>0</v>
      </c>
      <c r="N12" s="17">
        <v>0.74828780334935796</v>
      </c>
      <c r="O12" s="17">
        <v>1</v>
      </c>
      <c r="P12" s="17">
        <v>0.49507326736798202</v>
      </c>
      <c r="Q12" s="17">
        <v>0.122780719479038</v>
      </c>
      <c r="R12" s="17">
        <v>0.11223726324419001</v>
      </c>
      <c r="S12" s="17" t="s">
        <v>136</v>
      </c>
      <c r="T12" s="17">
        <v>0.36571311124714501</v>
      </c>
      <c r="U12" s="17">
        <v>0.36593641459514498</v>
      </c>
      <c r="V12" s="17" t="s">
        <v>136</v>
      </c>
      <c r="W12" s="17">
        <v>0.594550079068768</v>
      </c>
      <c r="X12" s="17">
        <v>0.50256822664286904</v>
      </c>
      <c r="Y12" s="17">
        <v>0.60304736727772701</v>
      </c>
      <c r="Z12" s="17">
        <v>0.16588243833771599</v>
      </c>
      <c r="AA12" s="17"/>
      <c r="AB12" s="17">
        <v>0.10187409380902</v>
      </c>
      <c r="AC12" s="17">
        <v>0.28191242227645402</v>
      </c>
      <c r="AD12" s="17">
        <v>0.38010007942485402</v>
      </c>
      <c r="AE12" s="17">
        <v>0.430818889830826</v>
      </c>
      <c r="AF12" s="17"/>
      <c r="AG12" s="17">
        <v>0.33327418259678598</v>
      </c>
      <c r="AH12" s="17">
        <v>0.50450237119713204</v>
      </c>
      <c r="AI12" s="17">
        <v>0.32640827934737998</v>
      </c>
      <c r="AJ12" s="17">
        <v>0</v>
      </c>
      <c r="AK12" s="17"/>
      <c r="AL12" s="17">
        <v>0.30587356571452601</v>
      </c>
      <c r="AM12" s="17">
        <v>0.358179339873406</v>
      </c>
      <c r="AN12" s="17">
        <v>0.26506039435236101</v>
      </c>
      <c r="AO12" s="17">
        <v>0.53982151248059496</v>
      </c>
      <c r="AP12" s="17">
        <v>0.13840655078651801</v>
      </c>
      <c r="AQ12" s="17">
        <v>0.38989284434127303</v>
      </c>
      <c r="AR12" s="17"/>
      <c r="AS12" s="17" t="s">
        <v>136</v>
      </c>
      <c r="AT12" s="17" t="s">
        <v>136</v>
      </c>
      <c r="AU12" s="17" t="s">
        <v>136</v>
      </c>
      <c r="AV12" s="17">
        <v>0.370856163359497</v>
      </c>
      <c r="AW12" s="17">
        <v>0.319157427117092</v>
      </c>
      <c r="AX12" s="17" t="s">
        <v>136</v>
      </c>
      <c r="AY12" s="17" t="s">
        <v>136</v>
      </c>
      <c r="AZ12" s="17" t="s">
        <v>136</v>
      </c>
      <c r="BA12" s="17" t="s">
        <v>136</v>
      </c>
      <c r="BB12" s="17"/>
      <c r="BC12" s="17">
        <v>0.42869694493610599</v>
      </c>
      <c r="BD12" s="17">
        <v>0.32874489449566902</v>
      </c>
      <c r="BE12" s="17">
        <v>0</v>
      </c>
      <c r="BF12" s="17">
        <v>0.215488213653278</v>
      </c>
      <c r="BG12" s="17">
        <v>0.334231268339228</v>
      </c>
      <c r="BH12" s="17">
        <v>0</v>
      </c>
      <c r="BI12" s="17"/>
      <c r="BJ12" s="17">
        <v>0.20328720684507801</v>
      </c>
      <c r="BK12" s="17">
        <v>0.41670679200368399</v>
      </c>
      <c r="BL12" s="17">
        <v>0.40683023602985802</v>
      </c>
      <c r="BM12" s="17">
        <v>0.46038856036508902</v>
      </c>
      <c r="BN12" s="17">
        <v>0.215491613708822</v>
      </c>
      <c r="BO12" s="17">
        <v>0.39135883327245002</v>
      </c>
      <c r="BP12" s="17"/>
      <c r="BQ12" s="17">
        <v>0.35717843655129999</v>
      </c>
      <c r="BR12" s="17">
        <v>0.34214344307758898</v>
      </c>
      <c r="BS12" s="17"/>
      <c r="BT12" s="17">
        <v>0.36244459442860799</v>
      </c>
      <c r="BU12" s="17">
        <v>0.34469524496107701</v>
      </c>
      <c r="BV12" s="17"/>
      <c r="BW12" s="17">
        <v>0.37407498806391798</v>
      </c>
      <c r="BX12" s="17">
        <v>0.33373964590072103</v>
      </c>
    </row>
    <row r="13" spans="2:76" x14ac:dyDescent="0.35">
      <c r="B13" s="18" t="s">
        <v>199</v>
      </c>
      <c r="C13" s="17">
        <v>0.321441088950913</v>
      </c>
      <c r="D13" s="17">
        <v>0.29248884449995699</v>
      </c>
      <c r="E13" s="17">
        <v>0.35880905566906302</v>
      </c>
      <c r="F13" s="17"/>
      <c r="G13" s="17">
        <v>0.47290929396046899</v>
      </c>
      <c r="H13" s="17">
        <v>0.30852035740898098</v>
      </c>
      <c r="I13" s="17">
        <v>0.24434243177985501</v>
      </c>
      <c r="J13" s="17"/>
      <c r="K13" s="17">
        <v>0.300326239602352</v>
      </c>
      <c r="L13" s="17">
        <v>0.44736524356889601</v>
      </c>
      <c r="M13" s="17">
        <v>0</v>
      </c>
      <c r="N13" s="17">
        <v>0.246800122826975</v>
      </c>
      <c r="O13" s="17">
        <v>0</v>
      </c>
      <c r="P13" s="17">
        <v>1</v>
      </c>
      <c r="Q13" s="17">
        <v>0</v>
      </c>
      <c r="R13" s="17">
        <v>0.28478535777633102</v>
      </c>
      <c r="S13" s="17" t="s">
        <v>136</v>
      </c>
      <c r="T13" s="17">
        <v>0.31015710984133299</v>
      </c>
      <c r="U13" s="17">
        <v>0.27210659916504998</v>
      </c>
      <c r="V13" s="17" t="s">
        <v>136</v>
      </c>
      <c r="W13" s="17">
        <v>0.57109463064314503</v>
      </c>
      <c r="X13" s="17">
        <v>0</v>
      </c>
      <c r="Y13" s="17">
        <v>0.60304736727772701</v>
      </c>
      <c r="Z13" s="17">
        <v>0.33631502384836598</v>
      </c>
      <c r="AA13" s="17"/>
      <c r="AB13" s="17">
        <v>0.24288645219573701</v>
      </c>
      <c r="AC13" s="17">
        <v>0.33692557285556701</v>
      </c>
      <c r="AD13" s="17">
        <v>0.39720854851598703</v>
      </c>
      <c r="AE13" s="17">
        <v>0.27818004038587202</v>
      </c>
      <c r="AF13" s="17"/>
      <c r="AG13" s="17">
        <v>0.28138733883949302</v>
      </c>
      <c r="AH13" s="17">
        <v>0.36232665873164699</v>
      </c>
      <c r="AI13" s="17">
        <v>0.383964837689728</v>
      </c>
      <c r="AJ13" s="17">
        <v>0.50492673263201804</v>
      </c>
      <c r="AK13" s="17"/>
      <c r="AL13" s="17">
        <v>0.282275091149219</v>
      </c>
      <c r="AM13" s="17">
        <v>0.37313703113547397</v>
      </c>
      <c r="AN13" s="17">
        <v>0.18006904703448701</v>
      </c>
      <c r="AO13" s="17">
        <v>0.468905342671598</v>
      </c>
      <c r="AP13" s="17">
        <v>0.281309972535219</v>
      </c>
      <c r="AQ13" s="17">
        <v>0.19129193114637999</v>
      </c>
      <c r="AR13" s="17"/>
      <c r="AS13" s="17" t="s">
        <v>136</v>
      </c>
      <c r="AT13" s="17" t="s">
        <v>136</v>
      </c>
      <c r="AU13" s="17" t="s">
        <v>136</v>
      </c>
      <c r="AV13" s="17">
        <v>0.36761934150911302</v>
      </c>
      <c r="AW13" s="17">
        <v>0.240177301107105</v>
      </c>
      <c r="AX13" s="17" t="s">
        <v>136</v>
      </c>
      <c r="AY13" s="17" t="s">
        <v>136</v>
      </c>
      <c r="AZ13" s="17" t="s">
        <v>136</v>
      </c>
      <c r="BA13" s="17" t="s">
        <v>136</v>
      </c>
      <c r="BB13" s="17"/>
      <c r="BC13" s="17">
        <v>0.26149882772343902</v>
      </c>
      <c r="BD13" s="17">
        <v>0.27257128674964098</v>
      </c>
      <c r="BE13" s="17">
        <v>1</v>
      </c>
      <c r="BF13" s="17">
        <v>0.32464526951848999</v>
      </c>
      <c r="BG13" s="17">
        <v>0.43499338097449602</v>
      </c>
      <c r="BH13" s="17">
        <v>0</v>
      </c>
      <c r="BI13" s="17"/>
      <c r="BJ13" s="17">
        <v>0.1711387069319</v>
      </c>
      <c r="BK13" s="17">
        <v>0.43084404016206501</v>
      </c>
      <c r="BL13" s="17">
        <v>0.41576400573179401</v>
      </c>
      <c r="BM13" s="17">
        <v>0.32700642186079598</v>
      </c>
      <c r="BN13" s="17">
        <v>0.32627888068897398</v>
      </c>
      <c r="BO13" s="17">
        <v>0.201485925548513</v>
      </c>
      <c r="BP13" s="17"/>
      <c r="BQ13" s="17">
        <v>0.29287961523072997</v>
      </c>
      <c r="BR13" s="17">
        <v>0.37782679458616503</v>
      </c>
      <c r="BS13" s="17"/>
      <c r="BT13" s="17">
        <v>0.31665937144529399</v>
      </c>
      <c r="BU13" s="17">
        <v>0.324882388820874</v>
      </c>
      <c r="BV13" s="17"/>
      <c r="BW13" s="17">
        <v>0.378022982195094</v>
      </c>
      <c r="BX13" s="17">
        <v>0.22287939447628299</v>
      </c>
    </row>
    <row r="14" spans="2:76" x14ac:dyDescent="0.35">
      <c r="B14" s="18" t="s">
        <v>200</v>
      </c>
      <c r="C14" s="17">
        <v>0.26161090227339601</v>
      </c>
      <c r="D14" s="17">
        <v>0.247054149820637</v>
      </c>
      <c r="E14" s="17">
        <v>0.28039895313074698</v>
      </c>
      <c r="F14" s="17"/>
      <c r="G14" s="17">
        <v>0.12969494291838099</v>
      </c>
      <c r="H14" s="17">
        <v>0.26205351232329399</v>
      </c>
      <c r="I14" s="17">
        <v>0.35104042041774502</v>
      </c>
      <c r="J14" s="17"/>
      <c r="K14" s="17">
        <v>0.29847415647777098</v>
      </c>
      <c r="L14" s="17">
        <v>0.30291710303494002</v>
      </c>
      <c r="M14" s="17">
        <v>0</v>
      </c>
      <c r="N14" s="17">
        <v>0.75319987717302495</v>
      </c>
      <c r="O14" s="17">
        <v>0</v>
      </c>
      <c r="P14" s="17">
        <v>0.50492673263201804</v>
      </c>
      <c r="Q14" s="17">
        <v>0.24316541696856001</v>
      </c>
      <c r="R14" s="17">
        <v>0.302022606403824</v>
      </c>
      <c r="S14" s="17" t="s">
        <v>136</v>
      </c>
      <c r="T14" s="17">
        <v>0.200731655040776</v>
      </c>
      <c r="U14" s="17">
        <v>0.18163789338244701</v>
      </c>
      <c r="V14" s="17" t="s">
        <v>136</v>
      </c>
      <c r="W14" s="17">
        <v>0.457704309531347</v>
      </c>
      <c r="X14" s="17">
        <v>0.251166600028567</v>
      </c>
      <c r="Y14" s="17">
        <v>0.20233193429247001</v>
      </c>
      <c r="Z14" s="17">
        <v>0</v>
      </c>
      <c r="AA14" s="17"/>
      <c r="AB14" s="17">
        <v>0.12593939652380701</v>
      </c>
      <c r="AC14" s="17">
        <v>0.33990784623978398</v>
      </c>
      <c r="AD14" s="17">
        <v>0.34733368221995398</v>
      </c>
      <c r="AE14" s="17">
        <v>0.20434886191177701</v>
      </c>
      <c r="AF14" s="17"/>
      <c r="AG14" s="17">
        <v>0.20861813008490099</v>
      </c>
      <c r="AH14" s="17">
        <v>0.429550137428025</v>
      </c>
      <c r="AI14" s="17">
        <v>0.33002319237939098</v>
      </c>
      <c r="AJ14" s="17">
        <v>0</v>
      </c>
      <c r="AK14" s="17"/>
      <c r="AL14" s="17">
        <v>0.30642679543689899</v>
      </c>
      <c r="AM14" s="17">
        <v>0.24902390551640899</v>
      </c>
      <c r="AN14" s="17">
        <v>0</v>
      </c>
      <c r="AO14" s="17">
        <v>0.36531296514887401</v>
      </c>
      <c r="AP14" s="17">
        <v>0.42421339428392102</v>
      </c>
      <c r="AQ14" s="17">
        <v>0.48954905576909102</v>
      </c>
      <c r="AR14" s="17"/>
      <c r="AS14" s="17" t="s">
        <v>136</v>
      </c>
      <c r="AT14" s="17" t="s">
        <v>136</v>
      </c>
      <c r="AU14" s="17" t="s">
        <v>136</v>
      </c>
      <c r="AV14" s="17">
        <v>0.24856000407363199</v>
      </c>
      <c r="AW14" s="17">
        <v>0.28457767480641999</v>
      </c>
      <c r="AX14" s="17" t="s">
        <v>136</v>
      </c>
      <c r="AY14" s="17" t="s">
        <v>136</v>
      </c>
      <c r="AZ14" s="17" t="s">
        <v>136</v>
      </c>
      <c r="BA14" s="17" t="s">
        <v>136</v>
      </c>
      <c r="BB14" s="17"/>
      <c r="BC14" s="17">
        <v>0.24672447564754801</v>
      </c>
      <c r="BD14" s="17">
        <v>0.20951218758416201</v>
      </c>
      <c r="BE14" s="17">
        <v>1</v>
      </c>
      <c r="BF14" s="17">
        <v>0.24461528113654901</v>
      </c>
      <c r="BG14" s="17">
        <v>0.27984165308401099</v>
      </c>
      <c r="BH14" s="17">
        <v>0.51140539421967202</v>
      </c>
      <c r="BI14" s="17"/>
      <c r="BJ14" s="17">
        <v>0.29513996362165101</v>
      </c>
      <c r="BK14" s="17">
        <v>0.32686332257029399</v>
      </c>
      <c r="BL14" s="17">
        <v>0.42546475713670301</v>
      </c>
      <c r="BM14" s="17">
        <v>0.18624951825493199</v>
      </c>
      <c r="BN14" s="17">
        <v>0.18461692599041599</v>
      </c>
      <c r="BO14" s="17">
        <v>0.305347837458876</v>
      </c>
      <c r="BP14" s="17"/>
      <c r="BQ14" s="17">
        <v>0.30736404673794299</v>
      </c>
      <c r="BR14" s="17">
        <v>0.17128561440696199</v>
      </c>
      <c r="BS14" s="17"/>
      <c r="BT14" s="17">
        <v>0.334198219812397</v>
      </c>
      <c r="BU14" s="17">
        <v>0.209371361540544</v>
      </c>
      <c r="BV14" s="17"/>
      <c r="BW14" s="17">
        <v>0.26080092148862999</v>
      </c>
      <c r="BX14" s="17">
        <v>0.24904730604032399</v>
      </c>
    </row>
    <row r="15" spans="2:76" ht="29" x14ac:dyDescent="0.35">
      <c r="B15" s="18" t="s">
        <v>201</v>
      </c>
      <c r="C15" s="17">
        <v>0.21272999997782799</v>
      </c>
      <c r="D15" s="17">
        <v>0.26294583020798201</v>
      </c>
      <c r="E15" s="17">
        <v>0.14791763367084501</v>
      </c>
      <c r="F15" s="17"/>
      <c r="G15" s="17">
        <v>0.12686341285951699</v>
      </c>
      <c r="H15" s="17">
        <v>0.28304134661022001</v>
      </c>
      <c r="I15" s="17">
        <v>0.126602732506539</v>
      </c>
      <c r="J15" s="17"/>
      <c r="K15" s="17">
        <v>9.9746811134915001E-2</v>
      </c>
      <c r="L15" s="17">
        <v>9.7783008274546501E-2</v>
      </c>
      <c r="M15" s="17">
        <v>0</v>
      </c>
      <c r="N15" s="17">
        <v>0.506399754346051</v>
      </c>
      <c r="O15" s="17">
        <v>0</v>
      </c>
      <c r="P15" s="17">
        <v>0.50492673263201804</v>
      </c>
      <c r="Q15" s="17">
        <v>0</v>
      </c>
      <c r="R15" s="17">
        <v>0.189785343159634</v>
      </c>
      <c r="S15" s="17" t="s">
        <v>136</v>
      </c>
      <c r="T15" s="17">
        <v>0.42162125694729302</v>
      </c>
      <c r="U15" s="17">
        <v>0</v>
      </c>
      <c r="V15" s="17" t="s">
        <v>136</v>
      </c>
      <c r="W15" s="17">
        <v>0.13684576953742</v>
      </c>
      <c r="X15" s="17">
        <v>0.251166600028567</v>
      </c>
      <c r="Y15" s="17">
        <v>0</v>
      </c>
      <c r="Z15" s="17">
        <v>0.33176487667543297</v>
      </c>
      <c r="AA15" s="17"/>
      <c r="AB15" s="17">
        <v>9.9848893766105104E-2</v>
      </c>
      <c r="AC15" s="17">
        <v>0.193305852092134</v>
      </c>
      <c r="AD15" s="17">
        <v>0.326286296495018</v>
      </c>
      <c r="AE15" s="17">
        <v>0.15839952706932001</v>
      </c>
      <c r="AF15" s="17"/>
      <c r="AG15" s="17">
        <v>0.250770917832499</v>
      </c>
      <c r="AH15" s="17">
        <v>0.31185663097361599</v>
      </c>
      <c r="AI15" s="17">
        <v>0.105084340644701</v>
      </c>
      <c r="AJ15" s="17">
        <v>0</v>
      </c>
      <c r="AK15" s="17"/>
      <c r="AL15" s="17">
        <v>0.25895234785014198</v>
      </c>
      <c r="AM15" s="17">
        <v>0.16672776427185501</v>
      </c>
      <c r="AN15" s="17">
        <v>0.15782492337297899</v>
      </c>
      <c r="AO15" s="17">
        <v>0</v>
      </c>
      <c r="AP15" s="17">
        <v>0.14290342174870199</v>
      </c>
      <c r="AQ15" s="17">
        <v>0.26348269855685302</v>
      </c>
      <c r="AR15" s="17"/>
      <c r="AS15" s="17" t="s">
        <v>136</v>
      </c>
      <c r="AT15" s="17" t="s">
        <v>136</v>
      </c>
      <c r="AU15" s="17" t="s">
        <v>136</v>
      </c>
      <c r="AV15" s="17">
        <v>0.20467781663332699</v>
      </c>
      <c r="AW15" s="17">
        <v>0.22690010999145999</v>
      </c>
      <c r="AX15" s="17" t="s">
        <v>136</v>
      </c>
      <c r="AY15" s="17" t="s">
        <v>136</v>
      </c>
      <c r="AZ15" s="17" t="s">
        <v>136</v>
      </c>
      <c r="BA15" s="17" t="s">
        <v>136</v>
      </c>
      <c r="BB15" s="17"/>
      <c r="BC15" s="17">
        <v>0.18566577060709799</v>
      </c>
      <c r="BD15" s="17">
        <v>0.25380719650068101</v>
      </c>
      <c r="BE15" s="17">
        <v>0</v>
      </c>
      <c r="BF15" s="17">
        <v>0</v>
      </c>
      <c r="BG15" s="17">
        <v>0.28289807983828502</v>
      </c>
      <c r="BH15" s="17">
        <v>1</v>
      </c>
      <c r="BI15" s="17"/>
      <c r="BJ15" s="17">
        <v>0.27848313566564797</v>
      </c>
      <c r="BK15" s="17">
        <v>0.24515409810790401</v>
      </c>
      <c r="BL15" s="17">
        <v>0.38538497735226701</v>
      </c>
      <c r="BM15" s="17">
        <v>0.17764795560294899</v>
      </c>
      <c r="BN15" s="17">
        <v>0.115590387991821</v>
      </c>
      <c r="BO15" s="17">
        <v>0.20298731665151001</v>
      </c>
      <c r="BP15" s="17"/>
      <c r="BQ15" s="17">
        <v>0.21348867388767401</v>
      </c>
      <c r="BR15" s="17">
        <v>0.211232235395621</v>
      </c>
      <c r="BS15" s="17"/>
      <c r="BT15" s="17">
        <v>0.26140358775502298</v>
      </c>
      <c r="BU15" s="17">
        <v>0.17770065935045601</v>
      </c>
      <c r="BV15" s="17"/>
      <c r="BW15" s="17">
        <v>0.25586726923953002</v>
      </c>
      <c r="BX15" s="17">
        <v>0.15548474278088301</v>
      </c>
    </row>
    <row r="16" spans="2:76" x14ac:dyDescent="0.35">
      <c r="B16" s="18" t="s">
        <v>202</v>
      </c>
      <c r="C16" s="17">
        <v>0.19660253676221201</v>
      </c>
      <c r="D16" s="17">
        <v>0.207636059655632</v>
      </c>
      <c r="E16" s="17">
        <v>0.18236183369811401</v>
      </c>
      <c r="F16" s="17"/>
      <c r="G16" s="17">
        <v>0.128672128726976</v>
      </c>
      <c r="H16" s="17">
        <v>0.297254881756081</v>
      </c>
      <c r="I16" s="17">
        <v>3.5650005432720698E-2</v>
      </c>
      <c r="J16" s="17"/>
      <c r="K16" s="17">
        <v>0.29710923005705597</v>
      </c>
      <c r="L16" s="17">
        <v>0.14977720028511299</v>
      </c>
      <c r="M16" s="17">
        <v>0</v>
      </c>
      <c r="N16" s="17">
        <v>0.25171219665064198</v>
      </c>
      <c r="O16" s="17">
        <v>0</v>
      </c>
      <c r="P16" s="17">
        <v>0.50492673263201804</v>
      </c>
      <c r="Q16" s="17">
        <v>0</v>
      </c>
      <c r="R16" s="17">
        <v>0.206282833093964</v>
      </c>
      <c r="S16" s="17" t="s">
        <v>136</v>
      </c>
      <c r="T16" s="17">
        <v>0.21898624589743801</v>
      </c>
      <c r="U16" s="17">
        <v>9.1638683325748399E-2</v>
      </c>
      <c r="V16" s="17" t="s">
        <v>136</v>
      </c>
      <c r="W16" s="17">
        <v>0.13417527310789101</v>
      </c>
      <c r="X16" s="17">
        <v>0</v>
      </c>
      <c r="Y16" s="17">
        <v>0.60304736727772701</v>
      </c>
      <c r="Z16" s="17">
        <v>0.33176487667543297</v>
      </c>
      <c r="AA16" s="17"/>
      <c r="AB16" s="17">
        <v>0.227813490332827</v>
      </c>
      <c r="AC16" s="17">
        <v>0.292136783098282</v>
      </c>
      <c r="AD16" s="17">
        <v>0.26960331002676502</v>
      </c>
      <c r="AE16" s="17">
        <v>8.1882097635604695E-2</v>
      </c>
      <c r="AF16" s="17"/>
      <c r="AG16" s="17">
        <v>0.237848184229906</v>
      </c>
      <c r="AH16" s="17">
        <v>0.184921562731303</v>
      </c>
      <c r="AI16" s="17">
        <v>0.142685351202988</v>
      </c>
      <c r="AJ16" s="17">
        <v>0</v>
      </c>
      <c r="AK16" s="17"/>
      <c r="AL16" s="17">
        <v>0.196391127607461</v>
      </c>
      <c r="AM16" s="17">
        <v>0.199523076525114</v>
      </c>
      <c r="AN16" s="17">
        <v>8.8650745353812593E-2</v>
      </c>
      <c r="AO16" s="17">
        <v>0.16994809012549</v>
      </c>
      <c r="AP16" s="17">
        <v>0.281309972535219</v>
      </c>
      <c r="AQ16" s="17">
        <v>8.64488912378132E-2</v>
      </c>
      <c r="AR16" s="17"/>
      <c r="AS16" s="17" t="s">
        <v>136</v>
      </c>
      <c r="AT16" s="17" t="s">
        <v>136</v>
      </c>
      <c r="AU16" s="17" t="s">
        <v>136</v>
      </c>
      <c r="AV16" s="17">
        <v>0.20761718899658799</v>
      </c>
      <c r="AW16" s="17">
        <v>0.177219118967883</v>
      </c>
      <c r="AX16" s="17" t="s">
        <v>136</v>
      </c>
      <c r="AY16" s="17" t="s">
        <v>136</v>
      </c>
      <c r="AZ16" s="17" t="s">
        <v>136</v>
      </c>
      <c r="BA16" s="17" t="s">
        <v>136</v>
      </c>
      <c r="BB16" s="17"/>
      <c r="BC16" s="17">
        <v>0.150038874732695</v>
      </c>
      <c r="BD16" s="17">
        <v>0.210427255685531</v>
      </c>
      <c r="BE16" s="17">
        <v>1</v>
      </c>
      <c r="BF16" s="17">
        <v>0.12795732299082399</v>
      </c>
      <c r="BG16" s="17">
        <v>0.245068743694662</v>
      </c>
      <c r="BH16" s="17">
        <v>0.48859460578032798</v>
      </c>
      <c r="BI16" s="17"/>
      <c r="BJ16" s="17">
        <v>0.21318136694002199</v>
      </c>
      <c r="BK16" s="17">
        <v>0.15262553399075199</v>
      </c>
      <c r="BL16" s="17">
        <v>0.177405758238348</v>
      </c>
      <c r="BM16" s="17">
        <v>0.250710949686762</v>
      </c>
      <c r="BN16" s="17">
        <v>0.17633680073017799</v>
      </c>
      <c r="BO16" s="17">
        <v>0.18595579941502499</v>
      </c>
      <c r="BP16" s="17"/>
      <c r="BQ16" s="17">
        <v>0.18843137086942299</v>
      </c>
      <c r="BR16" s="17">
        <v>0.21273395068158801</v>
      </c>
      <c r="BS16" s="17"/>
      <c r="BT16" s="17">
        <v>0.14858626005384501</v>
      </c>
      <c r="BU16" s="17">
        <v>0.23115882466469501</v>
      </c>
      <c r="BV16" s="17"/>
      <c r="BW16" s="17">
        <v>0.18609477081562201</v>
      </c>
      <c r="BX16" s="17">
        <v>0.19615106886903</v>
      </c>
    </row>
    <row r="17" spans="2:76" ht="43.5" x14ac:dyDescent="0.35">
      <c r="B17" s="18" t="s">
        <v>203</v>
      </c>
      <c r="C17" s="17">
        <v>0.13456047587355399</v>
      </c>
      <c r="D17" s="17">
        <v>0.13760129029236901</v>
      </c>
      <c r="E17" s="17">
        <v>0.130635769718533</v>
      </c>
      <c r="F17" s="17"/>
      <c r="G17" s="17">
        <v>8.5756810230855796E-2</v>
      </c>
      <c r="H17" s="17">
        <v>0.13917392948687299</v>
      </c>
      <c r="I17" s="17">
        <v>0.15847368581570001</v>
      </c>
      <c r="J17" s="17"/>
      <c r="K17" s="17">
        <v>0.199400372465623</v>
      </c>
      <c r="L17" s="17">
        <v>0.20050834125439501</v>
      </c>
      <c r="M17" s="17">
        <v>0</v>
      </c>
      <c r="N17" s="17">
        <v>0.50148768052238402</v>
      </c>
      <c r="O17" s="17">
        <v>0</v>
      </c>
      <c r="P17" s="17">
        <v>0</v>
      </c>
      <c r="Q17" s="17">
        <v>0</v>
      </c>
      <c r="R17" s="17">
        <v>9.3957649936593501E-2</v>
      </c>
      <c r="S17" s="17" t="s">
        <v>136</v>
      </c>
      <c r="T17" s="17">
        <v>0.14711644707844701</v>
      </c>
      <c r="U17" s="17">
        <v>9.1638683325748399E-2</v>
      </c>
      <c r="V17" s="17" t="s">
        <v>136</v>
      </c>
      <c r="W17" s="17">
        <v>0</v>
      </c>
      <c r="X17" s="17">
        <v>0.251166600028567</v>
      </c>
      <c r="Y17" s="17">
        <v>0</v>
      </c>
      <c r="Z17" s="17">
        <v>0</v>
      </c>
      <c r="AA17" s="17"/>
      <c r="AB17" s="17">
        <v>0.24288645219573701</v>
      </c>
      <c r="AC17" s="17">
        <v>8.4631991499929907E-2</v>
      </c>
      <c r="AD17" s="17">
        <v>0.22729642674710099</v>
      </c>
      <c r="AE17" s="17">
        <v>8.1626784028089594E-2</v>
      </c>
      <c r="AF17" s="17"/>
      <c r="AG17" s="17">
        <v>0.12974246782650301</v>
      </c>
      <c r="AH17" s="17">
        <v>0.142211182748188</v>
      </c>
      <c r="AI17" s="17">
        <v>0.175927988230204</v>
      </c>
      <c r="AJ17" s="17">
        <v>0</v>
      </c>
      <c r="AK17" s="17"/>
      <c r="AL17" s="17">
        <v>0.20086459998254599</v>
      </c>
      <c r="AM17" s="17">
        <v>8.6628921326309102E-2</v>
      </c>
      <c r="AN17" s="17">
        <v>8.8650745353812593E-2</v>
      </c>
      <c r="AO17" s="17">
        <v>0</v>
      </c>
      <c r="AP17" s="17">
        <v>0</v>
      </c>
      <c r="AQ17" s="17">
        <v>0.30723288379557501</v>
      </c>
      <c r="AR17" s="17"/>
      <c r="AS17" s="17" t="s">
        <v>136</v>
      </c>
      <c r="AT17" s="17" t="s">
        <v>136</v>
      </c>
      <c r="AU17" s="17" t="s">
        <v>136</v>
      </c>
      <c r="AV17" s="17">
        <v>9.2261687231121201E-2</v>
      </c>
      <c r="AW17" s="17">
        <v>0.208997242010526</v>
      </c>
      <c r="AX17" s="17" t="s">
        <v>136</v>
      </c>
      <c r="AY17" s="17" t="s">
        <v>136</v>
      </c>
      <c r="AZ17" s="17" t="s">
        <v>136</v>
      </c>
      <c r="BA17" s="17" t="s">
        <v>136</v>
      </c>
      <c r="BB17" s="17"/>
      <c r="BC17" s="17">
        <v>9.3740860336647303E-2</v>
      </c>
      <c r="BD17" s="17">
        <v>0.168489048877866</v>
      </c>
      <c r="BE17" s="17">
        <v>1</v>
      </c>
      <c r="BF17" s="17">
        <v>0.22698554236948401</v>
      </c>
      <c r="BG17" s="17">
        <v>0.118817015358756</v>
      </c>
      <c r="BH17" s="17">
        <v>0</v>
      </c>
      <c r="BI17" s="17"/>
      <c r="BJ17" s="17">
        <v>0.15112608671126099</v>
      </c>
      <c r="BK17" s="17">
        <v>0.12616465161402299</v>
      </c>
      <c r="BL17" s="17">
        <v>0.41576400573179401</v>
      </c>
      <c r="BM17" s="17">
        <v>9.0088368986675105E-2</v>
      </c>
      <c r="BN17" s="17">
        <v>0.14091289914274499</v>
      </c>
      <c r="BO17" s="17">
        <v>0.101541121947061</v>
      </c>
      <c r="BP17" s="17"/>
      <c r="BQ17" s="17">
        <v>0.18795594682081401</v>
      </c>
      <c r="BR17" s="17">
        <v>2.9147802263498699E-2</v>
      </c>
      <c r="BS17" s="17"/>
      <c r="BT17" s="17">
        <v>0.202675357713584</v>
      </c>
      <c r="BU17" s="17">
        <v>8.5539651505940104E-2</v>
      </c>
      <c r="BV17" s="17"/>
      <c r="BW17" s="17">
        <v>0.11468445924371599</v>
      </c>
      <c r="BX17" s="17">
        <v>0.14584293567640799</v>
      </c>
    </row>
    <row r="18" spans="2:76" ht="29" x14ac:dyDescent="0.35">
      <c r="B18" s="18" t="s">
        <v>204</v>
      </c>
      <c r="C18" s="17">
        <v>3.8151648729737198E-2</v>
      </c>
      <c r="D18" s="17">
        <v>2.84473469004244E-2</v>
      </c>
      <c r="E18" s="17">
        <v>5.06767580833462E-2</v>
      </c>
      <c r="F18" s="17"/>
      <c r="G18" s="17">
        <v>8.4046045812739403E-2</v>
      </c>
      <c r="H18" s="17">
        <v>2.653061176016E-2</v>
      </c>
      <c r="I18" s="17">
        <v>3.0675537460223501E-2</v>
      </c>
      <c r="J18" s="17"/>
      <c r="K18" s="17">
        <v>0</v>
      </c>
      <c r="L18" s="17">
        <v>5.1105665229842098E-2</v>
      </c>
      <c r="M18" s="17">
        <v>0</v>
      </c>
      <c r="N18" s="17">
        <v>0</v>
      </c>
      <c r="O18" s="17">
        <v>0</v>
      </c>
      <c r="P18" s="17">
        <v>0.49507326736798202</v>
      </c>
      <c r="Q18" s="17">
        <v>0</v>
      </c>
      <c r="R18" s="17">
        <v>0</v>
      </c>
      <c r="S18" s="17" t="s">
        <v>136</v>
      </c>
      <c r="T18" s="17">
        <v>8.1618904597736006E-2</v>
      </c>
      <c r="U18" s="17">
        <v>0</v>
      </c>
      <c r="V18" s="17" t="s">
        <v>136</v>
      </c>
      <c r="W18" s="17">
        <v>0</v>
      </c>
      <c r="X18" s="17">
        <v>0</v>
      </c>
      <c r="Y18" s="17">
        <v>0</v>
      </c>
      <c r="Z18" s="17">
        <v>0</v>
      </c>
      <c r="AA18" s="17"/>
      <c r="AB18" s="17">
        <v>0</v>
      </c>
      <c r="AC18" s="17">
        <v>3.5852938388140597E-2</v>
      </c>
      <c r="AD18" s="17">
        <v>2.61017959442775E-2</v>
      </c>
      <c r="AE18" s="17">
        <v>5.9384811964105097E-2</v>
      </c>
      <c r="AF18" s="17"/>
      <c r="AG18" s="17">
        <v>2.5662778580895801E-2</v>
      </c>
      <c r="AH18" s="17">
        <v>0</v>
      </c>
      <c r="AI18" s="17">
        <v>0.103458557639573</v>
      </c>
      <c r="AJ18" s="17">
        <v>0</v>
      </c>
      <c r="AK18" s="17"/>
      <c r="AL18" s="17">
        <v>6.1142114846316799E-2</v>
      </c>
      <c r="AM18" s="17">
        <v>0</v>
      </c>
      <c r="AN18" s="17">
        <v>8.8650745353812593E-2</v>
      </c>
      <c r="AO18" s="17">
        <v>0</v>
      </c>
      <c r="AP18" s="17">
        <v>0</v>
      </c>
      <c r="AQ18" s="17">
        <v>0</v>
      </c>
      <c r="AR18" s="17"/>
      <c r="AS18" s="17" t="s">
        <v>136</v>
      </c>
      <c r="AT18" s="17" t="s">
        <v>136</v>
      </c>
      <c r="AU18" s="17" t="s">
        <v>136</v>
      </c>
      <c r="AV18" s="17">
        <v>3.51889917717325E-2</v>
      </c>
      <c r="AW18" s="17">
        <v>4.33652874698746E-2</v>
      </c>
      <c r="AX18" s="17" t="s">
        <v>136</v>
      </c>
      <c r="AY18" s="17" t="s">
        <v>136</v>
      </c>
      <c r="AZ18" s="17" t="s">
        <v>136</v>
      </c>
      <c r="BA18" s="17" t="s">
        <v>136</v>
      </c>
      <c r="BB18" s="17"/>
      <c r="BC18" s="17">
        <v>3.4267887021792898E-2</v>
      </c>
      <c r="BD18" s="17">
        <v>4.9899538844982098E-2</v>
      </c>
      <c r="BE18" s="17">
        <v>0</v>
      </c>
      <c r="BF18" s="17">
        <v>0</v>
      </c>
      <c r="BG18" s="17">
        <v>5.7132646238500298E-2</v>
      </c>
      <c r="BH18" s="17">
        <v>0</v>
      </c>
      <c r="BI18" s="17"/>
      <c r="BJ18" s="17">
        <v>4.0284920619525197E-2</v>
      </c>
      <c r="BK18" s="17">
        <v>5.7349058708815501E-2</v>
      </c>
      <c r="BL18" s="17">
        <v>0</v>
      </c>
      <c r="BM18" s="17">
        <v>3.1483364059546298E-2</v>
      </c>
      <c r="BN18" s="17">
        <v>4.31726404751617E-2</v>
      </c>
      <c r="BO18" s="17">
        <v>0</v>
      </c>
      <c r="BP18" s="17"/>
      <c r="BQ18" s="17">
        <v>5.7476889059704599E-2</v>
      </c>
      <c r="BR18" s="17">
        <v>0</v>
      </c>
      <c r="BS18" s="17"/>
      <c r="BT18" s="17">
        <v>3.8300463153173002E-2</v>
      </c>
      <c r="BU18" s="17">
        <v>3.8044550170398199E-2</v>
      </c>
      <c r="BV18" s="17"/>
      <c r="BW18" s="17">
        <v>3.8046919613889001E-2</v>
      </c>
      <c r="BX18" s="17">
        <v>3.9994740571188299E-2</v>
      </c>
    </row>
    <row r="19" spans="2:76" x14ac:dyDescent="0.35">
      <c r="B19" s="18" t="s">
        <v>97</v>
      </c>
      <c r="C19" s="17">
        <v>2.2260861422723401E-2</v>
      </c>
      <c r="D19" s="17">
        <v>3.9508305107865099E-2</v>
      </c>
      <c r="E19" s="17">
        <v>0</v>
      </c>
      <c r="F19" s="17"/>
      <c r="G19" s="17">
        <v>0</v>
      </c>
      <c r="H19" s="17">
        <v>4.04562502459207E-2</v>
      </c>
      <c r="I19" s="17">
        <v>0</v>
      </c>
      <c r="J19" s="17"/>
      <c r="K19" s="17">
        <v>0</v>
      </c>
      <c r="L19" s="17">
        <v>5.0414235226193899E-2</v>
      </c>
      <c r="M19" s="17">
        <v>0</v>
      </c>
      <c r="N19" s="17">
        <v>0</v>
      </c>
      <c r="O19" s="17">
        <v>0</v>
      </c>
      <c r="P19" s="17">
        <v>0</v>
      </c>
      <c r="Q19" s="17">
        <v>0.122780719479038</v>
      </c>
      <c r="R19" s="17">
        <v>0</v>
      </c>
      <c r="S19" s="17" t="s">
        <v>136</v>
      </c>
      <c r="T19" s="17">
        <v>0</v>
      </c>
      <c r="U19" s="17">
        <v>0</v>
      </c>
      <c r="V19" s="17" t="s">
        <v>136</v>
      </c>
      <c r="W19" s="17">
        <v>0</v>
      </c>
      <c r="X19" s="17">
        <v>0</v>
      </c>
      <c r="Y19" s="17">
        <v>0</v>
      </c>
      <c r="Z19" s="17">
        <v>0.166037661138485</v>
      </c>
      <c r="AA19" s="17"/>
      <c r="AB19" s="17">
        <v>9.9610716858576503E-2</v>
      </c>
      <c r="AC19" s="17">
        <v>0</v>
      </c>
      <c r="AD19" s="17">
        <v>0</v>
      </c>
      <c r="AE19" s="17">
        <v>3.7455709483549898E-2</v>
      </c>
      <c r="AF19" s="17"/>
      <c r="AG19" s="17">
        <v>1.3695783666092099E-2</v>
      </c>
      <c r="AH19" s="17">
        <v>0</v>
      </c>
      <c r="AI19" s="17">
        <v>6.3754713988079401E-2</v>
      </c>
      <c r="AJ19" s="17">
        <v>0</v>
      </c>
      <c r="AK19" s="17"/>
      <c r="AL19" s="17">
        <v>0</v>
      </c>
      <c r="AM19" s="17">
        <v>0</v>
      </c>
      <c r="AN19" s="17">
        <v>0</v>
      </c>
      <c r="AO19" s="17">
        <v>0</v>
      </c>
      <c r="AP19" s="17">
        <v>0.145399972359498</v>
      </c>
      <c r="AQ19" s="17">
        <v>0</v>
      </c>
      <c r="AR19" s="17"/>
      <c r="AS19" s="17" t="s">
        <v>136</v>
      </c>
      <c r="AT19" s="17" t="s">
        <v>136</v>
      </c>
      <c r="AU19" s="17" t="s">
        <v>136</v>
      </c>
      <c r="AV19" s="17">
        <v>2.27657964075135E-2</v>
      </c>
      <c r="AW19" s="17">
        <v>2.13722845016459E-2</v>
      </c>
      <c r="AX19" s="17" t="s">
        <v>136</v>
      </c>
      <c r="AY19" s="17" t="s">
        <v>136</v>
      </c>
      <c r="AZ19" s="17" t="s">
        <v>136</v>
      </c>
      <c r="BA19" s="17" t="s">
        <v>136</v>
      </c>
      <c r="BB19" s="17"/>
      <c r="BC19" s="17">
        <v>1.78980389886427E-2</v>
      </c>
      <c r="BD19" s="17">
        <v>0</v>
      </c>
      <c r="BE19" s="17">
        <v>0</v>
      </c>
      <c r="BF19" s="17">
        <v>5.6335874551009198E-2</v>
      </c>
      <c r="BG19" s="17">
        <v>2.9209585693915598E-2</v>
      </c>
      <c r="BH19" s="17">
        <v>0</v>
      </c>
      <c r="BI19" s="17"/>
      <c r="BJ19" s="17">
        <v>0</v>
      </c>
      <c r="BK19" s="17">
        <v>0</v>
      </c>
      <c r="BL19" s="17">
        <v>0</v>
      </c>
      <c r="BM19" s="17">
        <v>5.5813615437864297E-2</v>
      </c>
      <c r="BN19" s="17">
        <v>4.2644913840393803E-2</v>
      </c>
      <c r="BO19" s="17">
        <v>0</v>
      </c>
      <c r="BP19" s="17"/>
      <c r="BQ19" s="17">
        <v>3.3536822259794902E-2</v>
      </c>
      <c r="BR19" s="17">
        <v>0</v>
      </c>
      <c r="BS19" s="17"/>
      <c r="BT19" s="17">
        <v>0</v>
      </c>
      <c r="BU19" s="17">
        <v>3.8281527517952801E-2</v>
      </c>
      <c r="BV19" s="17"/>
      <c r="BW19" s="17">
        <v>1.3538732952594499E-2</v>
      </c>
      <c r="BX19" s="17">
        <v>3.6712176995526598E-2</v>
      </c>
    </row>
    <row r="20" spans="2:76" x14ac:dyDescent="0.35">
      <c r="B20" s="18" t="s">
        <v>153</v>
      </c>
      <c r="C20" s="19">
        <v>4.9109518677308298E-2</v>
      </c>
      <c r="D20" s="19">
        <v>4.2627524149800901E-2</v>
      </c>
      <c r="E20" s="19">
        <v>5.7475673369786102E-2</v>
      </c>
      <c r="F20" s="19"/>
      <c r="G20" s="19">
        <v>3.5460702800678798E-2</v>
      </c>
      <c r="H20" s="19">
        <v>1.41209129224151E-2</v>
      </c>
      <c r="I20" s="19">
        <v>0.13057870139070199</v>
      </c>
      <c r="J20" s="19"/>
      <c r="K20" s="19">
        <v>0</v>
      </c>
      <c r="L20" s="19">
        <v>5.1105665229842098E-2</v>
      </c>
      <c r="M20" s="19">
        <v>1</v>
      </c>
      <c r="N20" s="19">
        <v>0</v>
      </c>
      <c r="O20" s="19">
        <v>0</v>
      </c>
      <c r="P20" s="19">
        <v>0</v>
      </c>
      <c r="Q20" s="19">
        <v>0</v>
      </c>
      <c r="R20" s="19">
        <v>0.11223726324419001</v>
      </c>
      <c r="S20" s="19" t="s">
        <v>136</v>
      </c>
      <c r="T20" s="19">
        <v>5.9899785988969299E-2</v>
      </c>
      <c r="U20" s="19">
        <v>9.2808660868893805E-2</v>
      </c>
      <c r="V20" s="19" t="s">
        <v>136</v>
      </c>
      <c r="W20" s="19">
        <v>0</v>
      </c>
      <c r="X20" s="19">
        <v>0</v>
      </c>
      <c r="Y20" s="19">
        <v>0</v>
      </c>
      <c r="Z20" s="19">
        <v>0</v>
      </c>
      <c r="AA20" s="19"/>
      <c r="AB20" s="19">
        <v>0.22227376335583501</v>
      </c>
      <c r="AC20" s="19">
        <v>3.0888002466733198E-2</v>
      </c>
      <c r="AD20" s="19">
        <v>3.2635626154363502E-2</v>
      </c>
      <c r="AE20" s="19">
        <v>4.0843827171410503E-2</v>
      </c>
      <c r="AF20" s="19"/>
      <c r="AG20" s="19">
        <v>4.2541714186642099E-2</v>
      </c>
      <c r="AH20" s="19">
        <v>0.120073646294983</v>
      </c>
      <c r="AI20" s="19">
        <v>0</v>
      </c>
      <c r="AJ20" s="19">
        <v>0</v>
      </c>
      <c r="AK20" s="19"/>
      <c r="AL20" s="19">
        <v>0</v>
      </c>
      <c r="AM20" s="19">
        <v>4.84353458388447E-2</v>
      </c>
      <c r="AN20" s="19">
        <v>0</v>
      </c>
      <c r="AO20" s="19">
        <v>0</v>
      </c>
      <c r="AP20" s="19">
        <v>0.15374350139151799</v>
      </c>
      <c r="AQ20" s="19">
        <v>9.1071003560498395E-2</v>
      </c>
      <c r="AR20" s="19"/>
      <c r="AS20" s="19" t="s">
        <v>136</v>
      </c>
      <c r="AT20" s="19" t="s">
        <v>136</v>
      </c>
      <c r="AU20" s="19" t="s">
        <v>136</v>
      </c>
      <c r="AV20" s="19">
        <v>3.9749320170041499E-2</v>
      </c>
      <c r="AW20" s="19">
        <v>6.5581453918075502E-2</v>
      </c>
      <c r="AX20" s="19" t="s">
        <v>136</v>
      </c>
      <c r="AY20" s="19" t="s">
        <v>136</v>
      </c>
      <c r="AZ20" s="19" t="s">
        <v>136</v>
      </c>
      <c r="BA20" s="19" t="s">
        <v>136</v>
      </c>
      <c r="BB20" s="19"/>
      <c r="BC20" s="19">
        <v>3.9951677856470302E-2</v>
      </c>
      <c r="BD20" s="19">
        <v>5.3448186667504803E-2</v>
      </c>
      <c r="BE20" s="19">
        <v>0</v>
      </c>
      <c r="BF20" s="19">
        <v>7.9548669339484901E-2</v>
      </c>
      <c r="BG20" s="19">
        <v>5.3051842734219902E-2</v>
      </c>
      <c r="BH20" s="19">
        <v>0</v>
      </c>
      <c r="BI20" s="19"/>
      <c r="BJ20" s="19">
        <v>8.9797205838876598E-2</v>
      </c>
      <c r="BK20" s="19">
        <v>3.0538213580494199E-2</v>
      </c>
      <c r="BL20" s="19">
        <v>0</v>
      </c>
      <c r="BM20" s="19">
        <v>6.6462742992750595E-2</v>
      </c>
      <c r="BN20" s="19">
        <v>4.5092019372268401E-2</v>
      </c>
      <c r="BO20" s="19">
        <v>0</v>
      </c>
      <c r="BP20" s="19"/>
      <c r="BQ20" s="19">
        <v>3.4245253021691402E-2</v>
      </c>
      <c r="BR20" s="19">
        <v>7.84543667741886E-2</v>
      </c>
      <c r="BS20" s="19"/>
      <c r="BT20" s="19">
        <v>3.8825728719635598E-2</v>
      </c>
      <c r="BU20" s="19">
        <v>5.65105424731428E-2</v>
      </c>
      <c r="BV20" s="19"/>
      <c r="BW20" s="19">
        <v>4.0323954940052302E-2</v>
      </c>
      <c r="BX20" s="19">
        <v>6.4842027757336898E-2</v>
      </c>
    </row>
    <row r="21" spans="2:76" x14ac:dyDescent="0.35">
      <c r="B21" s="16" t="s">
        <v>165</v>
      </c>
    </row>
    <row r="22" spans="2:76" x14ac:dyDescent="0.35">
      <c r="B22" t="s">
        <v>100</v>
      </c>
    </row>
    <row r="23" spans="2:76" x14ac:dyDescent="0.35">
      <c r="B23" t="s">
        <v>101</v>
      </c>
    </row>
    <row r="25" spans="2:76" x14ac:dyDescent="0.35">
      <c r="B25"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218</v>
      </c>
      <c r="E2" s="26"/>
      <c r="F2" s="26"/>
      <c r="G2" s="26"/>
      <c r="H2" s="26"/>
      <c r="I2" s="26"/>
      <c r="J2" s="26"/>
      <c r="K2" s="26"/>
      <c r="L2" s="26"/>
      <c r="M2" s="26"/>
    </row>
    <row r="6" spans="2:13" ht="50" customHeight="1" x14ac:dyDescent="0.35">
      <c r="B6" s="23" t="s">
        <v>15</v>
      </c>
      <c r="C6" s="23" t="s">
        <v>206</v>
      </c>
      <c r="D6" s="23" t="s">
        <v>207</v>
      </c>
      <c r="E6" s="23" t="s">
        <v>208</v>
      </c>
      <c r="F6" s="23" t="s">
        <v>209</v>
      </c>
      <c r="G6" s="23" t="s">
        <v>210</v>
      </c>
      <c r="H6" s="23" t="s">
        <v>211</v>
      </c>
      <c r="I6" s="23" t="s">
        <v>212</v>
      </c>
      <c r="J6" s="23" t="s">
        <v>213</v>
      </c>
      <c r="K6" s="23" t="s">
        <v>214</v>
      </c>
      <c r="L6" s="23" t="s">
        <v>215</v>
      </c>
    </row>
    <row r="7" spans="2:13" x14ac:dyDescent="0.35">
      <c r="B7" s="18" t="s">
        <v>216</v>
      </c>
      <c r="C7" s="17">
        <v>0.239386864141095</v>
      </c>
      <c r="D7" s="17">
        <v>0.280523972674664</v>
      </c>
      <c r="E7" s="17">
        <v>0.70432453384163796</v>
      </c>
      <c r="F7" s="17">
        <v>0.218784522330985</v>
      </c>
      <c r="G7" s="17">
        <v>0.19144742077958299</v>
      </c>
      <c r="H7" s="17">
        <v>0.74927896848491304</v>
      </c>
      <c r="I7" s="17">
        <v>0.77913904297683101</v>
      </c>
      <c r="J7" s="17">
        <v>0.38124001880186398</v>
      </c>
      <c r="K7" s="17">
        <v>0.35552998865077701</v>
      </c>
      <c r="L7" s="17">
        <v>0.68162946863421103</v>
      </c>
    </row>
    <row r="8" spans="2:13" x14ac:dyDescent="0.35">
      <c r="B8" s="18" t="s">
        <v>217</v>
      </c>
      <c r="C8" s="17">
        <v>0.69762867487792002</v>
      </c>
      <c r="D8" s="17">
        <v>0.66797441319112105</v>
      </c>
      <c r="E8" s="17">
        <v>0.22255424894364001</v>
      </c>
      <c r="F8" s="17">
        <v>0.70774107570682199</v>
      </c>
      <c r="G8" s="17">
        <v>0.75979050213834298</v>
      </c>
      <c r="H8" s="17">
        <v>0.19912605787645399</v>
      </c>
      <c r="I8" s="17">
        <v>0.15933671354607501</v>
      </c>
      <c r="J8" s="17">
        <v>0.56172257026863104</v>
      </c>
      <c r="K8" s="17">
        <v>0.51182752358278605</v>
      </c>
      <c r="L8" s="17">
        <v>0.211231959178035</v>
      </c>
    </row>
    <row r="9" spans="2:13" x14ac:dyDescent="0.35">
      <c r="B9" s="18" t="s">
        <v>97</v>
      </c>
      <c r="C9" s="17">
        <v>6.2984460980984994E-2</v>
      </c>
      <c r="D9" s="17">
        <v>5.1501614134214703E-2</v>
      </c>
      <c r="E9" s="17">
        <v>7.3121217214722894E-2</v>
      </c>
      <c r="F9" s="17">
        <v>7.3474401962193597E-2</v>
      </c>
      <c r="G9" s="17">
        <v>4.8762077082074098E-2</v>
      </c>
      <c r="H9" s="17">
        <v>5.15949736386331E-2</v>
      </c>
      <c r="I9" s="17">
        <v>6.15242434770936E-2</v>
      </c>
      <c r="J9" s="17">
        <v>5.7037410929504401E-2</v>
      </c>
      <c r="K9" s="17">
        <v>0.132642487766437</v>
      </c>
      <c r="L9" s="17">
        <v>0.10713857218775399</v>
      </c>
    </row>
    <row r="10" spans="2:13" x14ac:dyDescent="0.35">
      <c r="B10" s="16" t="s">
        <v>138</v>
      </c>
      <c r="C10" s="16"/>
      <c r="D10" s="16"/>
      <c r="E10" s="16"/>
      <c r="F10" s="16"/>
      <c r="G10" s="16"/>
      <c r="H10" s="16"/>
      <c r="I10" s="16"/>
      <c r="J10" s="16"/>
      <c r="K10" s="16"/>
      <c r="L10" s="16"/>
    </row>
    <row r="11" spans="2:13" x14ac:dyDescent="0.35">
      <c r="B11" t="s">
        <v>100</v>
      </c>
    </row>
    <row r="12" spans="2:13" x14ac:dyDescent="0.35">
      <c r="B12" t="s">
        <v>101</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0.239386864141095</v>
      </c>
      <c r="D9" s="17">
        <v>0.27605059604024001</v>
      </c>
      <c r="E9" s="17">
        <v>0.18733015348228599</v>
      </c>
      <c r="F9" s="17"/>
      <c r="G9" s="17">
        <v>0.188649829301302</v>
      </c>
      <c r="H9" s="17">
        <v>0.22465796863347301</v>
      </c>
      <c r="I9" s="17">
        <v>0.35640340901136303</v>
      </c>
      <c r="J9" s="17"/>
      <c r="K9" s="17">
        <v>0.20890575407403</v>
      </c>
      <c r="L9" s="17">
        <v>0.331812995118279</v>
      </c>
      <c r="M9" s="17">
        <v>0.11166780642423101</v>
      </c>
      <c r="N9" s="17">
        <v>0.28783467390977902</v>
      </c>
      <c r="O9" s="17">
        <v>0.33471220538614699</v>
      </c>
      <c r="P9" s="17">
        <v>0.33500017419243699</v>
      </c>
      <c r="Q9" s="17">
        <v>0.15863052195692401</v>
      </c>
      <c r="R9" s="17">
        <v>0.14571102600497801</v>
      </c>
      <c r="S9" s="17">
        <v>0</v>
      </c>
      <c r="T9" s="17">
        <v>0.24488107354056601</v>
      </c>
      <c r="U9" s="17">
        <v>0.19173537033763699</v>
      </c>
      <c r="V9" s="17" t="s">
        <v>136</v>
      </c>
      <c r="W9" s="17">
        <v>0.42137651854256603</v>
      </c>
      <c r="X9" s="17">
        <v>0.27287298462658499</v>
      </c>
      <c r="Y9" s="17">
        <v>0.101479638108769</v>
      </c>
      <c r="Z9" s="17">
        <v>0.248808032226677</v>
      </c>
      <c r="AA9" s="17"/>
      <c r="AB9" s="17">
        <v>0.117818344144118</v>
      </c>
      <c r="AC9" s="17">
        <v>0.22250399912117699</v>
      </c>
      <c r="AD9" s="17">
        <v>0.19999597285062901</v>
      </c>
      <c r="AE9" s="17">
        <v>0.34674317774698499</v>
      </c>
      <c r="AF9" s="17"/>
      <c r="AG9" s="17">
        <v>0.20972726158866301</v>
      </c>
      <c r="AH9" s="17">
        <v>0.270487581893262</v>
      </c>
      <c r="AI9" s="17">
        <v>0.32659084057784599</v>
      </c>
      <c r="AJ9" s="17">
        <v>0.19509123244604101</v>
      </c>
      <c r="AK9" s="17"/>
      <c r="AL9" s="17">
        <v>0.271003030172624</v>
      </c>
      <c r="AM9" s="17">
        <v>0.20527763267576299</v>
      </c>
      <c r="AN9" s="17">
        <v>0.20986885621055801</v>
      </c>
      <c r="AO9" s="17">
        <v>0.28944868360231402</v>
      </c>
      <c r="AP9" s="17">
        <v>0.31422398044530803</v>
      </c>
      <c r="AQ9" s="17">
        <v>0.39650549570573901</v>
      </c>
      <c r="AR9" s="17"/>
      <c r="AS9" s="17" t="s">
        <v>136</v>
      </c>
      <c r="AT9" s="17" t="s">
        <v>136</v>
      </c>
      <c r="AU9" s="17" t="s">
        <v>136</v>
      </c>
      <c r="AV9" s="17">
        <v>0.25087576144197499</v>
      </c>
      <c r="AW9" s="17">
        <v>0.21460948202448099</v>
      </c>
      <c r="AX9" s="17" t="s">
        <v>136</v>
      </c>
      <c r="AY9" s="17" t="s">
        <v>136</v>
      </c>
      <c r="AZ9" s="17" t="s">
        <v>136</v>
      </c>
      <c r="BA9" s="17" t="s">
        <v>136</v>
      </c>
      <c r="BB9" s="17"/>
      <c r="BC9" s="17">
        <v>0.338773665330382</v>
      </c>
      <c r="BD9" s="17">
        <v>0.19742183202147301</v>
      </c>
      <c r="BE9" s="17">
        <v>0</v>
      </c>
      <c r="BF9" s="17">
        <v>0.29365444130202301</v>
      </c>
      <c r="BG9" s="17">
        <v>0.14825007327574699</v>
      </c>
      <c r="BH9" s="17">
        <v>0.34741179243333598</v>
      </c>
      <c r="BI9" s="17"/>
      <c r="BJ9" s="17">
        <v>0.24144374507952401</v>
      </c>
      <c r="BK9" s="17">
        <v>0.17992559028286201</v>
      </c>
      <c r="BL9" s="17">
        <v>0.199688703480217</v>
      </c>
      <c r="BM9" s="17">
        <v>0.29084457363847599</v>
      </c>
      <c r="BN9" s="17">
        <v>0.31330939942886399</v>
      </c>
      <c r="BO9" s="17">
        <v>0.17925642174753001</v>
      </c>
      <c r="BP9" s="17"/>
      <c r="BQ9" s="17">
        <v>0.273478353811277</v>
      </c>
      <c r="BR9" s="17">
        <v>0.17279302263907401</v>
      </c>
      <c r="BS9" s="17"/>
      <c r="BT9" s="17">
        <v>0.27661307838142501</v>
      </c>
      <c r="BU9" s="17">
        <v>0.219496747641622</v>
      </c>
      <c r="BV9" s="17"/>
      <c r="BW9" s="17">
        <v>0.23793974311213401</v>
      </c>
      <c r="BX9" s="17">
        <v>0.24044212289957201</v>
      </c>
    </row>
    <row r="10" spans="2:76" x14ac:dyDescent="0.35">
      <c r="B10" s="18" t="s">
        <v>217</v>
      </c>
      <c r="C10" s="17">
        <v>0.69762867487792002</v>
      </c>
      <c r="D10" s="17">
        <v>0.67710953571652299</v>
      </c>
      <c r="E10" s="17">
        <v>0.72676261283139898</v>
      </c>
      <c r="F10" s="17"/>
      <c r="G10" s="17">
        <v>0.78110513010103999</v>
      </c>
      <c r="H10" s="17">
        <v>0.68433328446479103</v>
      </c>
      <c r="I10" s="17">
        <v>0.59898952388633397</v>
      </c>
      <c r="J10" s="17"/>
      <c r="K10" s="17">
        <v>0.74563766188384695</v>
      </c>
      <c r="L10" s="17">
        <v>0.55539587100232402</v>
      </c>
      <c r="M10" s="17">
        <v>0.88833219357576898</v>
      </c>
      <c r="N10" s="17">
        <v>0.71216532609022098</v>
      </c>
      <c r="O10" s="17">
        <v>0.66528779461385301</v>
      </c>
      <c r="P10" s="17">
        <v>0.55334830666315304</v>
      </c>
      <c r="Q10" s="17">
        <v>0.80114489319729398</v>
      </c>
      <c r="R10" s="17">
        <v>0.78567269598221601</v>
      </c>
      <c r="S10" s="17">
        <v>0.74926539812333204</v>
      </c>
      <c r="T10" s="17">
        <v>0.74358292169525697</v>
      </c>
      <c r="U10" s="17">
        <v>0.76143771089995105</v>
      </c>
      <c r="V10" s="17" t="s">
        <v>136</v>
      </c>
      <c r="W10" s="17">
        <v>0.47458539109931902</v>
      </c>
      <c r="X10" s="17">
        <v>0.72712701537341495</v>
      </c>
      <c r="Y10" s="17">
        <v>0.59823001369614903</v>
      </c>
      <c r="Z10" s="17">
        <v>0.50067773750696198</v>
      </c>
      <c r="AA10" s="17"/>
      <c r="AB10" s="17">
        <v>0.71672715777469698</v>
      </c>
      <c r="AC10" s="17">
        <v>0.72237757939491398</v>
      </c>
      <c r="AD10" s="17">
        <v>0.74350778953628305</v>
      </c>
      <c r="AE10" s="17">
        <v>0.60329840247776501</v>
      </c>
      <c r="AF10" s="17"/>
      <c r="AG10" s="17">
        <v>0.72679129908833395</v>
      </c>
      <c r="AH10" s="17">
        <v>0.647135400910822</v>
      </c>
      <c r="AI10" s="17">
        <v>0.65076813970908098</v>
      </c>
      <c r="AJ10" s="17">
        <v>0.59799628492368195</v>
      </c>
      <c r="AK10" s="17"/>
      <c r="AL10" s="17">
        <v>0.65141392375965002</v>
      </c>
      <c r="AM10" s="17">
        <v>0.76617615701831199</v>
      </c>
      <c r="AN10" s="17">
        <v>0.79013114378944205</v>
      </c>
      <c r="AO10" s="17">
        <v>0.67608884805969505</v>
      </c>
      <c r="AP10" s="17">
        <v>0.50272276746946598</v>
      </c>
      <c r="AQ10" s="17">
        <v>0.52117847756028901</v>
      </c>
      <c r="AR10" s="17"/>
      <c r="AS10" s="17" t="s">
        <v>136</v>
      </c>
      <c r="AT10" s="17" t="s">
        <v>136</v>
      </c>
      <c r="AU10" s="17" t="s">
        <v>136</v>
      </c>
      <c r="AV10" s="17">
        <v>0.69640844275533698</v>
      </c>
      <c r="AW10" s="17">
        <v>0.70026027273978697</v>
      </c>
      <c r="AX10" s="17" t="s">
        <v>136</v>
      </c>
      <c r="AY10" s="17" t="s">
        <v>136</v>
      </c>
      <c r="AZ10" s="17" t="s">
        <v>136</v>
      </c>
      <c r="BA10" s="17" t="s">
        <v>136</v>
      </c>
      <c r="BB10" s="17"/>
      <c r="BC10" s="17">
        <v>0.59150878537413898</v>
      </c>
      <c r="BD10" s="17">
        <v>0.80257816797852599</v>
      </c>
      <c r="BE10" s="17">
        <v>0.79722298156055305</v>
      </c>
      <c r="BF10" s="17">
        <v>0.66026473961297905</v>
      </c>
      <c r="BG10" s="17">
        <v>0.77238928205786594</v>
      </c>
      <c r="BH10" s="17">
        <v>0.65258820756666402</v>
      </c>
      <c r="BI10" s="17"/>
      <c r="BJ10" s="17">
        <v>0.74490855825243296</v>
      </c>
      <c r="BK10" s="17">
        <v>0.698111048711058</v>
      </c>
      <c r="BL10" s="17">
        <v>0.75786775023440001</v>
      </c>
      <c r="BM10" s="17">
        <v>0.67136416813403599</v>
      </c>
      <c r="BN10" s="17">
        <v>0.66284857597584002</v>
      </c>
      <c r="BO10" s="17">
        <v>0.65578007130120697</v>
      </c>
      <c r="BP10" s="17"/>
      <c r="BQ10" s="17">
        <v>0.66106652090666695</v>
      </c>
      <c r="BR10" s="17">
        <v>0.76904867764370499</v>
      </c>
      <c r="BS10" s="17"/>
      <c r="BT10" s="17">
        <v>0.66987028531985404</v>
      </c>
      <c r="BU10" s="17">
        <v>0.71727032312728201</v>
      </c>
      <c r="BV10" s="17"/>
      <c r="BW10" s="17">
        <v>0.69316641201743101</v>
      </c>
      <c r="BX10" s="17">
        <v>0.71806317783709195</v>
      </c>
    </row>
    <row r="11" spans="2:76" x14ac:dyDescent="0.35">
      <c r="B11" s="18" t="s">
        <v>97</v>
      </c>
      <c r="C11" s="19">
        <v>6.2984460980984994E-2</v>
      </c>
      <c r="D11" s="19">
        <v>4.6839868243237201E-2</v>
      </c>
      <c r="E11" s="19">
        <v>8.5907233686315407E-2</v>
      </c>
      <c r="F11" s="19"/>
      <c r="G11" s="19">
        <v>3.0245040597657102E-2</v>
      </c>
      <c r="H11" s="19">
        <v>9.1008746901735896E-2</v>
      </c>
      <c r="I11" s="19">
        <v>4.4607067102303097E-2</v>
      </c>
      <c r="J11" s="19"/>
      <c r="K11" s="19">
        <v>4.5456584042123001E-2</v>
      </c>
      <c r="L11" s="19">
        <v>0.112791133879397</v>
      </c>
      <c r="M11" s="19">
        <v>0</v>
      </c>
      <c r="N11" s="19">
        <v>0</v>
      </c>
      <c r="O11" s="19">
        <v>0</v>
      </c>
      <c r="P11" s="19">
        <v>0.11165151914441</v>
      </c>
      <c r="Q11" s="19">
        <v>4.02245848457813E-2</v>
      </c>
      <c r="R11" s="19">
        <v>6.8616278012805704E-2</v>
      </c>
      <c r="S11" s="19">
        <v>0.25073460187666802</v>
      </c>
      <c r="T11" s="19">
        <v>1.15360047641764E-2</v>
      </c>
      <c r="U11" s="19">
        <v>4.68269187624119E-2</v>
      </c>
      <c r="V11" s="19" t="s">
        <v>136</v>
      </c>
      <c r="W11" s="19">
        <v>0.104038090358115</v>
      </c>
      <c r="X11" s="19">
        <v>0</v>
      </c>
      <c r="Y11" s="19">
        <v>0.30029034819508199</v>
      </c>
      <c r="Z11" s="19">
        <v>0.25051423026636099</v>
      </c>
      <c r="AA11" s="19"/>
      <c r="AB11" s="19">
        <v>0.16545449808118501</v>
      </c>
      <c r="AC11" s="19">
        <v>5.5118421483908497E-2</v>
      </c>
      <c r="AD11" s="19">
        <v>5.6496237613087801E-2</v>
      </c>
      <c r="AE11" s="19">
        <v>4.9958419775250298E-2</v>
      </c>
      <c r="AF11" s="19"/>
      <c r="AG11" s="19">
        <v>6.3481439323003805E-2</v>
      </c>
      <c r="AH11" s="19">
        <v>8.23770171959156E-2</v>
      </c>
      <c r="AI11" s="19">
        <v>2.2641019713073401E-2</v>
      </c>
      <c r="AJ11" s="19">
        <v>0.20691248263027701</v>
      </c>
      <c r="AK11" s="19"/>
      <c r="AL11" s="19">
        <v>7.75830460677258E-2</v>
      </c>
      <c r="AM11" s="19">
        <v>2.85462103059257E-2</v>
      </c>
      <c r="AN11" s="19">
        <v>0</v>
      </c>
      <c r="AO11" s="19">
        <v>3.4462468337991402E-2</v>
      </c>
      <c r="AP11" s="19">
        <v>0.18305325208522599</v>
      </c>
      <c r="AQ11" s="19">
        <v>8.2316026733971703E-2</v>
      </c>
      <c r="AR11" s="19"/>
      <c r="AS11" s="19" t="s">
        <v>136</v>
      </c>
      <c r="AT11" s="19" t="s">
        <v>136</v>
      </c>
      <c r="AU11" s="19" t="s">
        <v>136</v>
      </c>
      <c r="AV11" s="19">
        <v>5.2715795802688301E-2</v>
      </c>
      <c r="AW11" s="19">
        <v>8.5130245235732302E-2</v>
      </c>
      <c r="AX11" s="19" t="s">
        <v>136</v>
      </c>
      <c r="AY11" s="19" t="s">
        <v>136</v>
      </c>
      <c r="AZ11" s="19" t="s">
        <v>136</v>
      </c>
      <c r="BA11" s="19" t="s">
        <v>136</v>
      </c>
      <c r="BB11" s="19"/>
      <c r="BC11" s="19">
        <v>6.9717549295479103E-2</v>
      </c>
      <c r="BD11" s="19">
        <v>0</v>
      </c>
      <c r="BE11" s="19">
        <v>0.20277701843944701</v>
      </c>
      <c r="BF11" s="19">
        <v>4.6080819084997601E-2</v>
      </c>
      <c r="BG11" s="19">
        <v>7.93606446663878E-2</v>
      </c>
      <c r="BH11" s="19">
        <v>0</v>
      </c>
      <c r="BI11" s="19"/>
      <c r="BJ11" s="19">
        <v>1.36476966680435E-2</v>
      </c>
      <c r="BK11" s="19">
        <v>0.12196336100608</v>
      </c>
      <c r="BL11" s="19">
        <v>4.2443546285382397E-2</v>
      </c>
      <c r="BM11" s="19">
        <v>3.7791258227487898E-2</v>
      </c>
      <c r="BN11" s="19">
        <v>2.3842024595295601E-2</v>
      </c>
      <c r="BO11" s="19">
        <v>0.16496350695126299</v>
      </c>
      <c r="BP11" s="19"/>
      <c r="BQ11" s="19">
        <v>6.5455125282055798E-2</v>
      </c>
      <c r="BR11" s="19">
        <v>5.8158299717221799E-2</v>
      </c>
      <c r="BS11" s="19"/>
      <c r="BT11" s="19">
        <v>5.3516636298721401E-2</v>
      </c>
      <c r="BU11" s="19">
        <v>6.3232929231095802E-2</v>
      </c>
      <c r="BV11" s="19"/>
      <c r="BW11" s="19">
        <v>6.8893844870434803E-2</v>
      </c>
      <c r="BX11" s="19">
        <v>4.14946992633363E-2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0.280523972674664</v>
      </c>
      <c r="D9" s="17">
        <v>0.28634797250203198</v>
      </c>
      <c r="E9" s="17">
        <v>0.272254812439578</v>
      </c>
      <c r="F9" s="17"/>
      <c r="G9" s="17">
        <v>0.34240981450796598</v>
      </c>
      <c r="H9" s="17">
        <v>0.27819869465893099</v>
      </c>
      <c r="I9" s="17">
        <v>0.18855590442959599</v>
      </c>
      <c r="J9" s="17"/>
      <c r="K9" s="17">
        <v>0.229493619411718</v>
      </c>
      <c r="L9" s="17">
        <v>0.27812131106871002</v>
      </c>
      <c r="M9" s="17">
        <v>0.112674584780248</v>
      </c>
      <c r="N9" s="17">
        <v>0.432307810251994</v>
      </c>
      <c r="O9" s="17">
        <v>0.32787361157796202</v>
      </c>
      <c r="P9" s="17">
        <v>0.33243286618355</v>
      </c>
      <c r="Q9" s="17">
        <v>0.36899650066938799</v>
      </c>
      <c r="R9" s="17">
        <v>0.14745768500440301</v>
      </c>
      <c r="S9" s="17">
        <v>0.50372978518998501</v>
      </c>
      <c r="T9" s="17">
        <v>0.28306954194755302</v>
      </c>
      <c r="U9" s="17">
        <v>0.234432797522269</v>
      </c>
      <c r="V9" s="17" t="s">
        <v>136</v>
      </c>
      <c r="W9" s="17">
        <v>0.32970174810088598</v>
      </c>
      <c r="X9" s="17">
        <v>0.27348661646745298</v>
      </c>
      <c r="Y9" s="17">
        <v>0.499011621155596</v>
      </c>
      <c r="Z9" s="17">
        <v>0.49943867228301603</v>
      </c>
      <c r="AA9" s="17"/>
      <c r="AB9" s="17">
        <v>0.19365879049490001</v>
      </c>
      <c r="AC9" s="17">
        <v>0.25715093875070699</v>
      </c>
      <c r="AD9" s="17">
        <v>0.27780355747878699</v>
      </c>
      <c r="AE9" s="17">
        <v>0.348630272350335</v>
      </c>
      <c r="AF9" s="17"/>
      <c r="AG9" s="17">
        <v>0.266100663879132</v>
      </c>
      <c r="AH9" s="17">
        <v>0.238522849334044</v>
      </c>
      <c r="AI9" s="17">
        <v>0.36336349315949101</v>
      </c>
      <c r="AJ9" s="17">
        <v>0.13264446171695499</v>
      </c>
      <c r="AK9" s="17"/>
      <c r="AL9" s="17">
        <v>0.29179295884318901</v>
      </c>
      <c r="AM9" s="17">
        <v>0.21416687519820099</v>
      </c>
      <c r="AN9" s="17">
        <v>0.35718187851969502</v>
      </c>
      <c r="AO9" s="17">
        <v>0.21654094631654799</v>
      </c>
      <c r="AP9" s="17">
        <v>0.31831304897222901</v>
      </c>
      <c r="AQ9" s="17">
        <v>0.48956213491689898</v>
      </c>
      <c r="AR9" s="17"/>
      <c r="AS9" s="17" t="s">
        <v>136</v>
      </c>
      <c r="AT9" s="17" t="s">
        <v>136</v>
      </c>
      <c r="AU9" s="17" t="s">
        <v>136</v>
      </c>
      <c r="AV9" s="17">
        <v>0.33883551281865298</v>
      </c>
      <c r="AW9" s="17">
        <v>0.15476714204782099</v>
      </c>
      <c r="AX9" s="17" t="s">
        <v>136</v>
      </c>
      <c r="AY9" s="17" t="s">
        <v>136</v>
      </c>
      <c r="AZ9" s="17" t="s">
        <v>136</v>
      </c>
      <c r="BA9" s="17" t="s">
        <v>136</v>
      </c>
      <c r="BB9" s="17"/>
      <c r="BC9" s="17">
        <v>0.29183981431787198</v>
      </c>
      <c r="BD9" s="17">
        <v>0.32675006295931103</v>
      </c>
      <c r="BE9" s="17">
        <v>0.53374397618692804</v>
      </c>
      <c r="BF9" s="17">
        <v>0.32764027728296502</v>
      </c>
      <c r="BG9" s="17">
        <v>0.22409439138527201</v>
      </c>
      <c r="BH9" s="17">
        <v>0.33191579456530002</v>
      </c>
      <c r="BI9" s="17"/>
      <c r="BJ9" s="17">
        <v>0.282235509443855</v>
      </c>
      <c r="BK9" s="17">
        <v>0.24248541886397501</v>
      </c>
      <c r="BL9" s="17">
        <v>0.14528495747811701</v>
      </c>
      <c r="BM9" s="17">
        <v>0.31896071026499501</v>
      </c>
      <c r="BN9" s="17">
        <v>0.35040136850704401</v>
      </c>
      <c r="BO9" s="17">
        <v>0.30571528432921602</v>
      </c>
      <c r="BP9" s="17"/>
      <c r="BQ9" s="17">
        <v>0.26462173083434298</v>
      </c>
      <c r="BR9" s="17">
        <v>0.311587190588765</v>
      </c>
      <c r="BS9" s="17"/>
      <c r="BT9" s="17">
        <v>0.27563092385610799</v>
      </c>
      <c r="BU9" s="17">
        <v>0.28485126365500502</v>
      </c>
      <c r="BV9" s="17"/>
      <c r="BW9" s="17">
        <v>0.28751785405215102</v>
      </c>
      <c r="BX9" s="17">
        <v>0.260401152085176</v>
      </c>
    </row>
    <row r="10" spans="2:76" x14ac:dyDescent="0.35">
      <c r="B10" s="18" t="s">
        <v>217</v>
      </c>
      <c r="C10" s="17">
        <v>0.66797441319112105</v>
      </c>
      <c r="D10" s="17">
        <v>0.65663670743995595</v>
      </c>
      <c r="E10" s="17">
        <v>0.68407216530884596</v>
      </c>
      <c r="F10" s="17"/>
      <c r="G10" s="17">
        <v>0.60387510034249603</v>
      </c>
      <c r="H10" s="17">
        <v>0.66851874276540602</v>
      </c>
      <c r="I10" s="17">
        <v>0.76789538344456798</v>
      </c>
      <c r="J10" s="17"/>
      <c r="K10" s="17">
        <v>0.72524302557821196</v>
      </c>
      <c r="L10" s="17">
        <v>0.68523640536263297</v>
      </c>
      <c r="M10" s="17">
        <v>0.55584669169299905</v>
      </c>
      <c r="N10" s="17">
        <v>0.56769218974800595</v>
      </c>
      <c r="O10" s="17">
        <v>0.67212638842203798</v>
      </c>
      <c r="P10" s="17">
        <v>0.55449012747257098</v>
      </c>
      <c r="Q10" s="17">
        <v>0.55282214706525001</v>
      </c>
      <c r="R10" s="17">
        <v>0.81803810487199802</v>
      </c>
      <c r="S10" s="17">
        <v>0.49627021481001499</v>
      </c>
      <c r="T10" s="17">
        <v>0.64584615701647896</v>
      </c>
      <c r="U10" s="17">
        <v>0.76556720247773102</v>
      </c>
      <c r="V10" s="17" t="s">
        <v>136</v>
      </c>
      <c r="W10" s="17">
        <v>0.67029825189911396</v>
      </c>
      <c r="X10" s="17">
        <v>0.72651338353254702</v>
      </c>
      <c r="Y10" s="17">
        <v>0.39960361049915899</v>
      </c>
      <c r="Z10" s="17">
        <v>0.50056132771698403</v>
      </c>
      <c r="AA10" s="17"/>
      <c r="AB10" s="17">
        <v>0.69705821072566299</v>
      </c>
      <c r="AC10" s="17">
        <v>0.71459313232724297</v>
      </c>
      <c r="AD10" s="17">
        <v>0.64633555186023295</v>
      </c>
      <c r="AE10" s="17">
        <v>0.61903147510602397</v>
      </c>
      <c r="AF10" s="17"/>
      <c r="AG10" s="17">
        <v>0.684337286356688</v>
      </c>
      <c r="AH10" s="17">
        <v>0.70225069973594001</v>
      </c>
      <c r="AI10" s="17">
        <v>0.60476003751380902</v>
      </c>
      <c r="AJ10" s="17">
        <v>0.65779201665324405</v>
      </c>
      <c r="AK10" s="17"/>
      <c r="AL10" s="17">
        <v>0.66036898904577801</v>
      </c>
      <c r="AM10" s="17">
        <v>0.75706684064110397</v>
      </c>
      <c r="AN10" s="17">
        <v>0.58108663686322404</v>
      </c>
      <c r="AO10" s="17">
        <v>0.69458410482727995</v>
      </c>
      <c r="AP10" s="17">
        <v>0.55530415776728703</v>
      </c>
      <c r="AQ10" s="17">
        <v>0.51043786508310096</v>
      </c>
      <c r="AR10" s="17"/>
      <c r="AS10" s="17" t="s">
        <v>136</v>
      </c>
      <c r="AT10" s="17" t="s">
        <v>136</v>
      </c>
      <c r="AU10" s="17" t="s">
        <v>136</v>
      </c>
      <c r="AV10" s="17">
        <v>0.61962364335697995</v>
      </c>
      <c r="AW10" s="17">
        <v>0.77224947705832603</v>
      </c>
      <c r="AX10" s="17" t="s">
        <v>136</v>
      </c>
      <c r="AY10" s="17" t="s">
        <v>136</v>
      </c>
      <c r="AZ10" s="17" t="s">
        <v>136</v>
      </c>
      <c r="BA10" s="17" t="s">
        <v>136</v>
      </c>
      <c r="BB10" s="17"/>
      <c r="BC10" s="17">
        <v>0.64363555385867699</v>
      </c>
      <c r="BD10" s="17">
        <v>0.67324993704068903</v>
      </c>
      <c r="BE10" s="17">
        <v>0.46625602381307202</v>
      </c>
      <c r="BF10" s="17">
        <v>0.62476733381857696</v>
      </c>
      <c r="BG10" s="17">
        <v>0.72104881601832804</v>
      </c>
      <c r="BH10" s="17">
        <v>0.34741179243333598</v>
      </c>
      <c r="BI10" s="17"/>
      <c r="BJ10" s="17">
        <v>0.67970932738189704</v>
      </c>
      <c r="BK10" s="17">
        <v>0.69491277722649702</v>
      </c>
      <c r="BL10" s="17">
        <v>0.77927063627836801</v>
      </c>
      <c r="BM10" s="17">
        <v>0.61604757470052796</v>
      </c>
      <c r="BN10" s="17">
        <v>0.63050761911256303</v>
      </c>
      <c r="BO10" s="17">
        <v>0.65280409806408202</v>
      </c>
      <c r="BP10" s="17"/>
      <c r="BQ10" s="17">
        <v>0.66621474153117</v>
      </c>
      <c r="BR10" s="17">
        <v>0.67141173132394805</v>
      </c>
      <c r="BS10" s="17"/>
      <c r="BT10" s="17">
        <v>0.66022163013692503</v>
      </c>
      <c r="BU10" s="17">
        <v>0.67056755470221296</v>
      </c>
      <c r="BV10" s="17"/>
      <c r="BW10" s="17">
        <v>0.67842628535099803</v>
      </c>
      <c r="BX10" s="17">
        <v>0.67136904607439296</v>
      </c>
    </row>
    <row r="11" spans="2:76" x14ac:dyDescent="0.35">
      <c r="B11" s="18" t="s">
        <v>97</v>
      </c>
      <c r="C11" s="19">
        <v>5.1501614134214703E-2</v>
      </c>
      <c r="D11" s="19">
        <v>5.7015320058011902E-2</v>
      </c>
      <c r="E11" s="19">
        <v>4.3673022251576099E-2</v>
      </c>
      <c r="F11" s="19"/>
      <c r="G11" s="19">
        <v>5.3715085149537899E-2</v>
      </c>
      <c r="H11" s="19">
        <v>5.3282562575662898E-2</v>
      </c>
      <c r="I11" s="19">
        <v>4.3548712125835602E-2</v>
      </c>
      <c r="J11" s="19"/>
      <c r="K11" s="19">
        <v>4.5263355010069901E-2</v>
      </c>
      <c r="L11" s="19">
        <v>3.6642283568657501E-2</v>
      </c>
      <c r="M11" s="19">
        <v>0.33147872352675301</v>
      </c>
      <c r="N11" s="19">
        <v>0</v>
      </c>
      <c r="O11" s="19">
        <v>0</v>
      </c>
      <c r="P11" s="19">
        <v>0.113077006343879</v>
      </c>
      <c r="Q11" s="19">
        <v>7.8181352265361798E-2</v>
      </c>
      <c r="R11" s="19">
        <v>3.4504210123598202E-2</v>
      </c>
      <c r="S11" s="19">
        <v>0</v>
      </c>
      <c r="T11" s="19">
        <v>7.1084301035967898E-2</v>
      </c>
      <c r="U11" s="19">
        <v>0</v>
      </c>
      <c r="V11" s="19" t="s">
        <v>136</v>
      </c>
      <c r="W11" s="19">
        <v>0</v>
      </c>
      <c r="X11" s="19">
        <v>0</v>
      </c>
      <c r="Y11" s="19">
        <v>0.101384768345245</v>
      </c>
      <c r="Z11" s="19">
        <v>0</v>
      </c>
      <c r="AA11" s="19"/>
      <c r="AB11" s="19">
        <v>0.10928299877943699</v>
      </c>
      <c r="AC11" s="19">
        <v>2.8255928922050401E-2</v>
      </c>
      <c r="AD11" s="19">
        <v>7.5860890660979299E-2</v>
      </c>
      <c r="AE11" s="19">
        <v>3.2338252543641297E-2</v>
      </c>
      <c r="AF11" s="19"/>
      <c r="AG11" s="19">
        <v>4.9562049764180299E-2</v>
      </c>
      <c r="AH11" s="19">
        <v>5.92264509300158E-2</v>
      </c>
      <c r="AI11" s="19">
        <v>3.1876469326699901E-2</v>
      </c>
      <c r="AJ11" s="19">
        <v>0.20956352162980099</v>
      </c>
      <c r="AK11" s="19"/>
      <c r="AL11" s="19">
        <v>4.7838052111033501E-2</v>
      </c>
      <c r="AM11" s="19">
        <v>2.8766284160695401E-2</v>
      </c>
      <c r="AN11" s="19">
        <v>6.1731484617081299E-2</v>
      </c>
      <c r="AO11" s="19">
        <v>8.8874948856172101E-2</v>
      </c>
      <c r="AP11" s="19">
        <v>0.12638279326048399</v>
      </c>
      <c r="AQ11" s="19">
        <v>0</v>
      </c>
      <c r="AR11" s="19"/>
      <c r="AS11" s="19" t="s">
        <v>136</v>
      </c>
      <c r="AT11" s="19" t="s">
        <v>136</v>
      </c>
      <c r="AU11" s="19" t="s">
        <v>136</v>
      </c>
      <c r="AV11" s="19">
        <v>4.1540843824366701E-2</v>
      </c>
      <c r="AW11" s="19">
        <v>7.2983380893852506E-2</v>
      </c>
      <c r="AX11" s="19" t="s">
        <v>136</v>
      </c>
      <c r="AY11" s="19" t="s">
        <v>136</v>
      </c>
      <c r="AZ11" s="19" t="s">
        <v>136</v>
      </c>
      <c r="BA11" s="19" t="s">
        <v>136</v>
      </c>
      <c r="BB11" s="19"/>
      <c r="BC11" s="19">
        <v>6.4524631823451098E-2</v>
      </c>
      <c r="BD11" s="19">
        <v>0</v>
      </c>
      <c r="BE11" s="19">
        <v>0</v>
      </c>
      <c r="BF11" s="19">
        <v>4.7592388898457801E-2</v>
      </c>
      <c r="BG11" s="19">
        <v>5.4856792596399903E-2</v>
      </c>
      <c r="BH11" s="19">
        <v>0.32067241300136501</v>
      </c>
      <c r="BI11" s="19"/>
      <c r="BJ11" s="19">
        <v>3.8055163174248598E-2</v>
      </c>
      <c r="BK11" s="19">
        <v>6.2601803909528006E-2</v>
      </c>
      <c r="BL11" s="19">
        <v>7.5444406243515602E-2</v>
      </c>
      <c r="BM11" s="19">
        <v>6.4991715034477093E-2</v>
      </c>
      <c r="BN11" s="19">
        <v>1.9091012380393301E-2</v>
      </c>
      <c r="BO11" s="19">
        <v>4.1480617606702602E-2</v>
      </c>
      <c r="BP11" s="19"/>
      <c r="BQ11" s="19">
        <v>6.9163527634487104E-2</v>
      </c>
      <c r="BR11" s="19">
        <v>1.7001078087287201E-2</v>
      </c>
      <c r="BS11" s="19"/>
      <c r="BT11" s="19">
        <v>6.4147446006967701E-2</v>
      </c>
      <c r="BU11" s="19">
        <v>4.45811816427817E-2</v>
      </c>
      <c r="BV11" s="19"/>
      <c r="BW11" s="19">
        <v>3.4055860596851097E-2</v>
      </c>
      <c r="BX11" s="19">
        <v>6.8229801840430898E-2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0.70432453384163796</v>
      </c>
      <c r="D9" s="17">
        <v>0.68339054909686103</v>
      </c>
      <c r="E9" s="17">
        <v>0.73404748702579503</v>
      </c>
      <c r="F9" s="17"/>
      <c r="G9" s="17">
        <v>0.63068122323694897</v>
      </c>
      <c r="H9" s="17">
        <v>0.72978288558979199</v>
      </c>
      <c r="I9" s="17">
        <v>0.75699821869706396</v>
      </c>
      <c r="J9" s="17"/>
      <c r="K9" s="17">
        <v>0.74208850952999095</v>
      </c>
      <c r="L9" s="17">
        <v>0.68389063376527903</v>
      </c>
      <c r="M9" s="17">
        <v>1</v>
      </c>
      <c r="N9" s="17">
        <v>1</v>
      </c>
      <c r="O9" s="17">
        <v>0.33741418303588999</v>
      </c>
      <c r="P9" s="17">
        <v>0.78022434340888802</v>
      </c>
      <c r="Q9" s="17">
        <v>0.71773932720085298</v>
      </c>
      <c r="R9" s="17">
        <v>0.67973732729628999</v>
      </c>
      <c r="S9" s="17">
        <v>0.74700481668668295</v>
      </c>
      <c r="T9" s="17">
        <v>0.67727218731774097</v>
      </c>
      <c r="U9" s="17">
        <v>0.66643367769147499</v>
      </c>
      <c r="V9" s="17" t="s">
        <v>136</v>
      </c>
      <c r="W9" s="17">
        <v>0.69124824207253099</v>
      </c>
      <c r="X9" s="17">
        <v>0.72668388537803796</v>
      </c>
      <c r="Y9" s="17">
        <v>0.69763629441412101</v>
      </c>
      <c r="Z9" s="17">
        <v>0.4988551296773</v>
      </c>
      <c r="AA9" s="17"/>
      <c r="AB9" s="17">
        <v>0.68665074095652801</v>
      </c>
      <c r="AC9" s="17">
        <v>0.71996775191838702</v>
      </c>
      <c r="AD9" s="17">
        <v>0.73680615553269502</v>
      </c>
      <c r="AE9" s="17">
        <v>0.68914035927969397</v>
      </c>
      <c r="AF9" s="17"/>
      <c r="AG9" s="17">
        <v>0.70694297190241095</v>
      </c>
      <c r="AH9" s="17">
        <v>0.68733202792789505</v>
      </c>
      <c r="AI9" s="17">
        <v>0.72837425097705599</v>
      </c>
      <c r="AJ9" s="17">
        <v>0.66301160430777295</v>
      </c>
      <c r="AK9" s="17"/>
      <c r="AL9" s="17">
        <v>0.73686541508384695</v>
      </c>
      <c r="AM9" s="17">
        <v>0.73214473149734005</v>
      </c>
      <c r="AN9" s="17">
        <v>0.63178057104666596</v>
      </c>
      <c r="AO9" s="17">
        <v>0.79775350816208201</v>
      </c>
      <c r="AP9" s="17">
        <v>0.82570187416699103</v>
      </c>
      <c r="AQ9" s="17">
        <v>0.70612341054699801</v>
      </c>
      <c r="AR9" s="17"/>
      <c r="AS9" s="17" t="s">
        <v>136</v>
      </c>
      <c r="AT9" s="17" t="s">
        <v>136</v>
      </c>
      <c r="AU9" s="17" t="s">
        <v>136</v>
      </c>
      <c r="AV9" s="17">
        <v>0.70110505779291599</v>
      </c>
      <c r="AW9" s="17">
        <v>0.71126777531950802</v>
      </c>
      <c r="AX9" s="17" t="s">
        <v>136</v>
      </c>
      <c r="AY9" s="17" t="s">
        <v>136</v>
      </c>
      <c r="AZ9" s="17" t="s">
        <v>136</v>
      </c>
      <c r="BA9" s="17" t="s">
        <v>136</v>
      </c>
      <c r="BB9" s="17"/>
      <c r="BC9" s="17">
        <v>0.68994996716951995</v>
      </c>
      <c r="BD9" s="17">
        <v>0.59124236186579404</v>
      </c>
      <c r="BE9" s="17">
        <v>1</v>
      </c>
      <c r="BF9" s="17">
        <v>0.659921989694086</v>
      </c>
      <c r="BG9" s="17">
        <v>0.76015184621709397</v>
      </c>
      <c r="BH9" s="17">
        <v>0.67932758699863505</v>
      </c>
      <c r="BI9" s="17"/>
      <c r="BJ9" s="17">
        <v>0.79295390598191895</v>
      </c>
      <c r="BK9" s="17">
        <v>0.63163669236066</v>
      </c>
      <c r="BL9" s="17">
        <v>0.733827591641806</v>
      </c>
      <c r="BM9" s="17">
        <v>0.74967615613551997</v>
      </c>
      <c r="BN9" s="17">
        <v>0.61280979764056398</v>
      </c>
      <c r="BO9" s="17">
        <v>0.76048234352249899</v>
      </c>
      <c r="BP9" s="17"/>
      <c r="BQ9" s="17">
        <v>0.75186853052404001</v>
      </c>
      <c r="BR9" s="17">
        <v>0.61145275234803298</v>
      </c>
      <c r="BS9" s="17"/>
      <c r="BT9" s="17">
        <v>0.80119300306369601</v>
      </c>
      <c r="BU9" s="17">
        <v>0.647523939838897</v>
      </c>
      <c r="BV9" s="17"/>
      <c r="BW9" s="17">
        <v>0.66254663589063101</v>
      </c>
      <c r="BX9" s="17">
        <v>0.751957068507355</v>
      </c>
    </row>
    <row r="10" spans="2:76" x14ac:dyDescent="0.35">
      <c r="B10" s="18" t="s">
        <v>217</v>
      </c>
      <c r="C10" s="17">
        <v>0.22255424894364001</v>
      </c>
      <c r="D10" s="17">
        <v>0.24790122828441299</v>
      </c>
      <c r="E10" s="17">
        <v>0.18656554017697299</v>
      </c>
      <c r="F10" s="17"/>
      <c r="G10" s="17">
        <v>0.26571789680033697</v>
      </c>
      <c r="H10" s="17">
        <v>0.219275365453305</v>
      </c>
      <c r="I10" s="17">
        <v>0.16255458911246401</v>
      </c>
      <c r="J10" s="17"/>
      <c r="K10" s="17">
        <v>0.21224680190485001</v>
      </c>
      <c r="L10" s="17">
        <v>0.29444687247776002</v>
      </c>
      <c r="M10" s="17">
        <v>0</v>
      </c>
      <c r="N10" s="17">
        <v>0</v>
      </c>
      <c r="O10" s="17">
        <v>0.66258581696411001</v>
      </c>
      <c r="P10" s="17">
        <v>0.108228516545955</v>
      </c>
      <c r="Q10" s="17">
        <v>0.20489079930731</v>
      </c>
      <c r="R10" s="17">
        <v>0.104876388011927</v>
      </c>
      <c r="S10" s="17">
        <v>0.252995183313317</v>
      </c>
      <c r="T10" s="17">
        <v>0.27538707642469201</v>
      </c>
      <c r="U10" s="17">
        <v>0.14181256228998601</v>
      </c>
      <c r="V10" s="17" t="s">
        <v>136</v>
      </c>
      <c r="W10" s="17">
        <v>0.101380728856623</v>
      </c>
      <c r="X10" s="17">
        <v>0.27331611462196198</v>
      </c>
      <c r="Y10" s="17">
        <v>0.20286440645401399</v>
      </c>
      <c r="Z10" s="17">
        <v>0.50114487032270005</v>
      </c>
      <c r="AA10" s="17"/>
      <c r="AB10" s="17">
        <v>0.195935697135773</v>
      </c>
      <c r="AC10" s="17">
        <v>0.220482239741352</v>
      </c>
      <c r="AD10" s="17">
        <v>0.21253362239950199</v>
      </c>
      <c r="AE10" s="17">
        <v>0.22651757780090001</v>
      </c>
      <c r="AF10" s="17"/>
      <c r="AG10" s="17">
        <v>0.215050704974655</v>
      </c>
      <c r="AH10" s="17">
        <v>0.28331456701341101</v>
      </c>
      <c r="AI10" s="17">
        <v>0.23712050396154499</v>
      </c>
      <c r="AJ10" s="17">
        <v>0.10847266475122699</v>
      </c>
      <c r="AK10" s="17"/>
      <c r="AL10" s="17">
        <v>0.212306192288681</v>
      </c>
      <c r="AM10" s="17">
        <v>0.23863145479595499</v>
      </c>
      <c r="AN10" s="17">
        <v>0.30216076820271398</v>
      </c>
      <c r="AO10" s="17">
        <v>0.20224649183791801</v>
      </c>
      <c r="AP10" s="17">
        <v>5.3864056724926397E-2</v>
      </c>
      <c r="AQ10" s="17">
        <v>0.22352013892160399</v>
      </c>
      <c r="AR10" s="17"/>
      <c r="AS10" s="17" t="s">
        <v>136</v>
      </c>
      <c r="AT10" s="17" t="s">
        <v>136</v>
      </c>
      <c r="AU10" s="17" t="s">
        <v>136</v>
      </c>
      <c r="AV10" s="17">
        <v>0.22183363518220101</v>
      </c>
      <c r="AW10" s="17">
        <v>0.22410835131378501</v>
      </c>
      <c r="AX10" s="17" t="s">
        <v>136</v>
      </c>
      <c r="AY10" s="17" t="s">
        <v>136</v>
      </c>
      <c r="AZ10" s="17" t="s">
        <v>136</v>
      </c>
      <c r="BA10" s="17" t="s">
        <v>136</v>
      </c>
      <c r="BB10" s="17"/>
      <c r="BC10" s="17">
        <v>0.26225406949622798</v>
      </c>
      <c r="BD10" s="17">
        <v>0.27130585332714802</v>
      </c>
      <c r="BE10" s="17">
        <v>0</v>
      </c>
      <c r="BF10" s="17">
        <v>0.24699792965133199</v>
      </c>
      <c r="BG10" s="17">
        <v>0.17365167399644499</v>
      </c>
      <c r="BH10" s="17">
        <v>0</v>
      </c>
      <c r="BI10" s="17"/>
      <c r="BJ10" s="17">
        <v>0.17771008542720301</v>
      </c>
      <c r="BK10" s="17">
        <v>0.22779498936642401</v>
      </c>
      <c r="BL10" s="17">
        <v>0.22939332869456899</v>
      </c>
      <c r="BM10" s="17">
        <v>0.21254289511062599</v>
      </c>
      <c r="BN10" s="17">
        <v>0.312135428731659</v>
      </c>
      <c r="BO10" s="17">
        <v>0.153623706311453</v>
      </c>
      <c r="BP10" s="17"/>
      <c r="BQ10" s="17">
        <v>0.17838049919739499</v>
      </c>
      <c r="BR10" s="17">
        <v>0.30884263697275899</v>
      </c>
      <c r="BS10" s="17"/>
      <c r="BT10" s="17">
        <v>0.169419086373049</v>
      </c>
      <c r="BU10" s="17">
        <v>0.25404245769537198</v>
      </c>
      <c r="BV10" s="17"/>
      <c r="BW10" s="17">
        <v>0.26809027942234098</v>
      </c>
      <c r="BX10" s="17">
        <v>0.18252752306362499</v>
      </c>
    </row>
    <row r="11" spans="2:76" x14ac:dyDescent="0.35">
      <c r="B11" s="18" t="s">
        <v>97</v>
      </c>
      <c r="C11" s="19">
        <v>7.3121217214722894E-2</v>
      </c>
      <c r="D11" s="19">
        <v>6.8708222618726403E-2</v>
      </c>
      <c r="E11" s="19">
        <v>7.9386972797232003E-2</v>
      </c>
      <c r="F11" s="19"/>
      <c r="G11" s="19">
        <v>0.103600879962714</v>
      </c>
      <c r="H11" s="19">
        <v>5.09417489569024E-2</v>
      </c>
      <c r="I11" s="19">
        <v>8.0447192190472597E-2</v>
      </c>
      <c r="J11" s="19"/>
      <c r="K11" s="19">
        <v>4.5664688565159199E-2</v>
      </c>
      <c r="L11" s="19">
        <v>2.16624937569607E-2</v>
      </c>
      <c r="M11" s="19">
        <v>0</v>
      </c>
      <c r="N11" s="19">
        <v>0</v>
      </c>
      <c r="O11" s="19">
        <v>0</v>
      </c>
      <c r="P11" s="19">
        <v>0.11154714004515801</v>
      </c>
      <c r="Q11" s="19">
        <v>7.7369873491836993E-2</v>
      </c>
      <c r="R11" s="19">
        <v>0.215386284691783</v>
      </c>
      <c r="S11" s="19">
        <v>0</v>
      </c>
      <c r="T11" s="19">
        <v>4.7340736257566199E-2</v>
      </c>
      <c r="U11" s="19">
        <v>0.191753760018539</v>
      </c>
      <c r="V11" s="19" t="s">
        <v>136</v>
      </c>
      <c r="W11" s="19">
        <v>0.20737102907084601</v>
      </c>
      <c r="X11" s="19">
        <v>0</v>
      </c>
      <c r="Y11" s="19">
        <v>9.9499299131865199E-2</v>
      </c>
      <c r="Z11" s="19">
        <v>0</v>
      </c>
      <c r="AA11" s="19"/>
      <c r="AB11" s="19">
        <v>0.117413561907699</v>
      </c>
      <c r="AC11" s="19">
        <v>5.9550008340260599E-2</v>
      </c>
      <c r="AD11" s="19">
        <v>5.06602220678034E-2</v>
      </c>
      <c r="AE11" s="19">
        <v>8.4342062919405603E-2</v>
      </c>
      <c r="AF11" s="19"/>
      <c r="AG11" s="19">
        <v>7.8006323122934595E-2</v>
      </c>
      <c r="AH11" s="19">
        <v>2.9353405058694399E-2</v>
      </c>
      <c r="AI11" s="19">
        <v>3.45052450613988E-2</v>
      </c>
      <c r="AJ11" s="19">
        <v>0.228515730941</v>
      </c>
      <c r="AK11" s="19"/>
      <c r="AL11" s="19">
        <v>5.0828392627472602E-2</v>
      </c>
      <c r="AM11" s="19">
        <v>2.92238137067048E-2</v>
      </c>
      <c r="AN11" s="19">
        <v>6.6058660750620501E-2</v>
      </c>
      <c r="AO11" s="19">
        <v>0</v>
      </c>
      <c r="AP11" s="19">
        <v>0.12043406910808301</v>
      </c>
      <c r="AQ11" s="19">
        <v>7.0356450531398607E-2</v>
      </c>
      <c r="AR11" s="19"/>
      <c r="AS11" s="19" t="s">
        <v>136</v>
      </c>
      <c r="AT11" s="19" t="s">
        <v>136</v>
      </c>
      <c r="AU11" s="19" t="s">
        <v>136</v>
      </c>
      <c r="AV11" s="19">
        <v>7.7061307024883202E-2</v>
      </c>
      <c r="AW11" s="19">
        <v>6.4623873366706705E-2</v>
      </c>
      <c r="AX11" s="19" t="s">
        <v>136</v>
      </c>
      <c r="AY11" s="19" t="s">
        <v>136</v>
      </c>
      <c r="AZ11" s="19" t="s">
        <v>136</v>
      </c>
      <c r="BA11" s="19" t="s">
        <v>136</v>
      </c>
      <c r="BB11" s="19"/>
      <c r="BC11" s="19">
        <v>4.7795963334251998E-2</v>
      </c>
      <c r="BD11" s="19">
        <v>0.137451784807058</v>
      </c>
      <c r="BE11" s="19">
        <v>0</v>
      </c>
      <c r="BF11" s="19">
        <v>9.3080080654580996E-2</v>
      </c>
      <c r="BG11" s="19">
        <v>6.6196479786461093E-2</v>
      </c>
      <c r="BH11" s="19">
        <v>0.32067241300136501</v>
      </c>
      <c r="BI11" s="19"/>
      <c r="BJ11" s="19">
        <v>2.9336008590877601E-2</v>
      </c>
      <c r="BK11" s="19">
        <v>0.14056831827291599</v>
      </c>
      <c r="BL11" s="19">
        <v>3.6779079663624398E-2</v>
      </c>
      <c r="BM11" s="19">
        <v>3.7780948753853898E-2</v>
      </c>
      <c r="BN11" s="19">
        <v>7.5054773627777294E-2</v>
      </c>
      <c r="BO11" s="19">
        <v>8.5893950166048297E-2</v>
      </c>
      <c r="BP11" s="19"/>
      <c r="BQ11" s="19">
        <v>6.9750970278564195E-2</v>
      </c>
      <c r="BR11" s="19">
        <v>7.9704610679207699E-2</v>
      </c>
      <c r="BS11" s="19"/>
      <c r="BT11" s="19">
        <v>2.9387910563255501E-2</v>
      </c>
      <c r="BU11" s="19">
        <v>9.8433602465731504E-2</v>
      </c>
      <c r="BV11" s="19"/>
      <c r="BW11" s="19">
        <v>6.9363084687028301E-2</v>
      </c>
      <c r="BX11" s="19">
        <v>6.5515408429019401E-2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0.218784522330985</v>
      </c>
      <c r="D9" s="17">
        <v>0.20357268156321201</v>
      </c>
      <c r="E9" s="17">
        <v>0.24038293450610601</v>
      </c>
      <c r="F9" s="17"/>
      <c r="G9" s="17">
        <v>0.27754145400452401</v>
      </c>
      <c r="H9" s="17">
        <v>0.18049350920361501</v>
      </c>
      <c r="I9" s="17">
        <v>0.22173626745334399</v>
      </c>
      <c r="J9" s="17"/>
      <c r="K9" s="17">
        <v>0.211330466696837</v>
      </c>
      <c r="L9" s="17">
        <v>0.244346957232489</v>
      </c>
      <c r="M9" s="17">
        <v>0.21981091710252201</v>
      </c>
      <c r="N9" s="17">
        <v>0.28783467390977902</v>
      </c>
      <c r="O9" s="17">
        <v>0.32787361157796202</v>
      </c>
      <c r="P9" s="17">
        <v>0.108228516545955</v>
      </c>
      <c r="Q9" s="17">
        <v>0.290076987082376</v>
      </c>
      <c r="R9" s="17">
        <v>0.11226673605177601</v>
      </c>
      <c r="S9" s="17">
        <v>0.50372978518998501</v>
      </c>
      <c r="T9" s="17">
        <v>0.19150561085387599</v>
      </c>
      <c r="U9" s="17">
        <v>0.23551108973457499</v>
      </c>
      <c r="V9" s="17" t="s">
        <v>136</v>
      </c>
      <c r="W9" s="17">
        <v>0.15739048242623399</v>
      </c>
      <c r="X9" s="17">
        <v>0.182295994004054</v>
      </c>
      <c r="Y9" s="17">
        <v>0.49995349079305301</v>
      </c>
      <c r="Z9" s="17">
        <v>0.248808032226677</v>
      </c>
      <c r="AA9" s="17"/>
      <c r="AB9" s="17">
        <v>0.22085420394058999</v>
      </c>
      <c r="AC9" s="17">
        <v>0.270260006464699</v>
      </c>
      <c r="AD9" s="17">
        <v>0.27364852254884098</v>
      </c>
      <c r="AE9" s="17">
        <v>0.14085184308278401</v>
      </c>
      <c r="AF9" s="17"/>
      <c r="AG9" s="17">
        <v>0.25463135454336799</v>
      </c>
      <c r="AH9" s="17">
        <v>0.12583399237042101</v>
      </c>
      <c r="AI9" s="17">
        <v>0.161733926045559</v>
      </c>
      <c r="AJ9" s="17">
        <v>0.13264446171695499</v>
      </c>
      <c r="AK9" s="17"/>
      <c r="AL9" s="17">
        <v>0.18323093510558</v>
      </c>
      <c r="AM9" s="17">
        <v>0.19417315777959901</v>
      </c>
      <c r="AN9" s="17">
        <v>0.32112719379724802</v>
      </c>
      <c r="AO9" s="17">
        <v>0.135090299310066</v>
      </c>
      <c r="AP9" s="17">
        <v>0.33370924011606101</v>
      </c>
      <c r="AQ9" s="17">
        <v>0.34974666506504798</v>
      </c>
      <c r="AR9" s="17"/>
      <c r="AS9" s="17" t="s">
        <v>136</v>
      </c>
      <c r="AT9" s="17" t="s">
        <v>136</v>
      </c>
      <c r="AU9" s="17" t="s">
        <v>136</v>
      </c>
      <c r="AV9" s="17">
        <v>0.24582072415499401</v>
      </c>
      <c r="AW9" s="17">
        <v>0.16047724652966799</v>
      </c>
      <c r="AX9" s="17" t="s">
        <v>136</v>
      </c>
      <c r="AY9" s="17" t="s">
        <v>136</v>
      </c>
      <c r="AZ9" s="17" t="s">
        <v>136</v>
      </c>
      <c r="BA9" s="17" t="s">
        <v>136</v>
      </c>
      <c r="BB9" s="17"/>
      <c r="BC9" s="17">
        <v>0.18355781601135401</v>
      </c>
      <c r="BD9" s="17">
        <v>0.29517851787154997</v>
      </c>
      <c r="BE9" s="17">
        <v>0.36445652510633902</v>
      </c>
      <c r="BF9" s="17">
        <v>0.30173092971829302</v>
      </c>
      <c r="BG9" s="17">
        <v>0.190313922212242</v>
      </c>
      <c r="BH9" s="17">
        <v>0.33191579456530002</v>
      </c>
      <c r="BI9" s="17"/>
      <c r="BJ9" s="17">
        <v>0.173684325117758</v>
      </c>
      <c r="BK9" s="17">
        <v>0.177173056211028</v>
      </c>
      <c r="BL9" s="17">
        <v>0.23727013688422699</v>
      </c>
      <c r="BM9" s="17">
        <v>0.23548302995817799</v>
      </c>
      <c r="BN9" s="17">
        <v>0.35559494467490299</v>
      </c>
      <c r="BO9" s="17">
        <v>0.12843588937950801</v>
      </c>
      <c r="BP9" s="17"/>
      <c r="BQ9" s="17">
        <v>0.23224080777324499</v>
      </c>
      <c r="BR9" s="17">
        <v>0.192499201606744</v>
      </c>
      <c r="BS9" s="17"/>
      <c r="BT9" s="17">
        <v>0.25741769218015798</v>
      </c>
      <c r="BU9" s="17">
        <v>0.192489573909437</v>
      </c>
      <c r="BV9" s="17"/>
      <c r="BW9" s="17">
        <v>0.26258703872386802</v>
      </c>
      <c r="BX9" s="17">
        <v>0.159992872371268</v>
      </c>
    </row>
    <row r="10" spans="2:76" x14ac:dyDescent="0.35">
      <c r="B10" s="18" t="s">
        <v>217</v>
      </c>
      <c r="C10" s="17">
        <v>0.70774107570682199</v>
      </c>
      <c r="D10" s="17">
        <v>0.72566600672279302</v>
      </c>
      <c r="E10" s="17">
        <v>0.68229050373437805</v>
      </c>
      <c r="F10" s="17"/>
      <c r="G10" s="17">
        <v>0.63138391106583103</v>
      </c>
      <c r="H10" s="17">
        <v>0.73852885126612</v>
      </c>
      <c r="I10" s="17">
        <v>0.75137022127043696</v>
      </c>
      <c r="J10" s="17"/>
      <c r="K10" s="17">
        <v>0.78866953330316303</v>
      </c>
      <c r="L10" s="17">
        <v>0.68246711795127502</v>
      </c>
      <c r="M10" s="17">
        <v>0.66852127647324699</v>
      </c>
      <c r="N10" s="17">
        <v>0.56769218974800595</v>
      </c>
      <c r="O10" s="17">
        <v>0.67212638842203798</v>
      </c>
      <c r="P10" s="17">
        <v>0.78022434340888802</v>
      </c>
      <c r="Q10" s="17">
        <v>0.55427087926461605</v>
      </c>
      <c r="R10" s="17">
        <v>0.78389411696298195</v>
      </c>
      <c r="S10" s="17">
        <v>0.49627021481001499</v>
      </c>
      <c r="T10" s="17">
        <v>0.74976786301995602</v>
      </c>
      <c r="U10" s="17">
        <v>0.67000467853864198</v>
      </c>
      <c r="V10" s="17" t="s">
        <v>136</v>
      </c>
      <c r="W10" s="17">
        <v>0.79014602343168705</v>
      </c>
      <c r="X10" s="17">
        <v>0.728376523316838</v>
      </c>
      <c r="Y10" s="17">
        <v>0.40054721007508198</v>
      </c>
      <c r="Z10" s="17">
        <v>0.50056132771698403</v>
      </c>
      <c r="AA10" s="17"/>
      <c r="AB10" s="17">
        <v>0.70638314463229002</v>
      </c>
      <c r="AC10" s="17">
        <v>0.69798804830628502</v>
      </c>
      <c r="AD10" s="17">
        <v>0.67997487828659797</v>
      </c>
      <c r="AE10" s="17">
        <v>0.73586517602092905</v>
      </c>
      <c r="AF10" s="17"/>
      <c r="AG10" s="17">
        <v>0.68219153305048597</v>
      </c>
      <c r="AH10" s="17">
        <v>0.76166562858446596</v>
      </c>
      <c r="AI10" s="17">
        <v>0.74887594964262205</v>
      </c>
      <c r="AJ10" s="17">
        <v>0.86735553828304501</v>
      </c>
      <c r="AK10" s="17"/>
      <c r="AL10" s="17">
        <v>0.76754327029501601</v>
      </c>
      <c r="AM10" s="17">
        <v>0.75504552828784799</v>
      </c>
      <c r="AN10" s="17">
        <v>0.64850219973624001</v>
      </c>
      <c r="AO10" s="17">
        <v>0.78905331389889599</v>
      </c>
      <c r="AP10" s="17">
        <v>0.48191769153276098</v>
      </c>
      <c r="AQ10" s="17">
        <v>0.55814180466298202</v>
      </c>
      <c r="AR10" s="17"/>
      <c r="AS10" s="17" t="s">
        <v>136</v>
      </c>
      <c r="AT10" s="17" t="s">
        <v>136</v>
      </c>
      <c r="AU10" s="17" t="s">
        <v>136</v>
      </c>
      <c r="AV10" s="17">
        <v>0.67182928402028796</v>
      </c>
      <c r="AW10" s="17">
        <v>0.78518977785871402</v>
      </c>
      <c r="AX10" s="17" t="s">
        <v>136</v>
      </c>
      <c r="AY10" s="17" t="s">
        <v>136</v>
      </c>
      <c r="AZ10" s="17" t="s">
        <v>136</v>
      </c>
      <c r="BA10" s="17" t="s">
        <v>136</v>
      </c>
      <c r="BB10" s="17"/>
      <c r="BC10" s="17">
        <v>0.73859046264527295</v>
      </c>
      <c r="BD10" s="17">
        <v>0.64121923851885798</v>
      </c>
      <c r="BE10" s="17">
        <v>0.63554347489366103</v>
      </c>
      <c r="BF10" s="17">
        <v>0.59833347182840302</v>
      </c>
      <c r="BG10" s="17">
        <v>0.75558610354045097</v>
      </c>
      <c r="BH10" s="17">
        <v>0</v>
      </c>
      <c r="BI10" s="17"/>
      <c r="BJ10" s="17">
        <v>0.70625096053160497</v>
      </c>
      <c r="BK10" s="17">
        <v>0.73206505030117797</v>
      </c>
      <c r="BL10" s="17">
        <v>0.76272986311577295</v>
      </c>
      <c r="BM10" s="17">
        <v>0.71710616530975202</v>
      </c>
      <c r="BN10" s="17">
        <v>0.62461981098354002</v>
      </c>
      <c r="BO10" s="17">
        <v>0.70006812032093801</v>
      </c>
      <c r="BP10" s="17"/>
      <c r="BQ10" s="17">
        <v>0.686930400868622</v>
      </c>
      <c r="BR10" s="17">
        <v>0.748392358332859</v>
      </c>
      <c r="BS10" s="17"/>
      <c r="BT10" s="17">
        <v>0.66434942726030199</v>
      </c>
      <c r="BU10" s="17">
        <v>0.73634310427316196</v>
      </c>
      <c r="BV10" s="17"/>
      <c r="BW10" s="17">
        <v>0.67670067274090595</v>
      </c>
      <c r="BX10" s="17">
        <v>0.76422652374308098</v>
      </c>
    </row>
    <row r="11" spans="2:76" x14ac:dyDescent="0.35">
      <c r="B11" s="18" t="s">
        <v>97</v>
      </c>
      <c r="C11" s="19">
        <v>7.3474401962193597E-2</v>
      </c>
      <c r="D11" s="19">
        <v>7.0761311713995398E-2</v>
      </c>
      <c r="E11" s="19">
        <v>7.7326561759515994E-2</v>
      </c>
      <c r="F11" s="19"/>
      <c r="G11" s="19">
        <v>9.1074634929644904E-2</v>
      </c>
      <c r="H11" s="19">
        <v>8.0977639530264295E-2</v>
      </c>
      <c r="I11" s="19">
        <v>2.6893511276218501E-2</v>
      </c>
      <c r="J11" s="19"/>
      <c r="K11" s="19">
        <v>0</v>
      </c>
      <c r="L11" s="19">
        <v>7.3185924816235398E-2</v>
      </c>
      <c r="M11" s="19">
        <v>0.11166780642423101</v>
      </c>
      <c r="N11" s="19">
        <v>0.14447313634221501</v>
      </c>
      <c r="O11" s="19">
        <v>0</v>
      </c>
      <c r="P11" s="19">
        <v>0.11154714004515801</v>
      </c>
      <c r="Q11" s="19">
        <v>0.15565213365300701</v>
      </c>
      <c r="R11" s="19">
        <v>0.10383914698524201</v>
      </c>
      <c r="S11" s="19">
        <v>0</v>
      </c>
      <c r="T11" s="19">
        <v>5.8726526126168799E-2</v>
      </c>
      <c r="U11" s="19">
        <v>9.4484231726783205E-2</v>
      </c>
      <c r="V11" s="19" t="s">
        <v>136</v>
      </c>
      <c r="W11" s="19">
        <v>5.2463494142078099E-2</v>
      </c>
      <c r="X11" s="19">
        <v>8.9327482679108505E-2</v>
      </c>
      <c r="Y11" s="19">
        <v>9.9499299131865199E-2</v>
      </c>
      <c r="Z11" s="19">
        <v>0.250630640056339</v>
      </c>
      <c r="AA11" s="19"/>
      <c r="AB11" s="19">
        <v>7.2762651427120101E-2</v>
      </c>
      <c r="AC11" s="19">
        <v>3.1751945229015997E-2</v>
      </c>
      <c r="AD11" s="19">
        <v>4.6376599164561001E-2</v>
      </c>
      <c r="AE11" s="19">
        <v>0.123282980896287</v>
      </c>
      <c r="AF11" s="19"/>
      <c r="AG11" s="19">
        <v>6.3177112406146693E-2</v>
      </c>
      <c r="AH11" s="19">
        <v>0.11250037904511299</v>
      </c>
      <c r="AI11" s="19">
        <v>8.9390124311819405E-2</v>
      </c>
      <c r="AJ11" s="19">
        <v>0</v>
      </c>
      <c r="AK11" s="19"/>
      <c r="AL11" s="19">
        <v>4.9225794599404203E-2</v>
      </c>
      <c r="AM11" s="19">
        <v>5.07813139325528E-2</v>
      </c>
      <c r="AN11" s="19">
        <v>3.0370606466511699E-2</v>
      </c>
      <c r="AO11" s="19">
        <v>7.5856386791038094E-2</v>
      </c>
      <c r="AP11" s="19">
        <v>0.184373068351178</v>
      </c>
      <c r="AQ11" s="19">
        <v>9.2111530271969597E-2</v>
      </c>
      <c r="AR11" s="19"/>
      <c r="AS11" s="19" t="s">
        <v>136</v>
      </c>
      <c r="AT11" s="19" t="s">
        <v>136</v>
      </c>
      <c r="AU11" s="19" t="s">
        <v>136</v>
      </c>
      <c r="AV11" s="19">
        <v>8.2349991824717694E-2</v>
      </c>
      <c r="AW11" s="19">
        <v>5.4332975611618498E-2</v>
      </c>
      <c r="AX11" s="19" t="s">
        <v>136</v>
      </c>
      <c r="AY11" s="19" t="s">
        <v>136</v>
      </c>
      <c r="AZ11" s="19" t="s">
        <v>136</v>
      </c>
      <c r="BA11" s="19" t="s">
        <v>136</v>
      </c>
      <c r="BB11" s="19"/>
      <c r="BC11" s="19">
        <v>7.7851721343373495E-2</v>
      </c>
      <c r="BD11" s="19">
        <v>6.3602243609592393E-2</v>
      </c>
      <c r="BE11" s="19">
        <v>0</v>
      </c>
      <c r="BF11" s="19">
        <v>9.9935598453303104E-2</v>
      </c>
      <c r="BG11" s="19">
        <v>5.4099974247306601E-2</v>
      </c>
      <c r="BH11" s="19">
        <v>0.66808420543470004</v>
      </c>
      <c r="BI11" s="19"/>
      <c r="BJ11" s="19">
        <v>0.12006471435063699</v>
      </c>
      <c r="BK11" s="19">
        <v>9.0761893487794398E-2</v>
      </c>
      <c r="BL11" s="19">
        <v>0</v>
      </c>
      <c r="BM11" s="19">
        <v>4.74108047320696E-2</v>
      </c>
      <c r="BN11" s="19">
        <v>1.9785244341556998E-2</v>
      </c>
      <c r="BO11" s="19">
        <v>0.17149599029955401</v>
      </c>
      <c r="BP11" s="19"/>
      <c r="BQ11" s="19">
        <v>8.0828791358132895E-2</v>
      </c>
      <c r="BR11" s="19">
        <v>5.9108440060396603E-2</v>
      </c>
      <c r="BS11" s="19"/>
      <c r="BT11" s="19">
        <v>7.8232880559540696E-2</v>
      </c>
      <c r="BU11" s="19">
        <v>7.1167321817400597E-2</v>
      </c>
      <c r="BV11" s="19"/>
      <c r="BW11" s="19">
        <v>6.0712288535225999E-2</v>
      </c>
      <c r="BX11" s="19">
        <v>7.5780603885650999E-2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0.19144742077958299</v>
      </c>
      <c r="D9" s="17">
        <v>0.191703951919068</v>
      </c>
      <c r="E9" s="17">
        <v>0.19108318706382699</v>
      </c>
      <c r="F9" s="17"/>
      <c r="G9" s="17">
        <v>0.257271020801841</v>
      </c>
      <c r="H9" s="17">
        <v>0.17680014199927599</v>
      </c>
      <c r="I9" s="17">
        <v>0.124083414429404</v>
      </c>
      <c r="J9" s="17"/>
      <c r="K9" s="17">
        <v>0.28148079664868703</v>
      </c>
      <c r="L9" s="17">
        <v>0.148428396584984</v>
      </c>
      <c r="M9" s="17">
        <v>0.22333561284846201</v>
      </c>
      <c r="N9" s="17">
        <v>0.14618087934238699</v>
      </c>
      <c r="O9" s="17">
        <v>0</v>
      </c>
      <c r="P9" s="17">
        <v>0.108228516545955</v>
      </c>
      <c r="Q9" s="17">
        <v>0.20404219003245899</v>
      </c>
      <c r="R9" s="17">
        <v>0.217109897604398</v>
      </c>
      <c r="S9" s="17">
        <v>0.50372978518998501</v>
      </c>
      <c r="T9" s="17">
        <v>0.11893960517086501</v>
      </c>
      <c r="U9" s="17">
        <v>0.18770748280514701</v>
      </c>
      <c r="V9" s="17" t="s">
        <v>136</v>
      </c>
      <c r="W9" s="17">
        <v>0.25877121128285702</v>
      </c>
      <c r="X9" s="17">
        <v>0.271623476683162</v>
      </c>
      <c r="Y9" s="17">
        <v>0.20286440645401399</v>
      </c>
      <c r="Z9" s="17">
        <v>0.248808032226677</v>
      </c>
      <c r="AA9" s="17"/>
      <c r="AB9" s="17">
        <v>8.9384808914980102E-2</v>
      </c>
      <c r="AC9" s="17">
        <v>0.24211140799282899</v>
      </c>
      <c r="AD9" s="17">
        <v>0.24246739199773801</v>
      </c>
      <c r="AE9" s="17">
        <v>0.15516409804460299</v>
      </c>
      <c r="AF9" s="17"/>
      <c r="AG9" s="17">
        <v>0.222940995861557</v>
      </c>
      <c r="AH9" s="17">
        <v>0.17040874683489601</v>
      </c>
      <c r="AI9" s="17">
        <v>0.15737260367058201</v>
      </c>
      <c r="AJ9" s="17">
        <v>0.13264446171695499</v>
      </c>
      <c r="AK9" s="17"/>
      <c r="AL9" s="17">
        <v>0.15701451116170301</v>
      </c>
      <c r="AM9" s="17">
        <v>0.193805020071287</v>
      </c>
      <c r="AN9" s="17">
        <v>0.26432119977288798</v>
      </c>
      <c r="AO9" s="17">
        <v>9.21143050466465E-2</v>
      </c>
      <c r="AP9" s="17">
        <v>0.14192572713516</v>
      </c>
      <c r="AQ9" s="17">
        <v>0.29346487977890301</v>
      </c>
      <c r="AR9" s="17"/>
      <c r="AS9" s="17" t="s">
        <v>136</v>
      </c>
      <c r="AT9" s="17" t="s">
        <v>136</v>
      </c>
      <c r="AU9" s="17" t="s">
        <v>136</v>
      </c>
      <c r="AV9" s="17">
        <v>0.23584659379935799</v>
      </c>
      <c r="AW9" s="17">
        <v>9.5694517192534995E-2</v>
      </c>
      <c r="AX9" s="17" t="s">
        <v>136</v>
      </c>
      <c r="AY9" s="17" t="s">
        <v>136</v>
      </c>
      <c r="AZ9" s="17" t="s">
        <v>136</v>
      </c>
      <c r="BA9" s="17" t="s">
        <v>136</v>
      </c>
      <c r="BB9" s="17"/>
      <c r="BC9" s="17">
        <v>0.17971593245682199</v>
      </c>
      <c r="BD9" s="17">
        <v>0.30103892280420702</v>
      </c>
      <c r="BE9" s="17">
        <v>0</v>
      </c>
      <c r="BF9" s="17">
        <v>0.26863004488825298</v>
      </c>
      <c r="BG9" s="17">
        <v>0.15280528767627399</v>
      </c>
      <c r="BH9" s="17">
        <v>0</v>
      </c>
      <c r="BI9" s="17"/>
      <c r="BJ9" s="17">
        <v>0.203188649651524</v>
      </c>
      <c r="BK9" s="17">
        <v>0.17351585573480299</v>
      </c>
      <c r="BL9" s="17">
        <v>0.16228110239923901</v>
      </c>
      <c r="BM9" s="17">
        <v>0.172230808967821</v>
      </c>
      <c r="BN9" s="17">
        <v>0.27602923851660199</v>
      </c>
      <c r="BO9" s="17">
        <v>0.14252093645299399</v>
      </c>
      <c r="BP9" s="17"/>
      <c r="BQ9" s="17">
        <v>0.18887992241818</v>
      </c>
      <c r="BR9" s="17">
        <v>0.19646273634925099</v>
      </c>
      <c r="BS9" s="17"/>
      <c r="BT9" s="17">
        <v>0.19780639127577199</v>
      </c>
      <c r="BU9" s="17">
        <v>0.18887639209235299</v>
      </c>
      <c r="BV9" s="17"/>
      <c r="BW9" s="17">
        <v>0.223427639158153</v>
      </c>
      <c r="BX9" s="17">
        <v>0.157088974746532</v>
      </c>
    </row>
    <row r="10" spans="2:76" x14ac:dyDescent="0.35">
      <c r="B10" s="18" t="s">
        <v>217</v>
      </c>
      <c r="C10" s="17">
        <v>0.75979050213834298</v>
      </c>
      <c r="D10" s="17">
        <v>0.75935092692493</v>
      </c>
      <c r="E10" s="17">
        <v>0.76041462953923999</v>
      </c>
      <c r="F10" s="17"/>
      <c r="G10" s="17">
        <v>0.67083931478216396</v>
      </c>
      <c r="H10" s="17">
        <v>0.78864062688352099</v>
      </c>
      <c r="I10" s="17">
        <v>0.82816678638527697</v>
      </c>
      <c r="J10" s="17"/>
      <c r="K10" s="17">
        <v>0.71851920335131303</v>
      </c>
      <c r="L10" s="17">
        <v>0.77480902413249797</v>
      </c>
      <c r="M10" s="17">
        <v>0.66852127647324699</v>
      </c>
      <c r="N10" s="17">
        <v>0.85381912065761301</v>
      </c>
      <c r="O10" s="17">
        <v>1</v>
      </c>
      <c r="P10" s="17">
        <v>0.891771483454045</v>
      </c>
      <c r="Q10" s="17">
        <v>0.75749395775101103</v>
      </c>
      <c r="R10" s="17">
        <v>0.74838589227200403</v>
      </c>
      <c r="S10" s="17">
        <v>0.252995183313317</v>
      </c>
      <c r="T10" s="17">
        <v>0.81009337860865904</v>
      </c>
      <c r="U10" s="17">
        <v>0.71780828546806896</v>
      </c>
      <c r="V10" s="17" t="s">
        <v>136</v>
      </c>
      <c r="W10" s="17">
        <v>0.68923407030196204</v>
      </c>
      <c r="X10" s="17">
        <v>0.728376523316838</v>
      </c>
      <c r="Y10" s="17">
        <v>0.79713559354598595</v>
      </c>
      <c r="Z10" s="17">
        <v>0.75119196777332298</v>
      </c>
      <c r="AA10" s="17"/>
      <c r="AB10" s="17">
        <v>0.83785253965789996</v>
      </c>
      <c r="AC10" s="17">
        <v>0.73098466391206296</v>
      </c>
      <c r="AD10" s="17">
        <v>0.72196328894275597</v>
      </c>
      <c r="AE10" s="17">
        <v>0.80195797312418504</v>
      </c>
      <c r="AF10" s="17"/>
      <c r="AG10" s="17">
        <v>0.714386979219098</v>
      </c>
      <c r="AH10" s="17">
        <v>0.79998285270802305</v>
      </c>
      <c r="AI10" s="17">
        <v>0.81978550938960704</v>
      </c>
      <c r="AJ10" s="17">
        <v>0.86735553828304501</v>
      </c>
      <c r="AK10" s="17"/>
      <c r="AL10" s="17">
        <v>0.80483706554435397</v>
      </c>
      <c r="AM10" s="17">
        <v>0.77765799647354095</v>
      </c>
      <c r="AN10" s="17">
        <v>0.70530819376060006</v>
      </c>
      <c r="AO10" s="17">
        <v>0.86649177650030695</v>
      </c>
      <c r="AP10" s="17">
        <v>0.79159499925690402</v>
      </c>
      <c r="AQ10" s="17">
        <v>0.70653512022109699</v>
      </c>
      <c r="AR10" s="17"/>
      <c r="AS10" s="17" t="s">
        <v>136</v>
      </c>
      <c r="AT10" s="17" t="s">
        <v>136</v>
      </c>
      <c r="AU10" s="17" t="s">
        <v>136</v>
      </c>
      <c r="AV10" s="17">
        <v>0.72638418506234104</v>
      </c>
      <c r="AW10" s="17">
        <v>0.83183580480089503</v>
      </c>
      <c r="AX10" s="17" t="s">
        <v>136</v>
      </c>
      <c r="AY10" s="17" t="s">
        <v>136</v>
      </c>
      <c r="AZ10" s="17" t="s">
        <v>136</v>
      </c>
      <c r="BA10" s="17" t="s">
        <v>136</v>
      </c>
      <c r="BB10" s="17"/>
      <c r="BC10" s="17">
        <v>0.76473307872031304</v>
      </c>
      <c r="BD10" s="17">
        <v>0.65626250008143305</v>
      </c>
      <c r="BE10" s="17">
        <v>1</v>
      </c>
      <c r="BF10" s="17">
        <v>0.73136995511174696</v>
      </c>
      <c r="BG10" s="17">
        <v>0.79194815450289102</v>
      </c>
      <c r="BH10" s="17">
        <v>0.67932758699863505</v>
      </c>
      <c r="BI10" s="17"/>
      <c r="BJ10" s="17">
        <v>0.78439606263634898</v>
      </c>
      <c r="BK10" s="17">
        <v>0.76457402258376095</v>
      </c>
      <c r="BL10" s="17">
        <v>0.79527535131537896</v>
      </c>
      <c r="BM10" s="17">
        <v>0.765689802321596</v>
      </c>
      <c r="BN10" s="17">
        <v>0.72397076148339801</v>
      </c>
      <c r="BO10" s="17">
        <v>0.685983073247452</v>
      </c>
      <c r="BP10" s="17"/>
      <c r="BQ10" s="17">
        <v>0.75486862178825598</v>
      </c>
      <c r="BR10" s="17">
        <v>0.76940483472094801</v>
      </c>
      <c r="BS10" s="17"/>
      <c r="BT10" s="17">
        <v>0.76341814166642996</v>
      </c>
      <c r="BU10" s="17">
        <v>0.761895642466066</v>
      </c>
      <c r="BV10" s="17"/>
      <c r="BW10" s="17">
        <v>0.73062229777586596</v>
      </c>
      <c r="BX10" s="17">
        <v>0.79470668432870295</v>
      </c>
    </row>
    <row r="11" spans="2:76" x14ac:dyDescent="0.35">
      <c r="B11" s="18" t="s">
        <v>97</v>
      </c>
      <c r="C11" s="19">
        <v>4.8762077082074098E-2</v>
      </c>
      <c r="D11" s="19">
        <v>4.8945121156002303E-2</v>
      </c>
      <c r="E11" s="19">
        <v>4.8502183396933102E-2</v>
      </c>
      <c r="F11" s="19"/>
      <c r="G11" s="19">
        <v>7.1889664415995105E-2</v>
      </c>
      <c r="H11" s="19">
        <v>3.4559231117202903E-2</v>
      </c>
      <c r="I11" s="19">
        <v>4.7749799185318201E-2</v>
      </c>
      <c r="J11" s="19"/>
      <c r="K11" s="19">
        <v>0</v>
      </c>
      <c r="L11" s="19">
        <v>7.6762579282518006E-2</v>
      </c>
      <c r="M11" s="19">
        <v>0.10814311067829099</v>
      </c>
      <c r="N11" s="19">
        <v>0</v>
      </c>
      <c r="O11" s="19">
        <v>0</v>
      </c>
      <c r="P11" s="19">
        <v>0</v>
      </c>
      <c r="Q11" s="19">
        <v>3.8463852216530599E-2</v>
      </c>
      <c r="R11" s="19">
        <v>3.4504210123598202E-2</v>
      </c>
      <c r="S11" s="19">
        <v>0.24327503149669799</v>
      </c>
      <c r="T11" s="19">
        <v>7.0967016220475396E-2</v>
      </c>
      <c r="U11" s="19">
        <v>9.4484231726783205E-2</v>
      </c>
      <c r="V11" s="19" t="s">
        <v>136</v>
      </c>
      <c r="W11" s="19">
        <v>5.1994718415180302E-2</v>
      </c>
      <c r="X11" s="19">
        <v>0</v>
      </c>
      <c r="Y11" s="19">
        <v>0</v>
      </c>
      <c r="Z11" s="19">
        <v>0</v>
      </c>
      <c r="AA11" s="19"/>
      <c r="AB11" s="19">
        <v>7.2762651427120101E-2</v>
      </c>
      <c r="AC11" s="19">
        <v>2.6903928095108401E-2</v>
      </c>
      <c r="AD11" s="19">
        <v>3.5569319059506499E-2</v>
      </c>
      <c r="AE11" s="19">
        <v>4.2877928831212102E-2</v>
      </c>
      <c r="AF11" s="19"/>
      <c r="AG11" s="19">
        <v>6.2672024919344704E-2</v>
      </c>
      <c r="AH11" s="19">
        <v>2.96084004570807E-2</v>
      </c>
      <c r="AI11" s="19">
        <v>2.2841886939810999E-2</v>
      </c>
      <c r="AJ11" s="19">
        <v>0</v>
      </c>
      <c r="AK11" s="19"/>
      <c r="AL11" s="19">
        <v>3.8148423293942697E-2</v>
      </c>
      <c r="AM11" s="19">
        <v>2.8536983455172499E-2</v>
      </c>
      <c r="AN11" s="19">
        <v>3.0370606466511699E-2</v>
      </c>
      <c r="AO11" s="19">
        <v>4.1393918453046699E-2</v>
      </c>
      <c r="AP11" s="19">
        <v>6.6479273607936401E-2</v>
      </c>
      <c r="AQ11" s="19">
        <v>0</v>
      </c>
      <c r="AR11" s="19"/>
      <c r="AS11" s="19" t="s">
        <v>136</v>
      </c>
      <c r="AT11" s="19" t="s">
        <v>136</v>
      </c>
      <c r="AU11" s="19" t="s">
        <v>136</v>
      </c>
      <c r="AV11" s="19">
        <v>3.77692211383003E-2</v>
      </c>
      <c r="AW11" s="19">
        <v>7.2469678006570407E-2</v>
      </c>
      <c r="AX11" s="19" t="s">
        <v>136</v>
      </c>
      <c r="AY11" s="19" t="s">
        <v>136</v>
      </c>
      <c r="AZ11" s="19" t="s">
        <v>136</v>
      </c>
      <c r="BA11" s="19" t="s">
        <v>136</v>
      </c>
      <c r="BB11" s="19"/>
      <c r="BC11" s="19">
        <v>5.55509888228655E-2</v>
      </c>
      <c r="BD11" s="19">
        <v>4.2698577114360099E-2</v>
      </c>
      <c r="BE11" s="19">
        <v>0</v>
      </c>
      <c r="BF11" s="19">
        <v>0</v>
      </c>
      <c r="BG11" s="19">
        <v>5.5246557820834701E-2</v>
      </c>
      <c r="BH11" s="19">
        <v>0.32067241300136501</v>
      </c>
      <c r="BI11" s="19"/>
      <c r="BJ11" s="19">
        <v>1.2415287712126801E-2</v>
      </c>
      <c r="BK11" s="19">
        <v>6.1910121681436003E-2</v>
      </c>
      <c r="BL11" s="19">
        <v>4.2443546285382397E-2</v>
      </c>
      <c r="BM11" s="19">
        <v>6.2079388710582599E-2</v>
      </c>
      <c r="BN11" s="19">
        <v>0</v>
      </c>
      <c r="BO11" s="19">
        <v>0.17149599029955401</v>
      </c>
      <c r="BP11" s="19"/>
      <c r="BQ11" s="19">
        <v>5.6251455793564401E-2</v>
      </c>
      <c r="BR11" s="19">
        <v>3.4132428929801201E-2</v>
      </c>
      <c r="BS11" s="19"/>
      <c r="BT11" s="19">
        <v>3.8775467057798899E-2</v>
      </c>
      <c r="BU11" s="19">
        <v>4.92279654415805E-2</v>
      </c>
      <c r="BV11" s="19"/>
      <c r="BW11" s="19">
        <v>4.5950063065980797E-2</v>
      </c>
      <c r="BX11" s="19">
        <v>4.8204340924764999E-2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0.74927896848491304</v>
      </c>
      <c r="D9" s="17">
        <v>0.78592005322914404</v>
      </c>
      <c r="E9" s="17">
        <v>0.69725441321044401</v>
      </c>
      <c r="F9" s="17"/>
      <c r="G9" s="17">
        <v>0.75460330839115897</v>
      </c>
      <c r="H9" s="17">
        <v>0.74596233704650305</v>
      </c>
      <c r="I9" s="17">
        <v>0.74916327994514098</v>
      </c>
      <c r="J9" s="17"/>
      <c r="K9" s="17">
        <v>0.74383088471210801</v>
      </c>
      <c r="L9" s="17">
        <v>0.68436850696770601</v>
      </c>
      <c r="M9" s="17">
        <v>0.89185688932170903</v>
      </c>
      <c r="N9" s="17">
        <v>0.85847863260956003</v>
      </c>
      <c r="O9" s="17">
        <v>1</v>
      </c>
      <c r="P9" s="17">
        <v>1</v>
      </c>
      <c r="Q9" s="17">
        <v>0.74820040144306399</v>
      </c>
      <c r="R9" s="17">
        <v>0.71317189723256602</v>
      </c>
      <c r="S9" s="17">
        <v>0.74926539812333204</v>
      </c>
      <c r="T9" s="17">
        <v>0.78308725895539999</v>
      </c>
      <c r="U9" s="17">
        <v>0.57273515024688504</v>
      </c>
      <c r="V9" s="17" t="s">
        <v>136</v>
      </c>
      <c r="W9" s="17">
        <v>0.73963473914571798</v>
      </c>
      <c r="X9" s="17">
        <v>0.81956714578023804</v>
      </c>
      <c r="Y9" s="17">
        <v>0.70291091566096098</v>
      </c>
      <c r="Z9" s="17">
        <v>0.87559598388666204</v>
      </c>
      <c r="AA9" s="17"/>
      <c r="AB9" s="17">
        <v>0.54903059857234604</v>
      </c>
      <c r="AC9" s="17">
        <v>0.73165661304279905</v>
      </c>
      <c r="AD9" s="17">
        <v>0.80330485804799401</v>
      </c>
      <c r="AE9" s="17">
        <v>0.80726942869424201</v>
      </c>
      <c r="AF9" s="17"/>
      <c r="AG9" s="17">
        <v>0.71375786686184095</v>
      </c>
      <c r="AH9" s="17">
        <v>0.90902652920994098</v>
      </c>
      <c r="AI9" s="17">
        <v>0.80662065765402502</v>
      </c>
      <c r="AJ9" s="17">
        <v>0.86272797251214495</v>
      </c>
      <c r="AK9" s="17"/>
      <c r="AL9" s="17">
        <v>0.77987770978473603</v>
      </c>
      <c r="AM9" s="17">
        <v>0.75766216816888099</v>
      </c>
      <c r="AN9" s="17">
        <v>0.67420232544080205</v>
      </c>
      <c r="AO9" s="17">
        <v>0.73131761977931997</v>
      </c>
      <c r="AP9" s="17">
        <v>0.82093796693441701</v>
      </c>
      <c r="AQ9" s="17">
        <v>0.70649268354998995</v>
      </c>
      <c r="AR9" s="17"/>
      <c r="AS9" s="17" t="s">
        <v>136</v>
      </c>
      <c r="AT9" s="17" t="s">
        <v>136</v>
      </c>
      <c r="AU9" s="17" t="s">
        <v>136</v>
      </c>
      <c r="AV9" s="17">
        <v>0.79097194414441896</v>
      </c>
      <c r="AW9" s="17">
        <v>0.65936235051539105</v>
      </c>
      <c r="AX9" s="17" t="s">
        <v>136</v>
      </c>
      <c r="AY9" s="17" t="s">
        <v>136</v>
      </c>
      <c r="AZ9" s="17" t="s">
        <v>136</v>
      </c>
      <c r="BA9" s="17" t="s">
        <v>136</v>
      </c>
      <c r="BB9" s="17"/>
      <c r="BC9" s="17">
        <v>0.76432132604251002</v>
      </c>
      <c r="BD9" s="17">
        <v>0.70123309239245002</v>
      </c>
      <c r="BE9" s="17">
        <v>0.49216107758037397</v>
      </c>
      <c r="BF9" s="17">
        <v>0.68114827158362001</v>
      </c>
      <c r="BG9" s="17">
        <v>0.77966702771461704</v>
      </c>
      <c r="BH9" s="17">
        <v>1</v>
      </c>
      <c r="BI9" s="17"/>
      <c r="BJ9" s="17">
        <v>0.76996650310353099</v>
      </c>
      <c r="BK9" s="17">
        <v>0.67582866868130698</v>
      </c>
      <c r="BL9" s="17">
        <v>0.778743361892414</v>
      </c>
      <c r="BM9" s="17">
        <v>0.82041006974692698</v>
      </c>
      <c r="BN9" s="17">
        <v>0.76452646959344595</v>
      </c>
      <c r="BO9" s="17">
        <v>0.67209055379754101</v>
      </c>
      <c r="BP9" s="17"/>
      <c r="BQ9" s="17">
        <v>0.75183480054880503</v>
      </c>
      <c r="BR9" s="17">
        <v>0.74428644169845504</v>
      </c>
      <c r="BS9" s="17"/>
      <c r="BT9" s="17">
        <v>0.76952289104562599</v>
      </c>
      <c r="BU9" s="17">
        <v>0.74186159677932795</v>
      </c>
      <c r="BV9" s="17"/>
      <c r="BW9" s="17">
        <v>0.70877453553931402</v>
      </c>
      <c r="BX9" s="17">
        <v>0.79781714122679603</v>
      </c>
    </row>
    <row r="10" spans="2:76" x14ac:dyDescent="0.35">
      <c r="B10" s="18" t="s">
        <v>217</v>
      </c>
      <c r="C10" s="17">
        <v>0.19912605787645399</v>
      </c>
      <c r="D10" s="17">
        <v>0.16872435581049799</v>
      </c>
      <c r="E10" s="17">
        <v>0.24229167485009701</v>
      </c>
      <c r="F10" s="17"/>
      <c r="G10" s="17">
        <v>0.19620499132812599</v>
      </c>
      <c r="H10" s="17">
        <v>0.21127178415494999</v>
      </c>
      <c r="I10" s="17">
        <v>0.173356518727599</v>
      </c>
      <c r="J10" s="17"/>
      <c r="K10" s="17">
        <v>0.23379464803496899</v>
      </c>
      <c r="L10" s="17">
        <v>0.18707127503613899</v>
      </c>
      <c r="M10" s="17">
        <v>0.10814311067829099</v>
      </c>
      <c r="N10" s="17">
        <v>0.14152136739043999</v>
      </c>
      <c r="O10" s="17">
        <v>0</v>
      </c>
      <c r="P10" s="17">
        <v>0</v>
      </c>
      <c r="Q10" s="17">
        <v>0.212119229009431</v>
      </c>
      <c r="R10" s="17">
        <v>0.216815667952858</v>
      </c>
      <c r="S10" s="17">
        <v>0.25073460187666802</v>
      </c>
      <c r="T10" s="17">
        <v>0.16791495540814699</v>
      </c>
      <c r="U10" s="17">
        <v>0.378896180853112</v>
      </c>
      <c r="V10" s="17" t="s">
        <v>136</v>
      </c>
      <c r="W10" s="17">
        <v>0.26036526085428202</v>
      </c>
      <c r="X10" s="17">
        <v>9.1105371540653901E-2</v>
      </c>
      <c r="Y10" s="17">
        <v>0.29708908433903902</v>
      </c>
      <c r="Z10" s="17">
        <v>0.124404016113338</v>
      </c>
      <c r="AA10" s="17"/>
      <c r="AB10" s="17">
        <v>0.32606498408159801</v>
      </c>
      <c r="AC10" s="17">
        <v>0.20663947339696601</v>
      </c>
      <c r="AD10" s="17">
        <v>0.17169696650413099</v>
      </c>
      <c r="AE10" s="17">
        <v>0.14914368287315</v>
      </c>
      <c r="AF10" s="17"/>
      <c r="AG10" s="17">
        <v>0.23022581046355001</v>
      </c>
      <c r="AH10" s="17">
        <v>3.0820228770214599E-2</v>
      </c>
      <c r="AI10" s="17">
        <v>0.16883254799366701</v>
      </c>
      <c r="AJ10" s="17">
        <v>0.137272027487855</v>
      </c>
      <c r="AK10" s="17"/>
      <c r="AL10" s="17">
        <v>0.16773789681161499</v>
      </c>
      <c r="AM10" s="17">
        <v>0.21440964350858399</v>
      </c>
      <c r="AN10" s="17">
        <v>0.26312988621125299</v>
      </c>
      <c r="AO10" s="17">
        <v>0.184187570491118</v>
      </c>
      <c r="AP10" s="17">
        <v>0.117212229826548</v>
      </c>
      <c r="AQ10" s="17">
        <v>0.19859889644843101</v>
      </c>
      <c r="AR10" s="17"/>
      <c r="AS10" s="17" t="s">
        <v>136</v>
      </c>
      <c r="AT10" s="17" t="s">
        <v>136</v>
      </c>
      <c r="AU10" s="17" t="s">
        <v>136</v>
      </c>
      <c r="AV10" s="17">
        <v>0.17773723905571401</v>
      </c>
      <c r="AW10" s="17">
        <v>0.245253977994943</v>
      </c>
      <c r="AX10" s="17" t="s">
        <v>136</v>
      </c>
      <c r="AY10" s="17" t="s">
        <v>136</v>
      </c>
      <c r="AZ10" s="17" t="s">
        <v>136</v>
      </c>
      <c r="BA10" s="17" t="s">
        <v>136</v>
      </c>
      <c r="BB10" s="17"/>
      <c r="BC10" s="17">
        <v>0.18677087140138099</v>
      </c>
      <c r="BD10" s="17">
        <v>0.233521632647233</v>
      </c>
      <c r="BE10" s="17">
        <v>0.345674028918735</v>
      </c>
      <c r="BF10" s="17">
        <v>0.23080039375722999</v>
      </c>
      <c r="BG10" s="17">
        <v>0.18653037797673599</v>
      </c>
      <c r="BH10" s="17">
        <v>0</v>
      </c>
      <c r="BI10" s="17"/>
      <c r="BJ10" s="17">
        <v>0.147350431812411</v>
      </c>
      <c r="BK10" s="17">
        <v>0.24828088672510101</v>
      </c>
      <c r="BL10" s="17">
        <v>0.221256638107586</v>
      </c>
      <c r="BM10" s="17">
        <v>0.15443792252837399</v>
      </c>
      <c r="BN10" s="17">
        <v>0.17598634792323301</v>
      </c>
      <c r="BO10" s="17">
        <v>0.32790944620245899</v>
      </c>
      <c r="BP10" s="17"/>
      <c r="BQ10" s="17">
        <v>0.20575411314966499</v>
      </c>
      <c r="BR10" s="17">
        <v>0.18617890694227501</v>
      </c>
      <c r="BS10" s="17"/>
      <c r="BT10" s="17">
        <v>0.186660634689859</v>
      </c>
      <c r="BU10" s="17">
        <v>0.20182944673113201</v>
      </c>
      <c r="BV10" s="17"/>
      <c r="BW10" s="17">
        <v>0.245637408384829</v>
      </c>
      <c r="BX10" s="17">
        <v>0.15268929490347</v>
      </c>
    </row>
    <row r="11" spans="2:76" x14ac:dyDescent="0.35">
      <c r="B11" s="18" t="s">
        <v>97</v>
      </c>
      <c r="C11" s="19">
        <v>5.15949736386331E-2</v>
      </c>
      <c r="D11" s="19">
        <v>4.5355590960358003E-2</v>
      </c>
      <c r="E11" s="19">
        <v>6.0453911939459301E-2</v>
      </c>
      <c r="F11" s="19"/>
      <c r="G11" s="19">
        <v>4.9191700280714297E-2</v>
      </c>
      <c r="H11" s="19">
        <v>4.2765878798546798E-2</v>
      </c>
      <c r="I11" s="19">
        <v>7.7480201327260398E-2</v>
      </c>
      <c r="J11" s="19"/>
      <c r="K11" s="19">
        <v>2.23744672529224E-2</v>
      </c>
      <c r="L11" s="19">
        <v>0.128560217996156</v>
      </c>
      <c r="M11" s="19">
        <v>0</v>
      </c>
      <c r="N11" s="19">
        <v>0</v>
      </c>
      <c r="O11" s="19">
        <v>0</v>
      </c>
      <c r="P11" s="19">
        <v>0</v>
      </c>
      <c r="Q11" s="19">
        <v>3.9680369547505E-2</v>
      </c>
      <c r="R11" s="19">
        <v>7.0012434814575794E-2</v>
      </c>
      <c r="S11" s="19">
        <v>0</v>
      </c>
      <c r="T11" s="19">
        <v>4.8997785636453198E-2</v>
      </c>
      <c r="U11" s="19">
        <v>4.8368668900002999E-2</v>
      </c>
      <c r="V11" s="19" t="s">
        <v>136</v>
      </c>
      <c r="W11" s="19">
        <v>0</v>
      </c>
      <c r="X11" s="19">
        <v>8.9327482679108505E-2</v>
      </c>
      <c r="Y11" s="19">
        <v>0</v>
      </c>
      <c r="Z11" s="19">
        <v>0</v>
      </c>
      <c r="AA11" s="19"/>
      <c r="AB11" s="19">
        <v>0.12490441734605599</v>
      </c>
      <c r="AC11" s="19">
        <v>6.1703913560234899E-2</v>
      </c>
      <c r="AD11" s="19">
        <v>2.4998175447875502E-2</v>
      </c>
      <c r="AE11" s="19">
        <v>4.3586888432607697E-2</v>
      </c>
      <c r="AF11" s="19"/>
      <c r="AG11" s="19">
        <v>5.6016322674609098E-2</v>
      </c>
      <c r="AH11" s="19">
        <v>6.0153242019844101E-2</v>
      </c>
      <c r="AI11" s="19">
        <v>2.4546794352307898E-2</v>
      </c>
      <c r="AJ11" s="19">
        <v>0</v>
      </c>
      <c r="AK11" s="19"/>
      <c r="AL11" s="19">
        <v>5.2384393403649102E-2</v>
      </c>
      <c r="AM11" s="19">
        <v>2.7928188322534998E-2</v>
      </c>
      <c r="AN11" s="19">
        <v>6.2667788347944703E-2</v>
      </c>
      <c r="AO11" s="19">
        <v>8.4494809729561401E-2</v>
      </c>
      <c r="AP11" s="19">
        <v>6.1849803239034898E-2</v>
      </c>
      <c r="AQ11" s="19">
        <v>9.4908420001579105E-2</v>
      </c>
      <c r="AR11" s="19"/>
      <c r="AS11" s="19" t="s">
        <v>136</v>
      </c>
      <c r="AT11" s="19" t="s">
        <v>136</v>
      </c>
      <c r="AU11" s="19" t="s">
        <v>136</v>
      </c>
      <c r="AV11" s="19">
        <v>3.1290816799867199E-2</v>
      </c>
      <c r="AW11" s="19">
        <v>9.53836714896662E-2</v>
      </c>
      <c r="AX11" s="19" t="s">
        <v>136</v>
      </c>
      <c r="AY11" s="19" t="s">
        <v>136</v>
      </c>
      <c r="AZ11" s="19" t="s">
        <v>136</v>
      </c>
      <c r="BA11" s="19" t="s">
        <v>136</v>
      </c>
      <c r="BB11" s="19"/>
      <c r="BC11" s="19">
        <v>4.8907802556108902E-2</v>
      </c>
      <c r="BD11" s="19">
        <v>6.5245274960316693E-2</v>
      </c>
      <c r="BE11" s="19">
        <v>0.16216489350089</v>
      </c>
      <c r="BF11" s="19">
        <v>8.8051334659149605E-2</v>
      </c>
      <c r="BG11" s="19">
        <v>3.3802594308647203E-2</v>
      </c>
      <c r="BH11" s="19">
        <v>0</v>
      </c>
      <c r="BI11" s="19"/>
      <c r="BJ11" s="19">
        <v>8.2683065084057206E-2</v>
      </c>
      <c r="BK11" s="19">
        <v>7.5890444593592093E-2</v>
      </c>
      <c r="BL11" s="19">
        <v>0</v>
      </c>
      <c r="BM11" s="19">
        <v>2.5152007724698801E-2</v>
      </c>
      <c r="BN11" s="19">
        <v>5.9487182483320897E-2</v>
      </c>
      <c r="BO11" s="19">
        <v>0</v>
      </c>
      <c r="BP11" s="19"/>
      <c r="BQ11" s="19">
        <v>4.2411086301529802E-2</v>
      </c>
      <c r="BR11" s="19">
        <v>6.9534651359270006E-2</v>
      </c>
      <c r="BS11" s="19"/>
      <c r="BT11" s="19">
        <v>4.3816474264515098E-2</v>
      </c>
      <c r="BU11" s="19">
        <v>5.6308956489540297E-2</v>
      </c>
      <c r="BV11" s="19"/>
      <c r="BW11" s="19">
        <v>4.5588056075856601E-2</v>
      </c>
      <c r="BX11" s="19">
        <v>4.94935638697344E-2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0.77913904297683101</v>
      </c>
      <c r="D9" s="17">
        <v>0.80620446655974398</v>
      </c>
      <c r="E9" s="17">
        <v>0.74071041470217602</v>
      </c>
      <c r="F9" s="17"/>
      <c r="G9" s="17">
        <v>0.81056436779945995</v>
      </c>
      <c r="H9" s="17">
        <v>0.74396141290185802</v>
      </c>
      <c r="I9" s="17">
        <v>0.81748842205604599</v>
      </c>
      <c r="J9" s="17"/>
      <c r="K9" s="17">
        <v>0.77018942212737196</v>
      </c>
      <c r="L9" s="17">
        <v>0.75915543536240804</v>
      </c>
      <c r="M9" s="17">
        <v>0.88732541521975195</v>
      </c>
      <c r="N9" s="17">
        <v>0.85552686365778496</v>
      </c>
      <c r="O9" s="17">
        <v>1</v>
      </c>
      <c r="P9" s="17">
        <v>0.89052732046630201</v>
      </c>
      <c r="Q9" s="17">
        <v>0.83643737559250497</v>
      </c>
      <c r="R9" s="17">
        <v>0.75610238998320201</v>
      </c>
      <c r="S9" s="17">
        <v>0.74926539812333204</v>
      </c>
      <c r="T9" s="17">
        <v>0.74807394066834199</v>
      </c>
      <c r="U9" s="17">
        <v>0.57131565142765095</v>
      </c>
      <c r="V9" s="17" t="s">
        <v>136</v>
      </c>
      <c r="W9" s="17">
        <v>0.89713583701416699</v>
      </c>
      <c r="X9" s="17">
        <v>1</v>
      </c>
      <c r="Y9" s="17">
        <v>0.69980267021881204</v>
      </c>
      <c r="Z9" s="17">
        <v>0.87559598388666204</v>
      </c>
      <c r="AA9" s="17"/>
      <c r="AB9" s="17">
        <v>0.69575216225292702</v>
      </c>
      <c r="AC9" s="17">
        <v>0.740096743286351</v>
      </c>
      <c r="AD9" s="17">
        <v>0.88524172704251802</v>
      </c>
      <c r="AE9" s="17">
        <v>0.80771247482720299</v>
      </c>
      <c r="AF9" s="17"/>
      <c r="AG9" s="17">
        <v>0.73780876705445098</v>
      </c>
      <c r="AH9" s="17">
        <v>0.88131482022923702</v>
      </c>
      <c r="AI9" s="17">
        <v>0.85541665980187098</v>
      </c>
      <c r="AJ9" s="17">
        <v>0.89152733524877303</v>
      </c>
      <c r="AK9" s="17"/>
      <c r="AL9" s="17">
        <v>0.82898341582521196</v>
      </c>
      <c r="AM9" s="17">
        <v>0.82991775898907105</v>
      </c>
      <c r="AN9" s="17">
        <v>0.73169392571157499</v>
      </c>
      <c r="AO9" s="17">
        <v>0.91672427300418502</v>
      </c>
      <c r="AP9" s="17">
        <v>0.82013110982276505</v>
      </c>
      <c r="AQ9" s="17">
        <v>0.75555589282198898</v>
      </c>
      <c r="AR9" s="17"/>
      <c r="AS9" s="17" t="s">
        <v>136</v>
      </c>
      <c r="AT9" s="17" t="s">
        <v>136</v>
      </c>
      <c r="AU9" s="17" t="s">
        <v>136</v>
      </c>
      <c r="AV9" s="17">
        <v>0.80468962877760997</v>
      </c>
      <c r="AW9" s="17">
        <v>0.72403570180232402</v>
      </c>
      <c r="AX9" s="17" t="s">
        <v>136</v>
      </c>
      <c r="AY9" s="17" t="s">
        <v>136</v>
      </c>
      <c r="AZ9" s="17" t="s">
        <v>136</v>
      </c>
      <c r="BA9" s="17" t="s">
        <v>136</v>
      </c>
      <c r="BB9" s="17"/>
      <c r="BC9" s="17">
        <v>0.79107803376612296</v>
      </c>
      <c r="BD9" s="17">
        <v>0.797922409228629</v>
      </c>
      <c r="BE9" s="17">
        <v>0.79722298156055305</v>
      </c>
      <c r="BF9" s="17">
        <v>0.87616159878348299</v>
      </c>
      <c r="BG9" s="17">
        <v>0.74005960324898601</v>
      </c>
      <c r="BH9" s="17">
        <v>0.33191579456530002</v>
      </c>
      <c r="BI9" s="17"/>
      <c r="BJ9" s="17">
        <v>0.83510413795084404</v>
      </c>
      <c r="BK9" s="17">
        <v>0.777370996885559</v>
      </c>
      <c r="BL9" s="17">
        <v>0.88926641686211805</v>
      </c>
      <c r="BM9" s="17">
        <v>0.74838295765700502</v>
      </c>
      <c r="BN9" s="17">
        <v>0.67707216727626995</v>
      </c>
      <c r="BO9" s="17">
        <v>0.82852818428824704</v>
      </c>
      <c r="BP9" s="17"/>
      <c r="BQ9" s="17">
        <v>0.82630414970590305</v>
      </c>
      <c r="BR9" s="17">
        <v>0.68700737984540305</v>
      </c>
      <c r="BS9" s="17"/>
      <c r="BT9" s="17">
        <v>0.86930620644619405</v>
      </c>
      <c r="BU9" s="17">
        <v>0.73205663675708699</v>
      </c>
      <c r="BV9" s="17"/>
      <c r="BW9" s="17">
        <v>0.71263689154249299</v>
      </c>
      <c r="BX9" s="17">
        <v>0.85657919824698203</v>
      </c>
    </row>
    <row r="10" spans="2:76" x14ac:dyDescent="0.35">
      <c r="B10" s="18" t="s">
        <v>217</v>
      </c>
      <c r="C10" s="17">
        <v>0.15933671354607501</v>
      </c>
      <c r="D10" s="17">
        <v>0.15518322049262301</v>
      </c>
      <c r="E10" s="17">
        <v>0.16523401790946299</v>
      </c>
      <c r="F10" s="17"/>
      <c r="G10" s="17">
        <v>0.106399212883691</v>
      </c>
      <c r="H10" s="17">
        <v>0.20826065066579499</v>
      </c>
      <c r="I10" s="17">
        <v>0.120589243899051</v>
      </c>
      <c r="J10" s="17"/>
      <c r="K10" s="17">
        <v>0.18480443311467001</v>
      </c>
      <c r="L10" s="17">
        <v>0.16801923245033101</v>
      </c>
      <c r="M10" s="17">
        <v>0</v>
      </c>
      <c r="N10" s="17">
        <v>0.14447313634221501</v>
      </c>
      <c r="O10" s="17">
        <v>0</v>
      </c>
      <c r="P10" s="17">
        <v>0</v>
      </c>
      <c r="Q10" s="17">
        <v>0.12509877219096399</v>
      </c>
      <c r="R10" s="17">
        <v>0.14074483491748599</v>
      </c>
      <c r="S10" s="17">
        <v>0</v>
      </c>
      <c r="T10" s="17">
        <v>0.21481431538367901</v>
      </c>
      <c r="U10" s="17">
        <v>0.236930588553809</v>
      </c>
      <c r="V10" s="17" t="s">
        <v>136</v>
      </c>
      <c r="W10" s="17">
        <v>5.0400668843755103E-2</v>
      </c>
      <c r="X10" s="17">
        <v>0</v>
      </c>
      <c r="Y10" s="17">
        <v>0.30019732978118802</v>
      </c>
      <c r="Z10" s="17">
        <v>0.124404016113338</v>
      </c>
      <c r="AA10" s="17"/>
      <c r="AB10" s="17">
        <v>0.15140044027815699</v>
      </c>
      <c r="AC10" s="17">
        <v>0.18889469730028299</v>
      </c>
      <c r="AD10" s="17">
        <v>0.10398558532391</v>
      </c>
      <c r="AE10" s="17">
        <v>0.132752653829809</v>
      </c>
      <c r="AF10" s="17"/>
      <c r="AG10" s="17">
        <v>0.197690668005402</v>
      </c>
      <c r="AH10" s="17">
        <v>5.82565505434674E-2</v>
      </c>
      <c r="AI10" s="17">
        <v>0.100664955564833</v>
      </c>
      <c r="AJ10" s="17">
        <v>0.10847266475122699</v>
      </c>
      <c r="AK10" s="17"/>
      <c r="AL10" s="17">
        <v>0.10708697629679501</v>
      </c>
      <c r="AM10" s="17">
        <v>0.15715293014853601</v>
      </c>
      <c r="AN10" s="17">
        <v>0.26830607428842501</v>
      </c>
      <c r="AO10" s="17">
        <v>8.3275726995814703E-2</v>
      </c>
      <c r="AP10" s="17">
        <v>0.11550864178878301</v>
      </c>
      <c r="AQ10" s="17">
        <v>3.9789372870710098E-2</v>
      </c>
      <c r="AR10" s="17"/>
      <c r="AS10" s="17" t="s">
        <v>136</v>
      </c>
      <c r="AT10" s="17" t="s">
        <v>136</v>
      </c>
      <c r="AU10" s="17" t="s">
        <v>136</v>
      </c>
      <c r="AV10" s="17">
        <v>0.14932159468686099</v>
      </c>
      <c r="AW10" s="17">
        <v>0.18093569040341501</v>
      </c>
      <c r="AX10" s="17" t="s">
        <v>136</v>
      </c>
      <c r="AY10" s="17" t="s">
        <v>136</v>
      </c>
      <c r="AZ10" s="17" t="s">
        <v>136</v>
      </c>
      <c r="BA10" s="17" t="s">
        <v>136</v>
      </c>
      <c r="BB10" s="17"/>
      <c r="BC10" s="17">
        <v>0.12718966006199101</v>
      </c>
      <c r="BD10" s="17">
        <v>0.1359059669803</v>
      </c>
      <c r="BE10" s="17">
        <v>0.20277701843944701</v>
      </c>
      <c r="BF10" s="17">
        <v>0.123838401216517</v>
      </c>
      <c r="BG10" s="17">
        <v>0.204371310135194</v>
      </c>
      <c r="BH10" s="17">
        <v>0.34741179243333598</v>
      </c>
      <c r="BI10" s="17"/>
      <c r="BJ10" s="17">
        <v>0.13857897516261999</v>
      </c>
      <c r="BK10" s="17">
        <v>0.13461011926395899</v>
      </c>
      <c r="BL10" s="17">
        <v>0.11073358313788199</v>
      </c>
      <c r="BM10" s="17">
        <v>0.19941013001996</v>
      </c>
      <c r="BN10" s="17">
        <v>0.26533487720712301</v>
      </c>
      <c r="BO10" s="17">
        <v>0</v>
      </c>
      <c r="BP10" s="17"/>
      <c r="BQ10" s="17">
        <v>0.121956541494792</v>
      </c>
      <c r="BR10" s="17">
        <v>0.232354621445791</v>
      </c>
      <c r="BS10" s="17"/>
      <c r="BT10" s="17">
        <v>0.11582796830629299</v>
      </c>
      <c r="BU10" s="17">
        <v>0.17950423268603599</v>
      </c>
      <c r="BV10" s="17"/>
      <c r="BW10" s="17">
        <v>0.20844595573713401</v>
      </c>
      <c r="BX10" s="17">
        <v>9.4725006489746993E-2</v>
      </c>
    </row>
    <row r="11" spans="2:76" x14ac:dyDescent="0.35">
      <c r="B11" s="18" t="s">
        <v>97</v>
      </c>
      <c r="C11" s="19">
        <v>6.15242434770936E-2</v>
      </c>
      <c r="D11" s="19">
        <v>3.8612312947632302E-2</v>
      </c>
      <c r="E11" s="19">
        <v>9.4055567388360503E-2</v>
      </c>
      <c r="F11" s="19"/>
      <c r="G11" s="19">
        <v>8.3036419316848506E-2</v>
      </c>
      <c r="H11" s="19">
        <v>4.77779364323472E-2</v>
      </c>
      <c r="I11" s="19">
        <v>6.1922334044902001E-2</v>
      </c>
      <c r="J11" s="19"/>
      <c r="K11" s="19">
        <v>4.5006144757957403E-2</v>
      </c>
      <c r="L11" s="19">
        <v>7.2825332187261005E-2</v>
      </c>
      <c r="M11" s="19">
        <v>0.112674584780248</v>
      </c>
      <c r="N11" s="19">
        <v>0</v>
      </c>
      <c r="O11" s="19">
        <v>0</v>
      </c>
      <c r="P11" s="19">
        <v>0.10947267953369801</v>
      </c>
      <c r="Q11" s="19">
        <v>3.8463852216530599E-2</v>
      </c>
      <c r="R11" s="19">
        <v>0.10315277509931201</v>
      </c>
      <c r="S11" s="19">
        <v>0.25073460187666802</v>
      </c>
      <c r="T11" s="19">
        <v>3.7111743947978802E-2</v>
      </c>
      <c r="U11" s="19">
        <v>0.191753760018539</v>
      </c>
      <c r="V11" s="19" t="s">
        <v>136</v>
      </c>
      <c r="W11" s="19">
        <v>5.2463494142078099E-2</v>
      </c>
      <c r="X11" s="19">
        <v>0</v>
      </c>
      <c r="Y11" s="19">
        <v>0</v>
      </c>
      <c r="Z11" s="19">
        <v>0</v>
      </c>
      <c r="AA11" s="19"/>
      <c r="AB11" s="19">
        <v>0.15284739746891701</v>
      </c>
      <c r="AC11" s="19">
        <v>7.1008559413366396E-2</v>
      </c>
      <c r="AD11" s="19">
        <v>1.0772687633572401E-2</v>
      </c>
      <c r="AE11" s="19">
        <v>5.9534871342987503E-2</v>
      </c>
      <c r="AF11" s="19"/>
      <c r="AG11" s="19">
        <v>6.4500564940146499E-2</v>
      </c>
      <c r="AH11" s="19">
        <v>6.0428629227295201E-2</v>
      </c>
      <c r="AI11" s="19">
        <v>4.3918384633295802E-2</v>
      </c>
      <c r="AJ11" s="19">
        <v>0</v>
      </c>
      <c r="AK11" s="19"/>
      <c r="AL11" s="19">
        <v>6.3929607877992997E-2</v>
      </c>
      <c r="AM11" s="19">
        <v>1.2929310862393399E-2</v>
      </c>
      <c r="AN11" s="19">
        <v>0</v>
      </c>
      <c r="AO11" s="19">
        <v>0</v>
      </c>
      <c r="AP11" s="19">
        <v>6.4360248388452099E-2</v>
      </c>
      <c r="AQ11" s="19">
        <v>0.204654734307301</v>
      </c>
      <c r="AR11" s="19"/>
      <c r="AS11" s="19" t="s">
        <v>136</v>
      </c>
      <c r="AT11" s="19" t="s">
        <v>136</v>
      </c>
      <c r="AU11" s="19" t="s">
        <v>136</v>
      </c>
      <c r="AV11" s="19">
        <v>4.5988776535528499E-2</v>
      </c>
      <c r="AW11" s="19">
        <v>9.5028607794260603E-2</v>
      </c>
      <c r="AX11" s="19" t="s">
        <v>136</v>
      </c>
      <c r="AY11" s="19" t="s">
        <v>136</v>
      </c>
      <c r="AZ11" s="19" t="s">
        <v>136</v>
      </c>
      <c r="BA11" s="19" t="s">
        <v>136</v>
      </c>
      <c r="BB11" s="19"/>
      <c r="BC11" s="19">
        <v>8.1732306171886607E-2</v>
      </c>
      <c r="BD11" s="19">
        <v>6.6171623791070597E-2</v>
      </c>
      <c r="BE11" s="19">
        <v>0</v>
      </c>
      <c r="BF11" s="19">
        <v>0</v>
      </c>
      <c r="BG11" s="19">
        <v>5.55690866158196E-2</v>
      </c>
      <c r="BH11" s="19">
        <v>0.32067241300136501</v>
      </c>
      <c r="BI11" s="19"/>
      <c r="BJ11" s="19">
        <v>2.6316886886535999E-2</v>
      </c>
      <c r="BK11" s="19">
        <v>8.8018883850481802E-2</v>
      </c>
      <c r="BL11" s="19">
        <v>0</v>
      </c>
      <c r="BM11" s="19">
        <v>5.22069123230346E-2</v>
      </c>
      <c r="BN11" s="19">
        <v>5.7592955516607203E-2</v>
      </c>
      <c r="BO11" s="19">
        <v>0.17147181571175299</v>
      </c>
      <c r="BP11" s="19"/>
      <c r="BQ11" s="19">
        <v>5.1739308799304697E-2</v>
      </c>
      <c r="BR11" s="19">
        <v>8.0637998708806197E-2</v>
      </c>
      <c r="BS11" s="19"/>
      <c r="BT11" s="19">
        <v>1.4865825247513001E-2</v>
      </c>
      <c r="BU11" s="19">
        <v>8.8439130556876897E-2</v>
      </c>
      <c r="BV11" s="19"/>
      <c r="BW11" s="19">
        <v>7.8917152720373598E-2</v>
      </c>
      <c r="BX11" s="19">
        <v>4.86957952632706E-2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0.38124001880186398</v>
      </c>
      <c r="D9" s="17">
        <v>0.39597529727793201</v>
      </c>
      <c r="E9" s="17">
        <v>0.36031824983912702</v>
      </c>
      <c r="F9" s="17"/>
      <c r="G9" s="17">
        <v>0.403608280634703</v>
      </c>
      <c r="H9" s="17">
        <v>0.39418376354018098</v>
      </c>
      <c r="I9" s="17">
        <v>0.313514637185421</v>
      </c>
      <c r="J9" s="17"/>
      <c r="K9" s="17">
        <v>0.44125583884952402</v>
      </c>
      <c r="L9" s="17">
        <v>0.42399765470519402</v>
      </c>
      <c r="M9" s="17">
        <v>0.44304213562532402</v>
      </c>
      <c r="N9" s="17">
        <v>0.427878565357737</v>
      </c>
      <c r="O9" s="17">
        <v>0</v>
      </c>
      <c r="P9" s="17">
        <v>0.33347030789371601</v>
      </c>
      <c r="Q9" s="17">
        <v>0.43291506367490701</v>
      </c>
      <c r="R9" s="17">
        <v>0.35417988564455599</v>
      </c>
      <c r="S9" s="17">
        <v>0.24327503149669799</v>
      </c>
      <c r="T9" s="17">
        <v>0.33661691920476</v>
      </c>
      <c r="U9" s="17">
        <v>0.33149238167918399</v>
      </c>
      <c r="V9" s="17" t="s">
        <v>136</v>
      </c>
      <c r="W9" s="17">
        <v>0.36301627468243802</v>
      </c>
      <c r="X9" s="17">
        <v>0.454826112475611</v>
      </c>
      <c r="Y9" s="17">
        <v>0.39743896463293299</v>
      </c>
      <c r="Z9" s="17">
        <v>0.25004709745062298</v>
      </c>
      <c r="AA9" s="17"/>
      <c r="AB9" s="17">
        <v>0.156023752354569</v>
      </c>
      <c r="AC9" s="17">
        <v>0.25581760519479801</v>
      </c>
      <c r="AD9" s="17">
        <v>0.44112398556750199</v>
      </c>
      <c r="AE9" s="17">
        <v>0.50775476580776402</v>
      </c>
      <c r="AF9" s="17"/>
      <c r="AG9" s="17">
        <v>0.37058630158400002</v>
      </c>
      <c r="AH9" s="17">
        <v>0.37243969220960299</v>
      </c>
      <c r="AI9" s="17">
        <v>0.46085505041430302</v>
      </c>
      <c r="AJ9" s="17">
        <v>0.31360750653511199</v>
      </c>
      <c r="AK9" s="17"/>
      <c r="AL9" s="17">
        <v>0.36344302897056202</v>
      </c>
      <c r="AM9" s="17">
        <v>0.46320410267909501</v>
      </c>
      <c r="AN9" s="17">
        <v>0.41536792825299201</v>
      </c>
      <c r="AO9" s="17">
        <v>0.58043415295806999</v>
      </c>
      <c r="AP9" s="17">
        <v>0.37677814894390199</v>
      </c>
      <c r="AQ9" s="17">
        <v>0.28216524984212599</v>
      </c>
      <c r="AR9" s="17"/>
      <c r="AS9" s="17" t="s">
        <v>136</v>
      </c>
      <c r="AT9" s="17" t="s">
        <v>136</v>
      </c>
      <c r="AU9" s="17" t="s">
        <v>136</v>
      </c>
      <c r="AV9" s="17">
        <v>0.42287918137342601</v>
      </c>
      <c r="AW9" s="17">
        <v>0.29143945613407801</v>
      </c>
      <c r="AX9" s="17" t="s">
        <v>136</v>
      </c>
      <c r="AY9" s="17" t="s">
        <v>136</v>
      </c>
      <c r="AZ9" s="17" t="s">
        <v>136</v>
      </c>
      <c r="BA9" s="17" t="s">
        <v>136</v>
      </c>
      <c r="BB9" s="17"/>
      <c r="BC9" s="17">
        <v>0.44119618481380002</v>
      </c>
      <c r="BD9" s="17">
        <v>0.44830332767057002</v>
      </c>
      <c r="BE9" s="17">
        <v>0.69542348285382005</v>
      </c>
      <c r="BF9" s="17">
        <v>0.22999807540078901</v>
      </c>
      <c r="BG9" s="17">
        <v>0.33723088240868698</v>
      </c>
      <c r="BH9" s="17">
        <v>0</v>
      </c>
      <c r="BI9" s="17"/>
      <c r="BJ9" s="17">
        <v>0.39668193447225703</v>
      </c>
      <c r="BK9" s="17">
        <v>0.34628731724240303</v>
      </c>
      <c r="BL9" s="17">
        <v>0.33230911996177298</v>
      </c>
      <c r="BM9" s="17">
        <v>0.47513737372499298</v>
      </c>
      <c r="BN9" s="17">
        <v>0.303721360438441</v>
      </c>
      <c r="BO9" s="17">
        <v>0.38827981341474299</v>
      </c>
      <c r="BP9" s="17"/>
      <c r="BQ9" s="17">
        <v>0.412429600874963</v>
      </c>
      <c r="BR9" s="17">
        <v>0.32031472321682097</v>
      </c>
      <c r="BS9" s="17"/>
      <c r="BT9" s="17">
        <v>0.35750826221079002</v>
      </c>
      <c r="BU9" s="17">
        <v>0.39685098720617801</v>
      </c>
      <c r="BV9" s="17"/>
      <c r="BW9" s="17">
        <v>0.30159371449653299</v>
      </c>
      <c r="BX9" s="17">
        <v>0.455326860679371</v>
      </c>
    </row>
    <row r="10" spans="2:76" x14ac:dyDescent="0.35">
      <c r="B10" s="18" t="s">
        <v>217</v>
      </c>
      <c r="C10" s="17">
        <v>0.56172257026863104</v>
      </c>
      <c r="D10" s="17">
        <v>0.58044111855810199</v>
      </c>
      <c r="E10" s="17">
        <v>0.53514518706775105</v>
      </c>
      <c r="F10" s="17"/>
      <c r="G10" s="17">
        <v>0.51287753078660803</v>
      </c>
      <c r="H10" s="17">
        <v>0.56169855053963902</v>
      </c>
      <c r="I10" s="17">
        <v>0.638962251069502</v>
      </c>
      <c r="J10" s="17"/>
      <c r="K10" s="17">
        <v>0.53636969389755396</v>
      </c>
      <c r="L10" s="17">
        <v>0.53643178758787202</v>
      </c>
      <c r="M10" s="17">
        <v>0.44746921540161999</v>
      </c>
      <c r="N10" s="17">
        <v>0.57212143464226295</v>
      </c>
      <c r="O10" s="17">
        <v>1</v>
      </c>
      <c r="P10" s="17">
        <v>0.66652969210628399</v>
      </c>
      <c r="Q10" s="17">
        <v>0.56708493632509305</v>
      </c>
      <c r="R10" s="17">
        <v>0.47444357042081597</v>
      </c>
      <c r="S10" s="17">
        <v>0.75672496850330195</v>
      </c>
      <c r="T10" s="17">
        <v>0.60523910473109499</v>
      </c>
      <c r="U10" s="17">
        <v>0.57331203065840097</v>
      </c>
      <c r="V10" s="17" t="s">
        <v>136</v>
      </c>
      <c r="W10" s="17">
        <v>0.58658305647380704</v>
      </c>
      <c r="X10" s="17">
        <v>0.545173887524389</v>
      </c>
      <c r="Y10" s="17">
        <v>0.40167696788995699</v>
      </c>
      <c r="Z10" s="17">
        <v>0.62554888643603801</v>
      </c>
      <c r="AA10" s="17"/>
      <c r="AB10" s="17">
        <v>0.72641210002743895</v>
      </c>
      <c r="AC10" s="17">
        <v>0.698865472904593</v>
      </c>
      <c r="AD10" s="17">
        <v>0.53711911510180999</v>
      </c>
      <c r="AE10" s="17">
        <v>0.44175749180938001</v>
      </c>
      <c r="AF10" s="17"/>
      <c r="AG10" s="17">
        <v>0.562410582447887</v>
      </c>
      <c r="AH10" s="17">
        <v>0.59795190733331605</v>
      </c>
      <c r="AI10" s="17">
        <v>0.49527780376208103</v>
      </c>
      <c r="AJ10" s="17">
        <v>0.68639249346488795</v>
      </c>
      <c r="AK10" s="17"/>
      <c r="AL10" s="17">
        <v>0.58416944903560197</v>
      </c>
      <c r="AM10" s="17">
        <v>0.48451005727594798</v>
      </c>
      <c r="AN10" s="17">
        <v>0.58463207174700804</v>
      </c>
      <c r="AO10" s="17">
        <v>0.41956584704193001</v>
      </c>
      <c r="AP10" s="17">
        <v>0.44267904412028902</v>
      </c>
      <c r="AQ10" s="17">
        <v>0.644191626588411</v>
      </c>
      <c r="AR10" s="17"/>
      <c r="AS10" s="17" t="s">
        <v>136</v>
      </c>
      <c r="AT10" s="17" t="s">
        <v>136</v>
      </c>
      <c r="AU10" s="17" t="s">
        <v>136</v>
      </c>
      <c r="AV10" s="17">
        <v>0.54120323672920601</v>
      </c>
      <c r="AW10" s="17">
        <v>0.60597532617460304</v>
      </c>
      <c r="AX10" s="17" t="s">
        <v>136</v>
      </c>
      <c r="AY10" s="17" t="s">
        <v>136</v>
      </c>
      <c r="AZ10" s="17" t="s">
        <v>136</v>
      </c>
      <c r="BA10" s="17" t="s">
        <v>136</v>
      </c>
      <c r="BB10" s="17"/>
      <c r="BC10" s="17">
        <v>0.51465532557709004</v>
      </c>
      <c r="BD10" s="17">
        <v>0.48702630032125999</v>
      </c>
      <c r="BE10" s="17">
        <v>0.30457651714618</v>
      </c>
      <c r="BF10" s="17">
        <v>0.74829655126413497</v>
      </c>
      <c r="BG10" s="17">
        <v>0.58065973243429803</v>
      </c>
      <c r="BH10" s="17">
        <v>1</v>
      </c>
      <c r="BI10" s="17"/>
      <c r="BJ10" s="17">
        <v>0.56064973533277696</v>
      </c>
      <c r="BK10" s="17">
        <v>0.55808553928244098</v>
      </c>
      <c r="BL10" s="17">
        <v>0.62524733375284403</v>
      </c>
      <c r="BM10" s="17">
        <v>0.501948308799128</v>
      </c>
      <c r="BN10" s="17">
        <v>0.62098804937421603</v>
      </c>
      <c r="BO10" s="17">
        <v>0.57614038738573703</v>
      </c>
      <c r="BP10" s="17"/>
      <c r="BQ10" s="17">
        <v>0.51426763406502296</v>
      </c>
      <c r="BR10" s="17">
        <v>0.65442038226233101</v>
      </c>
      <c r="BS10" s="17"/>
      <c r="BT10" s="17">
        <v>0.60648989856187197</v>
      </c>
      <c r="BU10" s="17">
        <v>0.53930668065237397</v>
      </c>
      <c r="BV10" s="17"/>
      <c r="BW10" s="17">
        <v>0.65080040424859598</v>
      </c>
      <c r="BX10" s="17">
        <v>0.48637775628663499</v>
      </c>
    </row>
    <row r="11" spans="2:76" x14ac:dyDescent="0.35">
      <c r="B11" s="18" t="s">
        <v>97</v>
      </c>
      <c r="C11" s="19">
        <v>5.7037410929504401E-2</v>
      </c>
      <c r="D11" s="19">
        <v>2.35835841639669E-2</v>
      </c>
      <c r="E11" s="19">
        <v>0.104536563093122</v>
      </c>
      <c r="F11" s="19"/>
      <c r="G11" s="19">
        <v>8.3514188578688198E-2</v>
      </c>
      <c r="H11" s="19">
        <v>4.4117685920179901E-2</v>
      </c>
      <c r="I11" s="19">
        <v>4.7523111745076903E-2</v>
      </c>
      <c r="J11" s="19"/>
      <c r="K11" s="19">
        <v>2.23744672529224E-2</v>
      </c>
      <c r="L11" s="19">
        <v>3.9570557706934302E-2</v>
      </c>
      <c r="M11" s="19">
        <v>0.109488648973057</v>
      </c>
      <c r="N11" s="19">
        <v>0</v>
      </c>
      <c r="O11" s="19">
        <v>0</v>
      </c>
      <c r="P11" s="19">
        <v>0</v>
      </c>
      <c r="Q11" s="19">
        <v>0</v>
      </c>
      <c r="R11" s="19">
        <v>0.17137654393462801</v>
      </c>
      <c r="S11" s="19">
        <v>0</v>
      </c>
      <c r="T11" s="19">
        <v>5.8143976064145002E-2</v>
      </c>
      <c r="U11" s="19">
        <v>9.5195587662414899E-2</v>
      </c>
      <c r="V11" s="19" t="s">
        <v>136</v>
      </c>
      <c r="W11" s="19">
        <v>5.0400668843755103E-2</v>
      </c>
      <c r="X11" s="19">
        <v>0</v>
      </c>
      <c r="Y11" s="19">
        <v>0.20088406747710999</v>
      </c>
      <c r="Z11" s="19">
        <v>0.124404016113338</v>
      </c>
      <c r="AA11" s="19"/>
      <c r="AB11" s="19">
        <v>0.117564147617993</v>
      </c>
      <c r="AC11" s="19">
        <v>4.5316921900609E-2</v>
      </c>
      <c r="AD11" s="19">
        <v>2.17568993306878E-2</v>
      </c>
      <c r="AE11" s="19">
        <v>5.0487742382856499E-2</v>
      </c>
      <c r="AF11" s="19"/>
      <c r="AG11" s="19">
        <v>6.7003115968113897E-2</v>
      </c>
      <c r="AH11" s="19">
        <v>2.96084004570807E-2</v>
      </c>
      <c r="AI11" s="19">
        <v>4.3867145823615998E-2</v>
      </c>
      <c r="AJ11" s="19">
        <v>0</v>
      </c>
      <c r="AK11" s="19"/>
      <c r="AL11" s="19">
        <v>5.2387521993835701E-2</v>
      </c>
      <c r="AM11" s="19">
        <v>5.22858400449564E-2</v>
      </c>
      <c r="AN11" s="19">
        <v>0</v>
      </c>
      <c r="AO11" s="19">
        <v>0</v>
      </c>
      <c r="AP11" s="19">
        <v>0.18054280693580901</v>
      </c>
      <c r="AQ11" s="19">
        <v>7.3643123569462204E-2</v>
      </c>
      <c r="AR11" s="19"/>
      <c r="AS11" s="19" t="s">
        <v>136</v>
      </c>
      <c r="AT11" s="19" t="s">
        <v>136</v>
      </c>
      <c r="AU11" s="19" t="s">
        <v>136</v>
      </c>
      <c r="AV11" s="19">
        <v>3.5917581897368302E-2</v>
      </c>
      <c r="AW11" s="19">
        <v>0.10258521769131899</v>
      </c>
      <c r="AX11" s="19" t="s">
        <v>136</v>
      </c>
      <c r="AY11" s="19" t="s">
        <v>136</v>
      </c>
      <c r="AZ11" s="19" t="s">
        <v>136</v>
      </c>
      <c r="BA11" s="19" t="s">
        <v>136</v>
      </c>
      <c r="BB11" s="19"/>
      <c r="BC11" s="19">
        <v>4.41484896091099E-2</v>
      </c>
      <c r="BD11" s="19">
        <v>6.4670372008169497E-2</v>
      </c>
      <c r="BE11" s="19">
        <v>0</v>
      </c>
      <c r="BF11" s="19">
        <v>2.17053733350758E-2</v>
      </c>
      <c r="BG11" s="19">
        <v>8.2109385157015005E-2</v>
      </c>
      <c r="BH11" s="19">
        <v>0</v>
      </c>
      <c r="BI11" s="19"/>
      <c r="BJ11" s="19">
        <v>4.2668330194965597E-2</v>
      </c>
      <c r="BK11" s="19">
        <v>9.5627143475156107E-2</v>
      </c>
      <c r="BL11" s="19">
        <v>4.2443546285382397E-2</v>
      </c>
      <c r="BM11" s="19">
        <v>2.2914317475879499E-2</v>
      </c>
      <c r="BN11" s="19">
        <v>7.5290590187343201E-2</v>
      </c>
      <c r="BO11" s="19">
        <v>3.5579799199519903E-2</v>
      </c>
      <c r="BP11" s="19"/>
      <c r="BQ11" s="19">
        <v>7.3302765060013403E-2</v>
      </c>
      <c r="BR11" s="19">
        <v>2.5264894520848399E-2</v>
      </c>
      <c r="BS11" s="19"/>
      <c r="BT11" s="19">
        <v>3.6001839227338399E-2</v>
      </c>
      <c r="BU11" s="19">
        <v>6.3842332141448702E-2</v>
      </c>
      <c r="BV11" s="19"/>
      <c r="BW11" s="19">
        <v>4.76058812548713E-2</v>
      </c>
      <c r="BX11" s="19">
        <v>5.8295383033993203E-2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0.35552998865077701</v>
      </c>
      <c r="D9" s="17">
        <v>0.35686953106149599</v>
      </c>
      <c r="E9" s="17">
        <v>0.35362804992065</v>
      </c>
      <c r="F9" s="17"/>
      <c r="G9" s="17">
        <v>0.38318774861509702</v>
      </c>
      <c r="H9" s="17">
        <v>0.40377680945826999</v>
      </c>
      <c r="I9" s="17">
        <v>0.19112864978797001</v>
      </c>
      <c r="J9" s="17"/>
      <c r="K9" s="17">
        <v>0.32171047898316901</v>
      </c>
      <c r="L9" s="17">
        <v>0.405745102161505</v>
      </c>
      <c r="M9" s="17">
        <v>0.331374329201092</v>
      </c>
      <c r="N9" s="17">
        <v>0.432307810251994</v>
      </c>
      <c r="O9" s="17">
        <v>0.66258581696411001</v>
      </c>
      <c r="P9" s="17">
        <v>0.33575148968275298</v>
      </c>
      <c r="Q9" s="17">
        <v>0.24202746727739</v>
      </c>
      <c r="R9" s="17">
        <v>0.35398259835852602</v>
      </c>
      <c r="S9" s="17">
        <v>0.252995183313317</v>
      </c>
      <c r="T9" s="17">
        <v>0.36990990179515998</v>
      </c>
      <c r="U9" s="17">
        <v>0.28229331857722101</v>
      </c>
      <c r="V9" s="17" t="s">
        <v>136</v>
      </c>
      <c r="W9" s="17">
        <v>0.46726751419822998</v>
      </c>
      <c r="X9" s="17">
        <v>0.36272884822381601</v>
      </c>
      <c r="Y9" s="17">
        <v>0.20079104906321599</v>
      </c>
      <c r="Z9" s="17">
        <v>0.50102846053272199</v>
      </c>
      <c r="AA9" s="17"/>
      <c r="AB9" s="17">
        <v>0.121669497510946</v>
      </c>
      <c r="AC9" s="17">
        <v>0.37581394515996602</v>
      </c>
      <c r="AD9" s="17">
        <v>0.43001537005037999</v>
      </c>
      <c r="AE9" s="17">
        <v>0.341238464307211</v>
      </c>
      <c r="AF9" s="17"/>
      <c r="AG9" s="17">
        <v>0.398783595331269</v>
      </c>
      <c r="AH9" s="17">
        <v>0.38361907044717503</v>
      </c>
      <c r="AI9" s="17">
        <v>0.25415050393356903</v>
      </c>
      <c r="AJ9" s="17">
        <v>0.47903903004524201</v>
      </c>
      <c r="AK9" s="17"/>
      <c r="AL9" s="17">
        <v>0.39268639245602399</v>
      </c>
      <c r="AM9" s="17">
        <v>0.302992352261375</v>
      </c>
      <c r="AN9" s="17">
        <v>0.38822510808761401</v>
      </c>
      <c r="AO9" s="17">
        <v>0.28869622934494299</v>
      </c>
      <c r="AP9" s="17">
        <v>0.31655886617057</v>
      </c>
      <c r="AQ9" s="17">
        <v>0.44289563978040097</v>
      </c>
      <c r="AR9" s="17"/>
      <c r="AS9" s="17" t="s">
        <v>136</v>
      </c>
      <c r="AT9" s="17" t="s">
        <v>136</v>
      </c>
      <c r="AU9" s="17" t="s">
        <v>136</v>
      </c>
      <c r="AV9" s="17">
        <v>0.40906205932094297</v>
      </c>
      <c r="AW9" s="17">
        <v>0.24008073919263001</v>
      </c>
      <c r="AX9" s="17" t="s">
        <v>136</v>
      </c>
      <c r="AY9" s="17" t="s">
        <v>136</v>
      </c>
      <c r="AZ9" s="17" t="s">
        <v>136</v>
      </c>
      <c r="BA9" s="17" t="s">
        <v>136</v>
      </c>
      <c r="BB9" s="17"/>
      <c r="BC9" s="17">
        <v>0.38887181693085598</v>
      </c>
      <c r="BD9" s="17">
        <v>0.463811772795233</v>
      </c>
      <c r="BE9" s="17">
        <v>0.20277701843944701</v>
      </c>
      <c r="BF9" s="17">
        <v>0.371939433140279</v>
      </c>
      <c r="BG9" s="17">
        <v>0.28540032493682499</v>
      </c>
      <c r="BH9" s="17">
        <v>0.33191579456530002</v>
      </c>
      <c r="BI9" s="17"/>
      <c r="BJ9" s="17">
        <v>0.35038294266775599</v>
      </c>
      <c r="BK9" s="17">
        <v>0.39001537093597799</v>
      </c>
      <c r="BL9" s="17">
        <v>0.177634293638221</v>
      </c>
      <c r="BM9" s="17">
        <v>0.40337188079372999</v>
      </c>
      <c r="BN9" s="17">
        <v>0.33480845613253102</v>
      </c>
      <c r="BO9" s="17">
        <v>0.32724356752635902</v>
      </c>
      <c r="BP9" s="17"/>
      <c r="BQ9" s="17">
        <v>0.33736683098132397</v>
      </c>
      <c r="BR9" s="17">
        <v>0.39100964808243099</v>
      </c>
      <c r="BS9" s="17"/>
      <c r="BT9" s="17">
        <v>0.34940249481554703</v>
      </c>
      <c r="BU9" s="17">
        <v>0.36097223756922098</v>
      </c>
      <c r="BV9" s="17"/>
      <c r="BW9" s="17">
        <v>0.39866870048722403</v>
      </c>
      <c r="BX9" s="17">
        <v>0.30888964411041903</v>
      </c>
    </row>
    <row r="10" spans="2:76" x14ac:dyDescent="0.35">
      <c r="B10" s="18" t="s">
        <v>217</v>
      </c>
      <c r="C10" s="17">
        <v>0.51182752358278605</v>
      </c>
      <c r="D10" s="17">
        <v>0.50228745763201699</v>
      </c>
      <c r="E10" s="17">
        <v>0.52537291100355499</v>
      </c>
      <c r="F10" s="17"/>
      <c r="G10" s="17">
        <v>0.45614866042531699</v>
      </c>
      <c r="H10" s="17">
        <v>0.483839600307156</v>
      </c>
      <c r="I10" s="17">
        <v>0.66982285215134896</v>
      </c>
      <c r="J10" s="17"/>
      <c r="K10" s="17">
        <v>0.58641740116227004</v>
      </c>
      <c r="L10" s="17">
        <v>0.443709817510135</v>
      </c>
      <c r="M10" s="17">
        <v>0.55695786437467598</v>
      </c>
      <c r="N10" s="17">
        <v>0.56769218974800595</v>
      </c>
      <c r="O10" s="17">
        <v>0</v>
      </c>
      <c r="P10" s="17">
        <v>0.33039015693422802</v>
      </c>
      <c r="Q10" s="17">
        <v>0.56212432404917201</v>
      </c>
      <c r="R10" s="17">
        <v>0.46753586538553699</v>
      </c>
      <c r="S10" s="17">
        <v>0.24327503149669799</v>
      </c>
      <c r="T10" s="17">
        <v>0.58347101809839597</v>
      </c>
      <c r="U10" s="17">
        <v>0.42841749031198301</v>
      </c>
      <c r="V10" s="17" t="s">
        <v>136</v>
      </c>
      <c r="W10" s="17">
        <v>0.53273248580177002</v>
      </c>
      <c r="X10" s="17">
        <v>0.54608052931278395</v>
      </c>
      <c r="Y10" s="17">
        <v>0.49693826376479799</v>
      </c>
      <c r="Z10" s="17">
        <v>0.25004709745062298</v>
      </c>
      <c r="AA10" s="17"/>
      <c r="AB10" s="17">
        <v>0.68619038255239395</v>
      </c>
      <c r="AC10" s="17">
        <v>0.50455547347992502</v>
      </c>
      <c r="AD10" s="17">
        <v>0.47783376882949802</v>
      </c>
      <c r="AE10" s="17">
        <v>0.52469574714952705</v>
      </c>
      <c r="AF10" s="17"/>
      <c r="AG10" s="17">
        <v>0.49203472366010798</v>
      </c>
      <c r="AH10" s="17">
        <v>0.458723156046557</v>
      </c>
      <c r="AI10" s="17">
        <v>0.59245495716525398</v>
      </c>
      <c r="AJ10" s="17">
        <v>0.31139744832495703</v>
      </c>
      <c r="AK10" s="17"/>
      <c r="AL10" s="17">
        <v>0.47943290508043301</v>
      </c>
      <c r="AM10" s="17">
        <v>0.57919552341863201</v>
      </c>
      <c r="AN10" s="17">
        <v>0.49375102785886898</v>
      </c>
      <c r="AO10" s="17">
        <v>0.63126739984971703</v>
      </c>
      <c r="AP10" s="17">
        <v>0.47952269103766298</v>
      </c>
      <c r="AQ10" s="17">
        <v>0.43561797537038299</v>
      </c>
      <c r="AR10" s="17"/>
      <c r="AS10" s="17" t="s">
        <v>136</v>
      </c>
      <c r="AT10" s="17" t="s">
        <v>136</v>
      </c>
      <c r="AU10" s="17" t="s">
        <v>136</v>
      </c>
      <c r="AV10" s="17">
        <v>0.48041706831318698</v>
      </c>
      <c r="AW10" s="17">
        <v>0.57956847663422395</v>
      </c>
      <c r="AX10" s="17" t="s">
        <v>136</v>
      </c>
      <c r="AY10" s="17" t="s">
        <v>136</v>
      </c>
      <c r="AZ10" s="17" t="s">
        <v>136</v>
      </c>
      <c r="BA10" s="17" t="s">
        <v>136</v>
      </c>
      <c r="BB10" s="17"/>
      <c r="BC10" s="17">
        <v>0.47812242990161802</v>
      </c>
      <c r="BD10" s="17">
        <v>0.37826512291360997</v>
      </c>
      <c r="BE10" s="17">
        <v>0.79722298156055305</v>
      </c>
      <c r="BF10" s="17">
        <v>0.45957797418748902</v>
      </c>
      <c r="BG10" s="17">
        <v>0.60067025302917398</v>
      </c>
      <c r="BH10" s="17">
        <v>0.34741179243333598</v>
      </c>
      <c r="BI10" s="17"/>
      <c r="BJ10" s="17">
        <v>0.52972462213996296</v>
      </c>
      <c r="BK10" s="17">
        <v>0.49105824463502001</v>
      </c>
      <c r="BL10" s="17">
        <v>0.68432861648848298</v>
      </c>
      <c r="BM10" s="17">
        <v>0.49410430517919701</v>
      </c>
      <c r="BN10" s="17">
        <v>0.44606217396849601</v>
      </c>
      <c r="BO10" s="17">
        <v>0.54444213793489904</v>
      </c>
      <c r="BP10" s="17"/>
      <c r="BQ10" s="17">
        <v>0.53700951802614805</v>
      </c>
      <c r="BR10" s="17">
        <v>0.46263736607163403</v>
      </c>
      <c r="BS10" s="17"/>
      <c r="BT10" s="17">
        <v>0.54380702192173103</v>
      </c>
      <c r="BU10" s="17">
        <v>0.49642177052324399</v>
      </c>
      <c r="BV10" s="17"/>
      <c r="BW10" s="17">
        <v>0.47486654976696302</v>
      </c>
      <c r="BX10" s="17">
        <v>0.55941790801270097</v>
      </c>
    </row>
    <row r="11" spans="2:76" x14ac:dyDescent="0.35">
      <c r="B11" s="18" t="s">
        <v>97</v>
      </c>
      <c r="C11" s="19">
        <v>0.132642487766437</v>
      </c>
      <c r="D11" s="19">
        <v>0.14084301130648699</v>
      </c>
      <c r="E11" s="19">
        <v>0.120999039075795</v>
      </c>
      <c r="F11" s="19"/>
      <c r="G11" s="19">
        <v>0.16066359095958599</v>
      </c>
      <c r="H11" s="19">
        <v>0.112383590234574</v>
      </c>
      <c r="I11" s="19">
        <v>0.13904849806068101</v>
      </c>
      <c r="J11" s="19"/>
      <c r="K11" s="19">
        <v>9.1872119854560799E-2</v>
      </c>
      <c r="L11" s="19">
        <v>0.15054508032836</v>
      </c>
      <c r="M11" s="19">
        <v>0.11166780642423101</v>
      </c>
      <c r="N11" s="19">
        <v>0</v>
      </c>
      <c r="O11" s="19">
        <v>0.33741418303588999</v>
      </c>
      <c r="P11" s="19">
        <v>0.333858353383019</v>
      </c>
      <c r="Q11" s="19">
        <v>0.195848208673438</v>
      </c>
      <c r="R11" s="19">
        <v>0.17848153625593699</v>
      </c>
      <c r="S11" s="19">
        <v>0.50372978518998501</v>
      </c>
      <c r="T11" s="19">
        <v>4.6619080106443597E-2</v>
      </c>
      <c r="U11" s="19">
        <v>0.28928919111079598</v>
      </c>
      <c r="V11" s="19" t="s">
        <v>136</v>
      </c>
      <c r="W11" s="19">
        <v>0</v>
      </c>
      <c r="X11" s="19">
        <v>9.1190622463399595E-2</v>
      </c>
      <c r="Y11" s="19">
        <v>0.30227068717198502</v>
      </c>
      <c r="Z11" s="19">
        <v>0.24892444201665501</v>
      </c>
      <c r="AA11" s="19"/>
      <c r="AB11" s="19">
        <v>0.192140119936661</v>
      </c>
      <c r="AC11" s="19">
        <v>0.119630581360108</v>
      </c>
      <c r="AD11" s="19">
        <v>9.2150861120122093E-2</v>
      </c>
      <c r="AE11" s="19">
        <v>0.13406578854326201</v>
      </c>
      <c r="AF11" s="19"/>
      <c r="AG11" s="19">
        <v>0.10918168100862299</v>
      </c>
      <c r="AH11" s="19">
        <v>0.157657773506268</v>
      </c>
      <c r="AI11" s="19">
        <v>0.15339453890117699</v>
      </c>
      <c r="AJ11" s="19">
        <v>0.20956352162980099</v>
      </c>
      <c r="AK11" s="19"/>
      <c r="AL11" s="19">
        <v>0.12788070246354299</v>
      </c>
      <c r="AM11" s="19">
        <v>0.11781212431999299</v>
      </c>
      <c r="AN11" s="19">
        <v>0.118023864053517</v>
      </c>
      <c r="AO11" s="19">
        <v>8.0036370805340304E-2</v>
      </c>
      <c r="AP11" s="19">
        <v>0.20391844279176699</v>
      </c>
      <c r="AQ11" s="19">
        <v>0.12148638484921601</v>
      </c>
      <c r="AR11" s="19"/>
      <c r="AS11" s="19" t="s">
        <v>136</v>
      </c>
      <c r="AT11" s="19" t="s">
        <v>136</v>
      </c>
      <c r="AU11" s="19" t="s">
        <v>136</v>
      </c>
      <c r="AV11" s="19">
        <v>0.11052087236587101</v>
      </c>
      <c r="AW11" s="19">
        <v>0.18035078417314601</v>
      </c>
      <c r="AX11" s="19" t="s">
        <v>136</v>
      </c>
      <c r="AY11" s="19" t="s">
        <v>136</v>
      </c>
      <c r="AZ11" s="19" t="s">
        <v>136</v>
      </c>
      <c r="BA11" s="19" t="s">
        <v>136</v>
      </c>
      <c r="BB11" s="19"/>
      <c r="BC11" s="19">
        <v>0.133005753167526</v>
      </c>
      <c r="BD11" s="19">
        <v>0.157923104291157</v>
      </c>
      <c r="BE11" s="19">
        <v>0</v>
      </c>
      <c r="BF11" s="19">
        <v>0.16848259267223201</v>
      </c>
      <c r="BG11" s="19">
        <v>0.113929422034001</v>
      </c>
      <c r="BH11" s="19">
        <v>0.32067241300136501</v>
      </c>
      <c r="BI11" s="19"/>
      <c r="BJ11" s="19">
        <v>0.119892435192281</v>
      </c>
      <c r="BK11" s="19">
        <v>0.118926384429002</v>
      </c>
      <c r="BL11" s="19">
        <v>0.13803708987329599</v>
      </c>
      <c r="BM11" s="19">
        <v>0.102523814027073</v>
      </c>
      <c r="BN11" s="19">
        <v>0.219129369898973</v>
      </c>
      <c r="BO11" s="19">
        <v>0.12831429453874199</v>
      </c>
      <c r="BP11" s="19"/>
      <c r="BQ11" s="19">
        <v>0.12562365099252801</v>
      </c>
      <c r="BR11" s="19">
        <v>0.14635298584593501</v>
      </c>
      <c r="BS11" s="19"/>
      <c r="BT11" s="19">
        <v>0.106790483262723</v>
      </c>
      <c r="BU11" s="19">
        <v>0.14260599190753501</v>
      </c>
      <c r="BV11" s="19"/>
      <c r="BW11" s="19">
        <v>0.12646474974581301</v>
      </c>
      <c r="BX11" s="19">
        <v>0.13169244787688</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0.68162946863421103</v>
      </c>
      <c r="D9" s="17">
        <v>0.67672664024823903</v>
      </c>
      <c r="E9" s="17">
        <v>0.68859071086128198</v>
      </c>
      <c r="F9" s="17"/>
      <c r="G9" s="17">
        <v>0.673783742918035</v>
      </c>
      <c r="H9" s="17">
        <v>0.68486698141858804</v>
      </c>
      <c r="I9" s="17">
        <v>0.68592710728366602</v>
      </c>
      <c r="J9" s="17"/>
      <c r="K9" s="17">
        <v>0.60576160098173104</v>
      </c>
      <c r="L9" s="17">
        <v>0.68019873724296198</v>
      </c>
      <c r="M9" s="17">
        <v>0.77565760879552104</v>
      </c>
      <c r="N9" s="17">
        <v>0.85552686365778496</v>
      </c>
      <c r="O9" s="17">
        <v>0.66528779461385301</v>
      </c>
      <c r="P9" s="17">
        <v>0.891771483454045</v>
      </c>
      <c r="Q9" s="17">
        <v>0.75730749405992004</v>
      </c>
      <c r="R9" s="17">
        <v>0.57609202570745099</v>
      </c>
      <c r="S9" s="17">
        <v>0.74700481668668295</v>
      </c>
      <c r="T9" s="17">
        <v>0.61649152451827405</v>
      </c>
      <c r="U9" s="17">
        <v>0.76263882499973101</v>
      </c>
      <c r="V9" s="17" t="s">
        <v>136</v>
      </c>
      <c r="W9" s="17">
        <v>0.79309774665605204</v>
      </c>
      <c r="X9" s="17">
        <v>0.81770400599594595</v>
      </c>
      <c r="Y9" s="17">
        <v>0.79920895093678401</v>
      </c>
      <c r="Z9" s="17">
        <v>0.74948576973363901</v>
      </c>
      <c r="AA9" s="17"/>
      <c r="AB9" s="17">
        <v>0.51795072523239705</v>
      </c>
      <c r="AC9" s="17">
        <v>0.68005398148229601</v>
      </c>
      <c r="AD9" s="17">
        <v>0.70388961543922401</v>
      </c>
      <c r="AE9" s="17">
        <v>0.74015001197010699</v>
      </c>
      <c r="AF9" s="17"/>
      <c r="AG9" s="17">
        <v>0.67445184359161803</v>
      </c>
      <c r="AH9" s="17">
        <v>0.76737002593965198</v>
      </c>
      <c r="AI9" s="17">
        <v>0.69388682073221097</v>
      </c>
      <c r="AJ9" s="17">
        <v>0.77148426905900003</v>
      </c>
      <c r="AK9" s="17"/>
      <c r="AL9" s="17">
        <v>0.72920871182580005</v>
      </c>
      <c r="AM9" s="17">
        <v>0.68659875140101101</v>
      </c>
      <c r="AN9" s="17">
        <v>0.67456785910758599</v>
      </c>
      <c r="AO9" s="17">
        <v>0.86743823577309898</v>
      </c>
      <c r="AP9" s="17">
        <v>0.85807427286483995</v>
      </c>
      <c r="AQ9" s="17">
        <v>0.78891797833636401</v>
      </c>
      <c r="AR9" s="17"/>
      <c r="AS9" s="17" t="s">
        <v>136</v>
      </c>
      <c r="AT9" s="17" t="s">
        <v>136</v>
      </c>
      <c r="AU9" s="17" t="s">
        <v>136</v>
      </c>
      <c r="AV9" s="17">
        <v>0.68256580530520605</v>
      </c>
      <c r="AW9" s="17">
        <v>0.67961013023475603</v>
      </c>
      <c r="AX9" s="17" t="s">
        <v>136</v>
      </c>
      <c r="AY9" s="17" t="s">
        <v>136</v>
      </c>
      <c r="AZ9" s="17" t="s">
        <v>136</v>
      </c>
      <c r="BA9" s="17" t="s">
        <v>136</v>
      </c>
      <c r="BB9" s="17"/>
      <c r="BC9" s="17">
        <v>0.67767563955994303</v>
      </c>
      <c r="BD9" s="17">
        <v>0.72328574005656598</v>
      </c>
      <c r="BE9" s="17">
        <v>0.79722298156055305</v>
      </c>
      <c r="BF9" s="17">
        <v>0.69916021608955703</v>
      </c>
      <c r="BG9" s="17">
        <v>0.66707044169645802</v>
      </c>
      <c r="BH9" s="17">
        <v>0.34741179243333598</v>
      </c>
      <c r="BI9" s="17"/>
      <c r="BJ9" s="17">
        <v>0.75278317317871601</v>
      </c>
      <c r="BK9" s="17">
        <v>0.62583917506781594</v>
      </c>
      <c r="BL9" s="17">
        <v>0.62229691266248099</v>
      </c>
      <c r="BM9" s="17">
        <v>0.704886821835088</v>
      </c>
      <c r="BN9" s="17">
        <v>0.67272464440918001</v>
      </c>
      <c r="BO9" s="17">
        <v>0.71789471074044298</v>
      </c>
      <c r="BP9" s="17"/>
      <c r="BQ9" s="17">
        <v>0.76498862758845598</v>
      </c>
      <c r="BR9" s="17">
        <v>0.51879684756525701</v>
      </c>
      <c r="BS9" s="17"/>
      <c r="BT9" s="17">
        <v>0.75730239914555497</v>
      </c>
      <c r="BU9" s="17">
        <v>0.64226776496180304</v>
      </c>
      <c r="BV9" s="17"/>
      <c r="BW9" s="17">
        <v>0.666216374925931</v>
      </c>
      <c r="BX9" s="17">
        <v>0.72208349325940602</v>
      </c>
    </row>
    <row r="10" spans="2:76" x14ac:dyDescent="0.35">
      <c r="B10" s="18" t="s">
        <v>217</v>
      </c>
      <c r="C10" s="17">
        <v>0.211231959178035</v>
      </c>
      <c r="D10" s="17">
        <v>0.228533106616363</v>
      </c>
      <c r="E10" s="17">
        <v>0.186667061400036</v>
      </c>
      <c r="F10" s="17"/>
      <c r="G10" s="17">
        <v>0.204158315507286</v>
      </c>
      <c r="H10" s="17">
        <v>0.206670077775782</v>
      </c>
      <c r="I10" s="17">
        <v>0.233821463340039</v>
      </c>
      <c r="J10" s="17"/>
      <c r="K10" s="17">
        <v>0.28018546243680698</v>
      </c>
      <c r="L10" s="17">
        <v>0.206637166749085</v>
      </c>
      <c r="M10" s="17">
        <v>0</v>
      </c>
      <c r="N10" s="17">
        <v>0.14447313634221501</v>
      </c>
      <c r="O10" s="17">
        <v>0.33471220538614699</v>
      </c>
      <c r="P10" s="17">
        <v>0.108228516545955</v>
      </c>
      <c r="Q10" s="17">
        <v>0.123881530271487</v>
      </c>
      <c r="R10" s="17">
        <v>0.20985400636291701</v>
      </c>
      <c r="S10" s="17">
        <v>0</v>
      </c>
      <c r="T10" s="17">
        <v>0.31278207042349598</v>
      </c>
      <c r="U10" s="17">
        <v>0.190534256237857</v>
      </c>
      <c r="V10" s="17" t="s">
        <v>136</v>
      </c>
      <c r="W10" s="17">
        <v>0</v>
      </c>
      <c r="X10" s="17">
        <v>9.1105371540653901E-2</v>
      </c>
      <c r="Y10" s="17">
        <v>0.101384768345245</v>
      </c>
      <c r="Z10" s="17">
        <v>0.25051423026636099</v>
      </c>
      <c r="AA10" s="17"/>
      <c r="AB10" s="17">
        <v>0.36157365122429203</v>
      </c>
      <c r="AC10" s="17">
        <v>0.19163884664314601</v>
      </c>
      <c r="AD10" s="17">
        <v>0.15829587725823799</v>
      </c>
      <c r="AE10" s="17">
        <v>0.19845472803647299</v>
      </c>
      <c r="AF10" s="17"/>
      <c r="AG10" s="17">
        <v>0.225994115210888</v>
      </c>
      <c r="AH10" s="17">
        <v>0.12792089354163899</v>
      </c>
      <c r="AI10" s="17">
        <v>0.22377542855396601</v>
      </c>
      <c r="AJ10" s="17">
        <v>0.13264446171695499</v>
      </c>
      <c r="AK10" s="17"/>
      <c r="AL10" s="17">
        <v>0.17680045551966</v>
      </c>
      <c r="AM10" s="17">
        <v>0.20503229348188301</v>
      </c>
      <c r="AN10" s="17">
        <v>0.262764352544469</v>
      </c>
      <c r="AO10" s="17">
        <v>9.1537711802210098E-2</v>
      </c>
      <c r="AP10" s="17">
        <v>0</v>
      </c>
      <c r="AQ10" s="17">
        <v>8.9757426656728298E-2</v>
      </c>
      <c r="AR10" s="17"/>
      <c r="AS10" s="17" t="s">
        <v>136</v>
      </c>
      <c r="AT10" s="17" t="s">
        <v>136</v>
      </c>
      <c r="AU10" s="17" t="s">
        <v>136</v>
      </c>
      <c r="AV10" s="17">
        <v>0.235697663780081</v>
      </c>
      <c r="AW10" s="17">
        <v>0.158468313041979</v>
      </c>
      <c r="AX10" s="17" t="s">
        <v>136</v>
      </c>
      <c r="AY10" s="17" t="s">
        <v>136</v>
      </c>
      <c r="AZ10" s="17" t="s">
        <v>136</v>
      </c>
      <c r="BA10" s="17" t="s">
        <v>136</v>
      </c>
      <c r="BB10" s="17"/>
      <c r="BC10" s="17">
        <v>0.217997120807228</v>
      </c>
      <c r="BD10" s="17">
        <v>0.22768120806974901</v>
      </c>
      <c r="BE10" s="17">
        <v>0.20277701843944701</v>
      </c>
      <c r="BF10" s="17">
        <v>0.13079382853545299</v>
      </c>
      <c r="BG10" s="17">
        <v>0.213256278398746</v>
      </c>
      <c r="BH10" s="17">
        <v>0.65258820756666402</v>
      </c>
      <c r="BI10" s="17"/>
      <c r="BJ10" s="17">
        <v>0.157307304817244</v>
      </c>
      <c r="BK10" s="17">
        <v>0.214034553467498</v>
      </c>
      <c r="BL10" s="17">
        <v>0.301114522625887</v>
      </c>
      <c r="BM10" s="17">
        <v>0.19100280519961599</v>
      </c>
      <c r="BN10" s="17">
        <v>0.244904018824008</v>
      </c>
      <c r="BO10" s="17">
        <v>0.238947768086545</v>
      </c>
      <c r="BP10" s="17"/>
      <c r="BQ10" s="17">
        <v>0.15568509926153401</v>
      </c>
      <c r="BR10" s="17">
        <v>0.31973642234468502</v>
      </c>
      <c r="BS10" s="17"/>
      <c r="BT10" s="17">
        <v>0.147956600087261</v>
      </c>
      <c r="BU10" s="17">
        <v>0.248433962195899</v>
      </c>
      <c r="BV10" s="17"/>
      <c r="BW10" s="17">
        <v>0.217897195591301</v>
      </c>
      <c r="BX10" s="17">
        <v>0.18998701514635999</v>
      </c>
    </row>
    <row r="11" spans="2:76" x14ac:dyDescent="0.35">
      <c r="B11" s="18" t="s">
        <v>97</v>
      </c>
      <c r="C11" s="19">
        <v>0.10713857218775399</v>
      </c>
      <c r="D11" s="19">
        <v>9.47402531353983E-2</v>
      </c>
      <c r="E11" s="19">
        <v>0.124742227738682</v>
      </c>
      <c r="F11" s="19"/>
      <c r="G11" s="19">
        <v>0.122057941574679</v>
      </c>
      <c r="H11" s="19">
        <v>0.10846294080563</v>
      </c>
      <c r="I11" s="19">
        <v>8.0251429376294897E-2</v>
      </c>
      <c r="J11" s="19"/>
      <c r="K11" s="19">
        <v>0.114052936581462</v>
      </c>
      <c r="L11" s="19">
        <v>0.11316409600795301</v>
      </c>
      <c r="M11" s="19">
        <v>0.22434239120447899</v>
      </c>
      <c r="N11" s="19">
        <v>0</v>
      </c>
      <c r="O11" s="19">
        <v>0</v>
      </c>
      <c r="P11" s="19">
        <v>0</v>
      </c>
      <c r="Q11" s="19">
        <v>0.118810975668593</v>
      </c>
      <c r="R11" s="19">
        <v>0.21405396792963099</v>
      </c>
      <c r="S11" s="19">
        <v>0.252995183313317</v>
      </c>
      <c r="T11" s="19">
        <v>7.0726405058229705E-2</v>
      </c>
      <c r="U11" s="19">
        <v>4.68269187624119E-2</v>
      </c>
      <c r="V11" s="19" t="s">
        <v>136</v>
      </c>
      <c r="W11" s="19">
        <v>0.20690225334394799</v>
      </c>
      <c r="X11" s="19">
        <v>9.1190622463399595E-2</v>
      </c>
      <c r="Y11" s="19">
        <v>9.9406280717971293E-2</v>
      </c>
      <c r="Z11" s="19">
        <v>0</v>
      </c>
      <c r="AA11" s="19"/>
      <c r="AB11" s="19">
        <v>0.120475623543311</v>
      </c>
      <c r="AC11" s="19">
        <v>0.12830717187455901</v>
      </c>
      <c r="AD11" s="19">
        <v>0.137814507302538</v>
      </c>
      <c r="AE11" s="19">
        <v>6.1395259993420298E-2</v>
      </c>
      <c r="AF11" s="19"/>
      <c r="AG11" s="19">
        <v>9.9554041197493295E-2</v>
      </c>
      <c r="AH11" s="19">
        <v>0.104709080518709</v>
      </c>
      <c r="AI11" s="19">
        <v>8.2337750713823293E-2</v>
      </c>
      <c r="AJ11" s="19">
        <v>9.5871269224045402E-2</v>
      </c>
      <c r="AK11" s="19"/>
      <c r="AL11" s="19">
        <v>9.3990832654540002E-2</v>
      </c>
      <c r="AM11" s="19">
        <v>0.10836895511710599</v>
      </c>
      <c r="AN11" s="19">
        <v>6.2667788347944703E-2</v>
      </c>
      <c r="AO11" s="19">
        <v>4.1024052424691301E-2</v>
      </c>
      <c r="AP11" s="19">
        <v>0.14192572713516</v>
      </c>
      <c r="AQ11" s="19">
        <v>0.121324595006907</v>
      </c>
      <c r="AR11" s="19"/>
      <c r="AS11" s="19" t="s">
        <v>136</v>
      </c>
      <c r="AT11" s="19" t="s">
        <v>136</v>
      </c>
      <c r="AU11" s="19" t="s">
        <v>136</v>
      </c>
      <c r="AV11" s="19">
        <v>8.1736530914712696E-2</v>
      </c>
      <c r="AW11" s="19">
        <v>0.161921556723265</v>
      </c>
      <c r="AX11" s="19" t="s">
        <v>136</v>
      </c>
      <c r="AY11" s="19" t="s">
        <v>136</v>
      </c>
      <c r="AZ11" s="19" t="s">
        <v>136</v>
      </c>
      <c r="BA11" s="19" t="s">
        <v>136</v>
      </c>
      <c r="BB11" s="19"/>
      <c r="BC11" s="19">
        <v>0.104327239632829</v>
      </c>
      <c r="BD11" s="19">
        <v>4.9033051873685202E-2</v>
      </c>
      <c r="BE11" s="19">
        <v>0</v>
      </c>
      <c r="BF11" s="19">
        <v>0.17004595537499101</v>
      </c>
      <c r="BG11" s="19">
        <v>0.119673279904796</v>
      </c>
      <c r="BH11" s="19">
        <v>0</v>
      </c>
      <c r="BI11" s="19"/>
      <c r="BJ11" s="19">
        <v>8.9909522004040496E-2</v>
      </c>
      <c r="BK11" s="19">
        <v>0.160126271464685</v>
      </c>
      <c r="BL11" s="19">
        <v>7.6588564711632098E-2</v>
      </c>
      <c r="BM11" s="19">
        <v>0.104110372965296</v>
      </c>
      <c r="BN11" s="19">
        <v>8.2371336766811507E-2</v>
      </c>
      <c r="BO11" s="19">
        <v>4.3157521173011297E-2</v>
      </c>
      <c r="BP11" s="19"/>
      <c r="BQ11" s="19">
        <v>7.9326273150010299E-2</v>
      </c>
      <c r="BR11" s="19">
        <v>0.16146673009005699</v>
      </c>
      <c r="BS11" s="19"/>
      <c r="BT11" s="19">
        <v>9.4741000767183697E-2</v>
      </c>
      <c r="BU11" s="19">
        <v>0.109298272842298</v>
      </c>
      <c r="BV11" s="19"/>
      <c r="BW11" s="19">
        <v>0.11588642948276801</v>
      </c>
      <c r="BX11" s="19">
        <v>8.7929491594234299E-2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157</v>
      </c>
      <c r="C9" s="17">
        <v>0.257192412506974</v>
      </c>
      <c r="D9" s="17">
        <v>0.14170884535654499</v>
      </c>
      <c r="E9" s="17">
        <v>0.421160844785886</v>
      </c>
      <c r="F9" s="17"/>
      <c r="G9" s="17">
        <v>0.25481895656515202</v>
      </c>
      <c r="H9" s="17">
        <v>0.25203969419653999</v>
      </c>
      <c r="I9" s="17">
        <v>0.27383329677144302</v>
      </c>
      <c r="J9" s="17"/>
      <c r="K9" s="17">
        <v>0.27641239393599099</v>
      </c>
      <c r="L9" s="17">
        <v>0.239614019495893</v>
      </c>
      <c r="M9" s="17">
        <v>0.21970652277686101</v>
      </c>
      <c r="N9" s="17">
        <v>0</v>
      </c>
      <c r="O9" s="17">
        <v>0.32787361157796202</v>
      </c>
      <c r="P9" s="17">
        <v>0.10947267953369801</v>
      </c>
      <c r="Q9" s="17">
        <v>0.32935231807243098</v>
      </c>
      <c r="R9" s="17">
        <v>0.32541784969753101</v>
      </c>
      <c r="S9" s="17">
        <v>0.49400963337336601</v>
      </c>
      <c r="T9" s="17">
        <v>0.26651384824213997</v>
      </c>
      <c r="U9" s="17">
        <v>0.28365590327093099</v>
      </c>
      <c r="V9" s="17" t="s">
        <v>136</v>
      </c>
      <c r="W9" s="17">
        <v>0.26832483587065598</v>
      </c>
      <c r="X9" s="17">
        <v>0.18346025102473101</v>
      </c>
      <c r="Y9" s="17">
        <v>0.19655304580619301</v>
      </c>
      <c r="Z9" s="17">
        <v>0</v>
      </c>
      <c r="AA9" s="17"/>
      <c r="AB9" s="17">
        <v>0.52798399239262706</v>
      </c>
      <c r="AC9" s="17">
        <v>0.36831607588599602</v>
      </c>
      <c r="AD9" s="17">
        <v>0.16842877733307199</v>
      </c>
      <c r="AE9" s="17">
        <v>0.153888776260066</v>
      </c>
      <c r="AF9" s="17"/>
      <c r="AG9" s="17">
        <v>0.30719674987076701</v>
      </c>
      <c r="AH9" s="17">
        <v>0.190477657538387</v>
      </c>
      <c r="AI9" s="17">
        <v>0.15525080014655901</v>
      </c>
      <c r="AJ9" s="17">
        <v>0.10847266475122699</v>
      </c>
      <c r="AK9" s="17"/>
      <c r="AL9" s="17">
        <v>0.260529577048006</v>
      </c>
      <c r="AM9" s="17">
        <v>0.201131368779563</v>
      </c>
      <c r="AN9" s="17">
        <v>0.31780706072730203</v>
      </c>
      <c r="AO9" s="17">
        <v>0.267118640213375</v>
      </c>
      <c r="AP9" s="17">
        <v>0.18395892891229201</v>
      </c>
      <c r="AQ9" s="17">
        <v>0.47947426007289101</v>
      </c>
      <c r="AR9" s="17"/>
      <c r="AS9" s="17" t="s">
        <v>136</v>
      </c>
      <c r="AT9" s="17" t="s">
        <v>136</v>
      </c>
      <c r="AU9" s="17" t="s">
        <v>136</v>
      </c>
      <c r="AV9" s="17">
        <v>0.16990129720563801</v>
      </c>
      <c r="AW9" s="17">
        <v>0.44544766995809698</v>
      </c>
      <c r="AX9" s="17" t="s">
        <v>136</v>
      </c>
      <c r="AY9" s="17" t="s">
        <v>136</v>
      </c>
      <c r="AZ9" s="17" t="s">
        <v>136</v>
      </c>
      <c r="BA9" s="17" t="s">
        <v>136</v>
      </c>
      <c r="BB9" s="17"/>
      <c r="BC9" s="17">
        <v>0.188806421067508</v>
      </c>
      <c r="BD9" s="17">
        <v>8.5221835588904699E-2</v>
      </c>
      <c r="BE9" s="17">
        <v>0.83119793575340895</v>
      </c>
      <c r="BF9" s="17">
        <v>0.17106987849945701</v>
      </c>
      <c r="BG9" s="17">
        <v>0.37783888194986998</v>
      </c>
      <c r="BH9" s="17">
        <v>0.65258820756666402</v>
      </c>
      <c r="BI9" s="17"/>
      <c r="BJ9" s="17">
        <v>0.27067306957313703</v>
      </c>
      <c r="BK9" s="17">
        <v>0.21757988080908999</v>
      </c>
      <c r="BL9" s="17">
        <v>0.50753206243398596</v>
      </c>
      <c r="BM9" s="17">
        <v>0.17479883541447599</v>
      </c>
      <c r="BN9" s="17">
        <v>0.23068621148193</v>
      </c>
      <c r="BO9" s="17">
        <v>0.42145245060334402</v>
      </c>
      <c r="BP9" s="17"/>
      <c r="BQ9" s="17">
        <v>0.32957625012983399</v>
      </c>
      <c r="BR9" s="17">
        <v>0.115798831393357</v>
      </c>
      <c r="BS9" s="17"/>
      <c r="BT9" s="17">
        <v>0.28261808176625702</v>
      </c>
      <c r="BU9" s="17">
        <v>0.23863145909004599</v>
      </c>
      <c r="BV9" s="17"/>
      <c r="BW9" s="17">
        <v>0.27883322113955</v>
      </c>
      <c r="BX9" s="17">
        <v>0.222466956639984</v>
      </c>
    </row>
    <row r="10" spans="2:76" x14ac:dyDescent="0.35">
      <c r="B10" s="18" t="s">
        <v>158</v>
      </c>
      <c r="C10" s="17">
        <v>0.72491756222060499</v>
      </c>
      <c r="D10" s="17">
        <v>0.82780111907541498</v>
      </c>
      <c r="E10" s="17">
        <v>0.578839155214114</v>
      </c>
      <c r="F10" s="17"/>
      <c r="G10" s="17">
        <v>0.704773988763155</v>
      </c>
      <c r="H10" s="17">
        <v>0.73714101214716499</v>
      </c>
      <c r="I10" s="17">
        <v>0.72616670322855703</v>
      </c>
      <c r="J10" s="17"/>
      <c r="K10" s="17">
        <v>0.70029738475177195</v>
      </c>
      <c r="L10" s="17">
        <v>0.760385980504107</v>
      </c>
      <c r="M10" s="17">
        <v>0.668625670798908</v>
      </c>
      <c r="N10" s="17">
        <v>1</v>
      </c>
      <c r="O10" s="17">
        <v>0.33471220538614699</v>
      </c>
      <c r="P10" s="17">
        <v>0.89052732046630201</v>
      </c>
      <c r="Q10" s="17">
        <v>0.67064768192756896</v>
      </c>
      <c r="R10" s="17">
        <v>0.67458215030246904</v>
      </c>
      <c r="S10" s="17">
        <v>0.50599036662663399</v>
      </c>
      <c r="T10" s="17">
        <v>0.70983775344223699</v>
      </c>
      <c r="U10" s="17">
        <v>0.66815459327294802</v>
      </c>
      <c r="V10" s="17" t="s">
        <v>136</v>
      </c>
      <c r="W10" s="17">
        <v>0.73167516412934397</v>
      </c>
      <c r="X10" s="17">
        <v>0.81653974897526904</v>
      </c>
      <c r="Y10" s="17">
        <v>0.80344695419380696</v>
      </c>
      <c r="Z10" s="17">
        <v>1</v>
      </c>
      <c r="AA10" s="17"/>
      <c r="AB10" s="17">
        <v>0.43272328513962899</v>
      </c>
      <c r="AC10" s="17">
        <v>0.62205379926068505</v>
      </c>
      <c r="AD10" s="17">
        <v>0.81933054435433095</v>
      </c>
      <c r="AE10" s="17">
        <v>0.82799774683234195</v>
      </c>
      <c r="AF10" s="17"/>
      <c r="AG10" s="17">
        <v>0.68152098799572702</v>
      </c>
      <c r="AH10" s="17">
        <v>0.77990429198867794</v>
      </c>
      <c r="AI10" s="17">
        <v>0.83469735222388797</v>
      </c>
      <c r="AJ10" s="17">
        <v>0.89152733524877303</v>
      </c>
      <c r="AK10" s="17"/>
      <c r="AL10" s="17">
        <v>0.71563310600157704</v>
      </c>
      <c r="AM10" s="17">
        <v>0.79886863122043705</v>
      </c>
      <c r="AN10" s="17">
        <v>0.61243263545516502</v>
      </c>
      <c r="AO10" s="17">
        <v>0.73288135978662505</v>
      </c>
      <c r="AP10" s="17">
        <v>0.81604107108770796</v>
      </c>
      <c r="AQ10" s="17">
        <v>0.52052573992710904</v>
      </c>
      <c r="AR10" s="17"/>
      <c r="AS10" s="17" t="s">
        <v>136</v>
      </c>
      <c r="AT10" s="17" t="s">
        <v>136</v>
      </c>
      <c r="AU10" s="17" t="s">
        <v>136</v>
      </c>
      <c r="AV10" s="17">
        <v>0.80841723033076096</v>
      </c>
      <c r="AW10" s="17">
        <v>0.54483908043128604</v>
      </c>
      <c r="AX10" s="17" t="s">
        <v>136</v>
      </c>
      <c r="AY10" s="17" t="s">
        <v>136</v>
      </c>
      <c r="AZ10" s="17" t="s">
        <v>136</v>
      </c>
      <c r="BA10" s="17" t="s">
        <v>136</v>
      </c>
      <c r="BB10" s="17"/>
      <c r="BC10" s="17">
        <v>0.80439384824635096</v>
      </c>
      <c r="BD10" s="17">
        <v>0.88764517235889495</v>
      </c>
      <c r="BE10" s="17">
        <v>0.168802064246591</v>
      </c>
      <c r="BF10" s="17">
        <v>0.80325753713167602</v>
      </c>
      <c r="BG10" s="17">
        <v>0.59773896794730996</v>
      </c>
      <c r="BH10" s="17">
        <v>0.34741179243333598</v>
      </c>
      <c r="BI10" s="17"/>
      <c r="BJ10" s="17">
        <v>0.70051171177759797</v>
      </c>
      <c r="BK10" s="17">
        <v>0.75862723556563705</v>
      </c>
      <c r="BL10" s="17">
        <v>0.49246793756601398</v>
      </c>
      <c r="BM10" s="17">
        <v>0.812937597537151</v>
      </c>
      <c r="BN10" s="17">
        <v>0.76931378851806997</v>
      </c>
      <c r="BO10" s="17">
        <v>0.53413421683730999</v>
      </c>
      <c r="BP10" s="17"/>
      <c r="BQ10" s="17">
        <v>0.65217232342815001</v>
      </c>
      <c r="BR10" s="17">
        <v>0.86701709934962001</v>
      </c>
      <c r="BS10" s="17"/>
      <c r="BT10" s="17">
        <v>0.70205338626601699</v>
      </c>
      <c r="BU10" s="17">
        <v>0.74192124184810504</v>
      </c>
      <c r="BV10" s="17"/>
      <c r="BW10" s="17">
        <v>0.70733892188542702</v>
      </c>
      <c r="BX10" s="17">
        <v>0.76525539829490097</v>
      </c>
    </row>
    <row r="11" spans="2:76" x14ac:dyDescent="0.35">
      <c r="B11" s="18" t="s">
        <v>97</v>
      </c>
      <c r="C11" s="19">
        <v>1.78900252724216E-2</v>
      </c>
      <c r="D11" s="19">
        <v>3.0490035568039101E-2</v>
      </c>
      <c r="E11" s="19">
        <v>0</v>
      </c>
      <c r="F11" s="19"/>
      <c r="G11" s="19">
        <v>4.0407054671692498E-2</v>
      </c>
      <c r="H11" s="19">
        <v>1.0819293656294899E-2</v>
      </c>
      <c r="I11" s="19">
        <v>0</v>
      </c>
      <c r="J11" s="19"/>
      <c r="K11" s="19">
        <v>2.3290221312236799E-2</v>
      </c>
      <c r="L11" s="19">
        <v>0</v>
      </c>
      <c r="M11" s="19">
        <v>0.11166780642423101</v>
      </c>
      <c r="N11" s="19">
        <v>0</v>
      </c>
      <c r="O11" s="19">
        <v>0.33741418303588999</v>
      </c>
      <c r="P11" s="19">
        <v>0</v>
      </c>
      <c r="Q11" s="19">
        <v>0</v>
      </c>
      <c r="R11" s="19">
        <v>0</v>
      </c>
      <c r="S11" s="19">
        <v>0</v>
      </c>
      <c r="T11" s="19">
        <v>2.3648398315623102E-2</v>
      </c>
      <c r="U11" s="19">
        <v>4.8189503456121399E-2</v>
      </c>
      <c r="V11" s="19" t="s">
        <v>136</v>
      </c>
      <c r="W11" s="19">
        <v>0</v>
      </c>
      <c r="X11" s="19">
        <v>0</v>
      </c>
      <c r="Y11" s="19">
        <v>0</v>
      </c>
      <c r="Z11" s="19">
        <v>0</v>
      </c>
      <c r="AA11" s="19"/>
      <c r="AB11" s="19">
        <v>3.9292722467744401E-2</v>
      </c>
      <c r="AC11" s="19">
        <v>9.6301248533184804E-3</v>
      </c>
      <c r="AD11" s="19">
        <v>1.22406783125973E-2</v>
      </c>
      <c r="AE11" s="19">
        <v>1.8113476907591498E-2</v>
      </c>
      <c r="AF11" s="19"/>
      <c r="AG11" s="19">
        <v>1.1282262133506801E-2</v>
      </c>
      <c r="AH11" s="19">
        <v>2.9618050472935101E-2</v>
      </c>
      <c r="AI11" s="19">
        <v>1.0051847629552999E-2</v>
      </c>
      <c r="AJ11" s="19">
        <v>0</v>
      </c>
      <c r="AK11" s="19"/>
      <c r="AL11" s="19">
        <v>2.3837316950416701E-2</v>
      </c>
      <c r="AM11" s="19">
        <v>0</v>
      </c>
      <c r="AN11" s="19">
        <v>6.9760303817532204E-2</v>
      </c>
      <c r="AO11" s="19">
        <v>0</v>
      </c>
      <c r="AP11" s="19">
        <v>0</v>
      </c>
      <c r="AQ11" s="19">
        <v>0</v>
      </c>
      <c r="AR11" s="19"/>
      <c r="AS11" s="19" t="s">
        <v>136</v>
      </c>
      <c r="AT11" s="19" t="s">
        <v>136</v>
      </c>
      <c r="AU11" s="19" t="s">
        <v>136</v>
      </c>
      <c r="AV11" s="19">
        <v>2.1681472463600901E-2</v>
      </c>
      <c r="AW11" s="19">
        <v>9.7132496106160909E-3</v>
      </c>
      <c r="AX11" s="19" t="s">
        <v>136</v>
      </c>
      <c r="AY11" s="19" t="s">
        <v>136</v>
      </c>
      <c r="AZ11" s="19" t="s">
        <v>136</v>
      </c>
      <c r="BA11" s="19" t="s">
        <v>136</v>
      </c>
      <c r="BB11" s="19"/>
      <c r="BC11" s="19">
        <v>6.79973068614127E-3</v>
      </c>
      <c r="BD11" s="19">
        <v>2.7132992052200301E-2</v>
      </c>
      <c r="BE11" s="19">
        <v>0</v>
      </c>
      <c r="BF11" s="19">
        <v>2.5672584368867001E-2</v>
      </c>
      <c r="BG11" s="19">
        <v>2.4422150102819801E-2</v>
      </c>
      <c r="BH11" s="19">
        <v>0</v>
      </c>
      <c r="BI11" s="19"/>
      <c r="BJ11" s="19">
        <v>2.88152186492656E-2</v>
      </c>
      <c r="BK11" s="19">
        <v>2.3792883625272099E-2</v>
      </c>
      <c r="BL11" s="19">
        <v>0</v>
      </c>
      <c r="BM11" s="19">
        <v>1.2263567048372699E-2</v>
      </c>
      <c r="BN11" s="19">
        <v>0</v>
      </c>
      <c r="BO11" s="19">
        <v>4.4413332559345702E-2</v>
      </c>
      <c r="BP11" s="19"/>
      <c r="BQ11" s="19">
        <v>1.8251426442015099E-2</v>
      </c>
      <c r="BR11" s="19">
        <v>1.71840692570231E-2</v>
      </c>
      <c r="BS11" s="19"/>
      <c r="BT11" s="19">
        <v>1.53285319677261E-2</v>
      </c>
      <c r="BU11" s="19">
        <v>1.9447299061848701E-2</v>
      </c>
      <c r="BV11" s="19"/>
      <c r="BW11" s="19">
        <v>1.38278569750228E-2</v>
      </c>
      <c r="BX11" s="19">
        <v>1.22776450651155E-2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X24"/>
  <sheetViews>
    <sheetView showGridLines="0" topLeftCell="A14"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85</v>
      </c>
      <c r="D7" s="10">
        <v>28</v>
      </c>
      <c r="E7" s="10">
        <v>57</v>
      </c>
      <c r="F7" s="10"/>
      <c r="G7" s="10">
        <v>28</v>
      </c>
      <c r="H7" s="10">
        <v>41</v>
      </c>
      <c r="I7" s="10">
        <v>16</v>
      </c>
      <c r="J7" s="10"/>
      <c r="K7" s="10">
        <v>12</v>
      </c>
      <c r="L7" s="10">
        <v>13</v>
      </c>
      <c r="M7" s="10">
        <v>2</v>
      </c>
      <c r="N7" s="10" t="s">
        <v>135</v>
      </c>
      <c r="O7" s="10">
        <v>1</v>
      </c>
      <c r="P7" s="10">
        <v>1</v>
      </c>
      <c r="Q7" s="10">
        <v>8</v>
      </c>
      <c r="R7" s="10">
        <v>9</v>
      </c>
      <c r="S7" s="10">
        <v>2</v>
      </c>
      <c r="T7" s="10">
        <v>22</v>
      </c>
      <c r="U7" s="10">
        <v>6</v>
      </c>
      <c r="V7" s="10" t="s">
        <v>135</v>
      </c>
      <c r="W7" s="10">
        <v>5</v>
      </c>
      <c r="X7" s="10">
        <v>2</v>
      </c>
      <c r="Y7" s="10">
        <v>2</v>
      </c>
      <c r="Z7" s="10" t="s">
        <v>135</v>
      </c>
      <c r="AA7" s="10"/>
      <c r="AB7" s="10">
        <v>13</v>
      </c>
      <c r="AC7" s="10">
        <v>36</v>
      </c>
      <c r="AD7" s="10">
        <v>13</v>
      </c>
      <c r="AE7" s="10">
        <v>18</v>
      </c>
      <c r="AF7" s="10"/>
      <c r="AG7" s="10">
        <v>60</v>
      </c>
      <c r="AH7" s="10">
        <v>6</v>
      </c>
      <c r="AI7" s="10">
        <v>13</v>
      </c>
      <c r="AJ7" s="10">
        <v>1</v>
      </c>
      <c r="AK7" s="10"/>
      <c r="AL7" s="10">
        <v>19</v>
      </c>
      <c r="AM7" s="10">
        <v>15</v>
      </c>
      <c r="AN7" s="10">
        <v>10</v>
      </c>
      <c r="AO7" s="10">
        <v>6</v>
      </c>
      <c r="AP7" s="10">
        <v>3</v>
      </c>
      <c r="AQ7" s="10">
        <v>11</v>
      </c>
      <c r="AR7" s="10"/>
      <c r="AS7" s="10" t="s">
        <v>135</v>
      </c>
      <c r="AT7" s="10" t="s">
        <v>135</v>
      </c>
      <c r="AU7" s="10" t="s">
        <v>135</v>
      </c>
      <c r="AV7" s="10">
        <v>39</v>
      </c>
      <c r="AW7" s="10">
        <v>46</v>
      </c>
      <c r="AX7" s="10" t="s">
        <v>135</v>
      </c>
      <c r="AY7" s="10" t="s">
        <v>135</v>
      </c>
      <c r="AZ7" s="10" t="s">
        <v>135</v>
      </c>
      <c r="BA7" s="10" t="s">
        <v>135</v>
      </c>
      <c r="BB7" s="10"/>
      <c r="BC7" s="10">
        <v>23</v>
      </c>
      <c r="BD7" s="10">
        <v>4</v>
      </c>
      <c r="BE7" s="10">
        <v>5</v>
      </c>
      <c r="BF7" s="10">
        <v>6</v>
      </c>
      <c r="BG7" s="10">
        <v>45</v>
      </c>
      <c r="BH7" s="10">
        <v>2</v>
      </c>
      <c r="BI7" s="10"/>
      <c r="BJ7" s="10">
        <v>17</v>
      </c>
      <c r="BK7" s="10">
        <v>19</v>
      </c>
      <c r="BL7" s="10">
        <v>13</v>
      </c>
      <c r="BM7" s="10">
        <v>14</v>
      </c>
      <c r="BN7" s="10">
        <v>12</v>
      </c>
      <c r="BO7" s="10">
        <v>10</v>
      </c>
      <c r="BP7" s="10"/>
      <c r="BQ7" s="10">
        <v>72</v>
      </c>
      <c r="BR7" s="10">
        <v>13</v>
      </c>
      <c r="BS7" s="10"/>
      <c r="BT7" s="10">
        <v>33</v>
      </c>
      <c r="BU7" s="10">
        <v>51</v>
      </c>
      <c r="BV7" s="10"/>
      <c r="BW7" s="10">
        <v>45</v>
      </c>
      <c r="BX7" s="10">
        <v>35</v>
      </c>
    </row>
    <row r="8" spans="2:76" ht="30" customHeight="1" x14ac:dyDescent="0.35">
      <c r="B8" s="11" t="s">
        <v>20</v>
      </c>
      <c r="C8" s="11">
        <v>85</v>
      </c>
      <c r="D8" s="11">
        <v>27</v>
      </c>
      <c r="E8" s="11">
        <v>57</v>
      </c>
      <c r="F8" s="11"/>
      <c r="G8" s="11">
        <v>26</v>
      </c>
      <c r="H8" s="11">
        <v>41</v>
      </c>
      <c r="I8" s="11">
        <v>18</v>
      </c>
      <c r="J8" s="11"/>
      <c r="K8" s="11">
        <v>14</v>
      </c>
      <c r="L8" s="11">
        <v>13</v>
      </c>
      <c r="M8" s="11">
        <v>2</v>
      </c>
      <c r="N8" s="11" t="s">
        <v>135</v>
      </c>
      <c r="O8" s="11">
        <v>1</v>
      </c>
      <c r="P8" s="11">
        <v>1</v>
      </c>
      <c r="Q8" s="11">
        <v>8</v>
      </c>
      <c r="R8" s="11">
        <v>9</v>
      </c>
      <c r="S8" s="11">
        <v>2</v>
      </c>
      <c r="T8" s="11">
        <v>21</v>
      </c>
      <c r="U8" s="11">
        <v>6</v>
      </c>
      <c r="V8" s="11" t="s">
        <v>135</v>
      </c>
      <c r="W8" s="11">
        <v>4</v>
      </c>
      <c r="X8" s="11">
        <v>3</v>
      </c>
      <c r="Y8" s="11">
        <v>2</v>
      </c>
      <c r="Z8" s="11" t="s">
        <v>135</v>
      </c>
      <c r="AA8" s="11"/>
      <c r="AB8" s="11">
        <v>14</v>
      </c>
      <c r="AC8" s="11">
        <v>36</v>
      </c>
      <c r="AD8" s="11">
        <v>13</v>
      </c>
      <c r="AE8" s="11">
        <v>17</v>
      </c>
      <c r="AF8" s="11"/>
      <c r="AG8" s="11">
        <v>60</v>
      </c>
      <c r="AH8" s="11">
        <v>6</v>
      </c>
      <c r="AI8" s="11">
        <v>13</v>
      </c>
      <c r="AJ8" s="11">
        <v>1</v>
      </c>
      <c r="AK8" s="11"/>
      <c r="AL8" s="11">
        <v>19</v>
      </c>
      <c r="AM8" s="11">
        <v>15</v>
      </c>
      <c r="AN8" s="11">
        <v>10</v>
      </c>
      <c r="AO8" s="11">
        <v>6</v>
      </c>
      <c r="AP8" s="11">
        <v>3</v>
      </c>
      <c r="AQ8" s="11">
        <v>11</v>
      </c>
      <c r="AR8" s="11"/>
      <c r="AS8" s="11" t="s">
        <v>135</v>
      </c>
      <c r="AT8" s="11" t="s">
        <v>135</v>
      </c>
      <c r="AU8" s="11" t="s">
        <v>135</v>
      </c>
      <c r="AV8" s="11">
        <v>38</v>
      </c>
      <c r="AW8" s="11">
        <v>47</v>
      </c>
      <c r="AX8" s="11" t="s">
        <v>135</v>
      </c>
      <c r="AY8" s="11" t="s">
        <v>135</v>
      </c>
      <c r="AZ8" s="11" t="s">
        <v>135</v>
      </c>
      <c r="BA8" s="11" t="s">
        <v>135</v>
      </c>
      <c r="BB8" s="11"/>
      <c r="BC8" s="11">
        <v>23</v>
      </c>
      <c r="BD8" s="11">
        <v>4</v>
      </c>
      <c r="BE8" s="11">
        <v>5</v>
      </c>
      <c r="BF8" s="11">
        <v>6</v>
      </c>
      <c r="BG8" s="11">
        <v>45</v>
      </c>
      <c r="BH8" s="11">
        <v>2</v>
      </c>
      <c r="BI8" s="11"/>
      <c r="BJ8" s="11">
        <v>17</v>
      </c>
      <c r="BK8" s="11">
        <v>20</v>
      </c>
      <c r="BL8" s="11">
        <v>14</v>
      </c>
      <c r="BM8" s="11">
        <v>13</v>
      </c>
      <c r="BN8" s="11">
        <v>12</v>
      </c>
      <c r="BO8" s="11">
        <v>9</v>
      </c>
      <c r="BP8" s="11"/>
      <c r="BQ8" s="11">
        <v>72</v>
      </c>
      <c r="BR8" s="11">
        <v>13</v>
      </c>
      <c r="BS8" s="11"/>
      <c r="BT8" s="11">
        <v>34</v>
      </c>
      <c r="BU8" s="11">
        <v>50</v>
      </c>
      <c r="BV8" s="11"/>
      <c r="BW8" s="11">
        <v>45</v>
      </c>
      <c r="BX8" s="11">
        <v>35</v>
      </c>
    </row>
    <row r="9" spans="2:76" ht="43.5" x14ac:dyDescent="0.35">
      <c r="B9" s="18" t="s">
        <v>230</v>
      </c>
      <c r="C9" s="17">
        <v>0.34926534841432899</v>
      </c>
      <c r="D9" s="17">
        <v>0.17626192896628001</v>
      </c>
      <c r="E9" s="17">
        <v>0.431915511050464</v>
      </c>
      <c r="F9" s="17"/>
      <c r="G9" s="17">
        <v>0.51133212473579104</v>
      </c>
      <c r="H9" s="17">
        <v>0.26389278757078</v>
      </c>
      <c r="I9" s="17">
        <v>0.30754616442241001</v>
      </c>
      <c r="J9" s="17"/>
      <c r="K9" s="17">
        <v>0.325644911337655</v>
      </c>
      <c r="L9" s="17">
        <v>0.45465071635284898</v>
      </c>
      <c r="M9" s="17">
        <v>0</v>
      </c>
      <c r="N9" s="17" t="s">
        <v>136</v>
      </c>
      <c r="O9" s="17">
        <v>0</v>
      </c>
      <c r="P9" s="17">
        <v>1</v>
      </c>
      <c r="Q9" s="17">
        <v>0.11678634127017599</v>
      </c>
      <c r="R9" s="17">
        <v>0.337514793135684</v>
      </c>
      <c r="S9" s="17">
        <v>0</v>
      </c>
      <c r="T9" s="17">
        <v>0.45883819311427398</v>
      </c>
      <c r="U9" s="17">
        <v>0.50146373509661502</v>
      </c>
      <c r="V9" s="17" t="s">
        <v>136</v>
      </c>
      <c r="W9" s="17">
        <v>0.188010292048364</v>
      </c>
      <c r="X9" s="17">
        <v>0</v>
      </c>
      <c r="Y9" s="17">
        <v>0.5</v>
      </c>
      <c r="Z9" s="17" t="s">
        <v>136</v>
      </c>
      <c r="AA9" s="17"/>
      <c r="AB9" s="17">
        <v>0.37623076158853502</v>
      </c>
      <c r="AC9" s="17">
        <v>0.362837743305643</v>
      </c>
      <c r="AD9" s="17">
        <v>0.287618366558755</v>
      </c>
      <c r="AE9" s="17">
        <v>0.33646397194177502</v>
      </c>
      <c r="AF9" s="17"/>
      <c r="AG9" s="17">
        <v>0.36552302434208001</v>
      </c>
      <c r="AH9" s="17">
        <v>0.317849440288551</v>
      </c>
      <c r="AI9" s="17">
        <v>0.35643339994200501</v>
      </c>
      <c r="AJ9" s="17">
        <v>0</v>
      </c>
      <c r="AK9" s="17"/>
      <c r="AL9" s="17">
        <v>0.301970868001667</v>
      </c>
      <c r="AM9" s="17">
        <v>0.38511795518694097</v>
      </c>
      <c r="AN9" s="17">
        <v>0.18173501759298599</v>
      </c>
      <c r="AO9" s="17">
        <v>0.18777154631982201</v>
      </c>
      <c r="AP9" s="17">
        <v>0.69793450586361405</v>
      </c>
      <c r="AQ9" s="17">
        <v>0.62039404915371399</v>
      </c>
      <c r="AR9" s="17"/>
      <c r="AS9" s="17" t="s">
        <v>136</v>
      </c>
      <c r="AT9" s="17" t="s">
        <v>136</v>
      </c>
      <c r="AU9" s="17" t="s">
        <v>136</v>
      </c>
      <c r="AV9" s="17">
        <v>0.27582700758088502</v>
      </c>
      <c r="AW9" s="17">
        <v>0.40967410976970697</v>
      </c>
      <c r="AX9" s="17" t="s">
        <v>136</v>
      </c>
      <c r="AY9" s="17" t="s">
        <v>136</v>
      </c>
      <c r="AZ9" s="17" t="s">
        <v>136</v>
      </c>
      <c r="BA9" s="17" t="s">
        <v>136</v>
      </c>
      <c r="BB9" s="17"/>
      <c r="BC9" s="17">
        <v>0.38888261182601702</v>
      </c>
      <c r="BD9" s="17">
        <v>0.50076548914465702</v>
      </c>
      <c r="BE9" s="17">
        <v>0</v>
      </c>
      <c r="BF9" s="17">
        <v>0.36592078286392998</v>
      </c>
      <c r="BG9" s="17">
        <v>0.366434245615754</v>
      </c>
      <c r="BH9" s="17">
        <v>0</v>
      </c>
      <c r="BI9" s="17"/>
      <c r="BJ9" s="17">
        <v>0.113767686487198</v>
      </c>
      <c r="BK9" s="17">
        <v>0.42969273077325598</v>
      </c>
      <c r="BL9" s="17">
        <v>0.38276200028238599</v>
      </c>
      <c r="BM9" s="17">
        <v>0.279626775068126</v>
      </c>
      <c r="BN9" s="17">
        <v>0.48840665790778298</v>
      </c>
      <c r="BO9" s="17">
        <v>0.49343063835775403</v>
      </c>
      <c r="BP9" s="17"/>
      <c r="BQ9" s="17">
        <v>0.39586240541138001</v>
      </c>
      <c r="BR9" s="17">
        <v>9.0206572536017396E-2</v>
      </c>
      <c r="BS9" s="17"/>
      <c r="BT9" s="17">
        <v>0.31916744727419599</v>
      </c>
      <c r="BU9" s="17">
        <v>0.37760526319586202</v>
      </c>
      <c r="BV9" s="17"/>
      <c r="BW9" s="17">
        <v>0.42228235525985802</v>
      </c>
      <c r="BX9" s="17">
        <v>0.30802012518498201</v>
      </c>
    </row>
    <row r="10" spans="2:76" ht="29" x14ac:dyDescent="0.35">
      <c r="B10" s="18" t="s">
        <v>231</v>
      </c>
      <c r="C10" s="17">
        <v>0.22432125513367099</v>
      </c>
      <c r="D10" s="17">
        <v>0.24939324160178999</v>
      </c>
      <c r="E10" s="17">
        <v>0.212343435470844</v>
      </c>
      <c r="F10" s="17"/>
      <c r="G10" s="17">
        <v>0.211556593350852</v>
      </c>
      <c r="H10" s="17">
        <v>0.27852801834886498</v>
      </c>
      <c r="I10" s="17">
        <v>0.118273225863779</v>
      </c>
      <c r="J10" s="17"/>
      <c r="K10" s="17">
        <v>0.41015966685987998</v>
      </c>
      <c r="L10" s="17">
        <v>0.15272693299402701</v>
      </c>
      <c r="M10" s="17">
        <v>0</v>
      </c>
      <c r="N10" s="17" t="s">
        <v>136</v>
      </c>
      <c r="O10" s="17">
        <v>0</v>
      </c>
      <c r="P10" s="17">
        <v>0</v>
      </c>
      <c r="Q10" s="17">
        <v>0.26159105519149201</v>
      </c>
      <c r="R10" s="17">
        <v>0.42660843663753201</v>
      </c>
      <c r="S10" s="17">
        <v>0.492449974781836</v>
      </c>
      <c r="T10" s="17">
        <v>8.8333955109216405E-2</v>
      </c>
      <c r="U10" s="17">
        <v>0</v>
      </c>
      <c r="V10" s="17" t="s">
        <v>136</v>
      </c>
      <c r="W10" s="17">
        <v>0.38353261100123098</v>
      </c>
      <c r="X10" s="17">
        <v>0</v>
      </c>
      <c r="Y10" s="17">
        <v>0.5</v>
      </c>
      <c r="Z10" s="17" t="s">
        <v>136</v>
      </c>
      <c r="AA10" s="17"/>
      <c r="AB10" s="17">
        <v>0</v>
      </c>
      <c r="AC10" s="17">
        <v>0.38191389310801799</v>
      </c>
      <c r="AD10" s="17">
        <v>0.23479833507123399</v>
      </c>
      <c r="AE10" s="17">
        <v>0.126971025560628</v>
      </c>
      <c r="AF10" s="17"/>
      <c r="AG10" s="17">
        <v>0.20533317969244799</v>
      </c>
      <c r="AH10" s="17">
        <v>0</v>
      </c>
      <c r="AI10" s="17">
        <v>0.46200823913953798</v>
      </c>
      <c r="AJ10" s="17">
        <v>0</v>
      </c>
      <c r="AK10" s="17"/>
      <c r="AL10" s="17">
        <v>0.147410252826773</v>
      </c>
      <c r="AM10" s="17">
        <v>0.124148313265316</v>
      </c>
      <c r="AN10" s="17">
        <v>0.61234658018149801</v>
      </c>
      <c r="AO10" s="17">
        <v>0.18777154631982201</v>
      </c>
      <c r="AP10" s="17">
        <v>0</v>
      </c>
      <c r="AQ10" s="17">
        <v>0.28239256941742502</v>
      </c>
      <c r="AR10" s="17"/>
      <c r="AS10" s="17" t="s">
        <v>136</v>
      </c>
      <c r="AT10" s="17" t="s">
        <v>136</v>
      </c>
      <c r="AU10" s="17" t="s">
        <v>136</v>
      </c>
      <c r="AV10" s="17">
        <v>0.27358322669252</v>
      </c>
      <c r="AW10" s="17">
        <v>0.18379944254883701</v>
      </c>
      <c r="AX10" s="17" t="s">
        <v>136</v>
      </c>
      <c r="AY10" s="17" t="s">
        <v>136</v>
      </c>
      <c r="AZ10" s="17" t="s">
        <v>136</v>
      </c>
      <c r="BA10" s="17" t="s">
        <v>136</v>
      </c>
      <c r="BB10" s="17"/>
      <c r="BC10" s="17">
        <v>0.19316502147508999</v>
      </c>
      <c r="BD10" s="17">
        <v>0.25673685705678301</v>
      </c>
      <c r="BE10" s="17">
        <v>0.17191694581118599</v>
      </c>
      <c r="BF10" s="17">
        <v>0.14809775537484901</v>
      </c>
      <c r="BG10" s="17">
        <v>0.241806208656032</v>
      </c>
      <c r="BH10" s="17">
        <v>0.50861445352028301</v>
      </c>
      <c r="BI10" s="17"/>
      <c r="BJ10" s="17">
        <v>0.42281005878782102</v>
      </c>
      <c r="BK10" s="17">
        <v>0.21585905866535801</v>
      </c>
      <c r="BL10" s="17">
        <v>0.13729537190597599</v>
      </c>
      <c r="BM10" s="17">
        <v>0.222160229435934</v>
      </c>
      <c r="BN10" s="17">
        <v>0.15952168055339999</v>
      </c>
      <c r="BO10" s="17">
        <v>8.7070491281735607E-2</v>
      </c>
      <c r="BP10" s="17"/>
      <c r="BQ10" s="17">
        <v>0.190706394452658</v>
      </c>
      <c r="BR10" s="17">
        <v>0.41120483149116899</v>
      </c>
      <c r="BS10" s="17"/>
      <c r="BT10" s="17">
        <v>0.14350517666490201</v>
      </c>
      <c r="BU10" s="17">
        <v>0.28400128193797902</v>
      </c>
      <c r="BV10" s="17"/>
      <c r="BW10" s="17">
        <v>0.31002925616703603</v>
      </c>
      <c r="BX10" s="17">
        <v>0.11482785929167399</v>
      </c>
    </row>
    <row r="11" spans="2:76" ht="43.5" x14ac:dyDescent="0.35">
      <c r="B11" s="18" t="s">
        <v>232</v>
      </c>
      <c r="C11" s="17">
        <v>0.20607086261750801</v>
      </c>
      <c r="D11" s="17">
        <v>0.14269985137969801</v>
      </c>
      <c r="E11" s="17">
        <v>0.23634554968399199</v>
      </c>
      <c r="F11" s="17"/>
      <c r="G11" s="17">
        <v>0.25032145839319803</v>
      </c>
      <c r="H11" s="17">
        <v>0.17935169130637399</v>
      </c>
      <c r="I11" s="17">
        <v>0.202529722646725</v>
      </c>
      <c r="J11" s="17"/>
      <c r="K11" s="17">
        <v>0.42608734664939302</v>
      </c>
      <c r="L11" s="17">
        <v>0.15036272006926399</v>
      </c>
      <c r="M11" s="17">
        <v>0</v>
      </c>
      <c r="N11" s="17" t="s">
        <v>136</v>
      </c>
      <c r="O11" s="17">
        <v>0</v>
      </c>
      <c r="P11" s="17">
        <v>0</v>
      </c>
      <c r="Q11" s="17">
        <v>0.37849013440000601</v>
      </c>
      <c r="R11" s="17">
        <v>0.106030477909153</v>
      </c>
      <c r="S11" s="17">
        <v>0.492449974781836</v>
      </c>
      <c r="T11" s="17">
        <v>0.13868647661617101</v>
      </c>
      <c r="U11" s="17">
        <v>0</v>
      </c>
      <c r="V11" s="17" t="s">
        <v>136</v>
      </c>
      <c r="W11" s="17">
        <v>0.19552231895286701</v>
      </c>
      <c r="X11" s="17">
        <v>0</v>
      </c>
      <c r="Y11" s="17">
        <v>0.5</v>
      </c>
      <c r="Z11" s="17" t="s">
        <v>136</v>
      </c>
      <c r="AA11" s="17"/>
      <c r="AB11" s="17">
        <v>0.50258063224300997</v>
      </c>
      <c r="AC11" s="17">
        <v>0.15965969312713699</v>
      </c>
      <c r="AD11" s="17">
        <v>0.23550672066626599</v>
      </c>
      <c r="AE11" s="17">
        <v>4.9002737763313799E-2</v>
      </c>
      <c r="AF11" s="17"/>
      <c r="AG11" s="17">
        <v>0.18681701773135001</v>
      </c>
      <c r="AH11" s="17">
        <v>0</v>
      </c>
      <c r="AI11" s="17">
        <v>0.24006975611085199</v>
      </c>
      <c r="AJ11" s="17">
        <v>1</v>
      </c>
      <c r="AK11" s="17"/>
      <c r="AL11" s="17">
        <v>0.20904061320305201</v>
      </c>
      <c r="AM11" s="17">
        <v>0.15338567142446499</v>
      </c>
      <c r="AN11" s="17">
        <v>0.38436372108295402</v>
      </c>
      <c r="AO11" s="17">
        <v>0</v>
      </c>
      <c r="AP11" s="17">
        <v>0</v>
      </c>
      <c r="AQ11" s="17">
        <v>0</v>
      </c>
      <c r="AR11" s="17"/>
      <c r="AS11" s="17" t="s">
        <v>136</v>
      </c>
      <c r="AT11" s="17" t="s">
        <v>136</v>
      </c>
      <c r="AU11" s="17" t="s">
        <v>136</v>
      </c>
      <c r="AV11" s="17">
        <v>0.12545594393603399</v>
      </c>
      <c r="AW11" s="17">
        <v>0.27238291881383497</v>
      </c>
      <c r="AX11" s="17" t="s">
        <v>136</v>
      </c>
      <c r="AY11" s="17" t="s">
        <v>136</v>
      </c>
      <c r="AZ11" s="17" t="s">
        <v>136</v>
      </c>
      <c r="BA11" s="17" t="s">
        <v>136</v>
      </c>
      <c r="BB11" s="17"/>
      <c r="BC11" s="17">
        <v>0.21259812043849399</v>
      </c>
      <c r="BD11" s="17">
        <v>0.24249765379856</v>
      </c>
      <c r="BE11" s="17">
        <v>0.243957557781525</v>
      </c>
      <c r="BF11" s="17">
        <v>0.357967619328734</v>
      </c>
      <c r="BG11" s="17">
        <v>0.16282554275883601</v>
      </c>
      <c r="BH11" s="17">
        <v>0.49138554647971699</v>
      </c>
      <c r="BI11" s="17"/>
      <c r="BJ11" s="17">
        <v>0.119306645836031</v>
      </c>
      <c r="BK11" s="17">
        <v>0.42531274009317199</v>
      </c>
      <c r="BL11" s="17">
        <v>0.101364793792257</v>
      </c>
      <c r="BM11" s="17">
        <v>0.13802258454468699</v>
      </c>
      <c r="BN11" s="17">
        <v>0.25161371415387201</v>
      </c>
      <c r="BO11" s="17">
        <v>9.8423007262906301E-2</v>
      </c>
      <c r="BP11" s="17"/>
      <c r="BQ11" s="17">
        <v>0.226911441789341</v>
      </c>
      <c r="BR11" s="17">
        <v>9.0206572536017396E-2</v>
      </c>
      <c r="BS11" s="17"/>
      <c r="BT11" s="17">
        <v>0.28513711637550798</v>
      </c>
      <c r="BU11" s="17">
        <v>0.157473504926817</v>
      </c>
      <c r="BV11" s="17"/>
      <c r="BW11" s="17">
        <v>0.22338519604128701</v>
      </c>
      <c r="BX11" s="17">
        <v>0.15663353615108899</v>
      </c>
    </row>
    <row r="12" spans="2:76" ht="29" x14ac:dyDescent="0.35">
      <c r="B12" s="18" t="s">
        <v>233</v>
      </c>
      <c r="C12" s="17">
        <v>0.136425383674666</v>
      </c>
      <c r="D12" s="17">
        <v>0.114664559802647</v>
      </c>
      <c r="E12" s="17">
        <v>0.14682133791566701</v>
      </c>
      <c r="F12" s="17"/>
      <c r="G12" s="17">
        <v>0.13360777111646599</v>
      </c>
      <c r="H12" s="17">
        <v>0.13832923618083801</v>
      </c>
      <c r="I12" s="17">
        <v>0.13618450172327701</v>
      </c>
      <c r="J12" s="17"/>
      <c r="K12" s="17">
        <v>0</v>
      </c>
      <c r="L12" s="17">
        <v>0</v>
      </c>
      <c r="M12" s="17">
        <v>0</v>
      </c>
      <c r="N12" s="17" t="s">
        <v>136</v>
      </c>
      <c r="O12" s="17">
        <v>1</v>
      </c>
      <c r="P12" s="17">
        <v>0</v>
      </c>
      <c r="Q12" s="17">
        <v>0.121566234569163</v>
      </c>
      <c r="R12" s="17">
        <v>0.23268935740462701</v>
      </c>
      <c r="S12" s="17">
        <v>0.50755002521816395</v>
      </c>
      <c r="T12" s="17">
        <v>0.12985446917972701</v>
      </c>
      <c r="U12" s="17">
        <v>0</v>
      </c>
      <c r="V12" s="17" t="s">
        <v>136</v>
      </c>
      <c r="W12" s="17">
        <v>0.188010292048364</v>
      </c>
      <c r="X12" s="17">
        <v>0.50340539145794205</v>
      </c>
      <c r="Y12" s="17">
        <v>1</v>
      </c>
      <c r="Z12" s="17" t="s">
        <v>136</v>
      </c>
      <c r="AA12" s="17"/>
      <c r="AB12" s="17">
        <v>0</v>
      </c>
      <c r="AC12" s="17">
        <v>0.15773504652548001</v>
      </c>
      <c r="AD12" s="17">
        <v>0.17026957207411</v>
      </c>
      <c r="AE12" s="17">
        <v>0.21333033055400599</v>
      </c>
      <c r="AF12" s="17"/>
      <c r="AG12" s="17">
        <v>0.15753195139242099</v>
      </c>
      <c r="AH12" s="17">
        <v>0.20629769079055199</v>
      </c>
      <c r="AI12" s="17">
        <v>6.41724808950173E-2</v>
      </c>
      <c r="AJ12" s="17">
        <v>0</v>
      </c>
      <c r="AK12" s="17"/>
      <c r="AL12" s="17">
        <v>0.16761575626391501</v>
      </c>
      <c r="AM12" s="17">
        <v>0</v>
      </c>
      <c r="AN12" s="17">
        <v>0.185228225848314</v>
      </c>
      <c r="AO12" s="17">
        <v>0.15058283700387101</v>
      </c>
      <c r="AP12" s="17">
        <v>0.336215282426023</v>
      </c>
      <c r="AQ12" s="17">
        <v>0.15515438426796399</v>
      </c>
      <c r="AR12" s="17"/>
      <c r="AS12" s="17" t="s">
        <v>136</v>
      </c>
      <c r="AT12" s="17" t="s">
        <v>136</v>
      </c>
      <c r="AU12" s="17" t="s">
        <v>136</v>
      </c>
      <c r="AV12" s="17">
        <v>0.12024080219764301</v>
      </c>
      <c r="AW12" s="17">
        <v>0.149738463858483</v>
      </c>
      <c r="AX12" s="17" t="s">
        <v>136</v>
      </c>
      <c r="AY12" s="17" t="s">
        <v>136</v>
      </c>
      <c r="AZ12" s="17" t="s">
        <v>136</v>
      </c>
      <c r="BA12" s="17" t="s">
        <v>136</v>
      </c>
      <c r="BB12" s="17"/>
      <c r="BC12" s="17">
        <v>0.138174226912926</v>
      </c>
      <c r="BD12" s="17">
        <v>0.24528533504098499</v>
      </c>
      <c r="BE12" s="17">
        <v>0.19451384527362101</v>
      </c>
      <c r="BF12" s="17">
        <v>0</v>
      </c>
      <c r="BG12" s="17">
        <v>0.14492502332122401</v>
      </c>
      <c r="BH12" s="17">
        <v>0</v>
      </c>
      <c r="BI12" s="17"/>
      <c r="BJ12" s="17">
        <v>0.111276639749086</v>
      </c>
      <c r="BK12" s="17">
        <v>0.15486511338577499</v>
      </c>
      <c r="BL12" s="17">
        <v>9.19409260236453E-2</v>
      </c>
      <c r="BM12" s="17">
        <v>0.20392673464196601</v>
      </c>
      <c r="BN12" s="17">
        <v>7.5428477826655099E-2</v>
      </c>
      <c r="BO12" s="17">
        <v>0.187723232325156</v>
      </c>
      <c r="BP12" s="17"/>
      <c r="BQ12" s="17">
        <v>0.148001417424935</v>
      </c>
      <c r="BR12" s="17">
        <v>7.2067818494951294E-2</v>
      </c>
      <c r="BS12" s="17"/>
      <c r="BT12" s="17">
        <v>0.17930864706890901</v>
      </c>
      <c r="BU12" s="17">
        <v>0.110634902418537</v>
      </c>
      <c r="BV12" s="17"/>
      <c r="BW12" s="17">
        <v>0.176976907796804</v>
      </c>
      <c r="BX12" s="17">
        <v>8.0084799422343395E-2</v>
      </c>
    </row>
    <row r="13" spans="2:76" ht="43.5" x14ac:dyDescent="0.35">
      <c r="B13" s="18" t="s">
        <v>234</v>
      </c>
      <c r="C13" s="17">
        <v>0.12973617855239</v>
      </c>
      <c r="D13" s="17">
        <v>0.19308453185350699</v>
      </c>
      <c r="E13" s="17">
        <v>9.9472316024280194E-2</v>
      </c>
      <c r="F13" s="17"/>
      <c r="G13" s="17">
        <v>0.17333920999925401</v>
      </c>
      <c r="H13" s="17">
        <v>0.12734990742341001</v>
      </c>
      <c r="I13" s="17">
        <v>7.1118107102977696E-2</v>
      </c>
      <c r="J13" s="17"/>
      <c r="K13" s="17">
        <v>0.16538257797811101</v>
      </c>
      <c r="L13" s="17">
        <v>0</v>
      </c>
      <c r="M13" s="17">
        <v>0</v>
      </c>
      <c r="N13" s="17" t="s">
        <v>136</v>
      </c>
      <c r="O13" s="17">
        <v>1</v>
      </c>
      <c r="P13" s="17">
        <v>0</v>
      </c>
      <c r="Q13" s="17">
        <v>0.24313246913832601</v>
      </c>
      <c r="R13" s="17">
        <v>0.10492352506401501</v>
      </c>
      <c r="S13" s="17">
        <v>0</v>
      </c>
      <c r="T13" s="17">
        <v>8.74724553503054E-2</v>
      </c>
      <c r="U13" s="17">
        <v>0</v>
      </c>
      <c r="V13" s="17" t="s">
        <v>136</v>
      </c>
      <c r="W13" s="17">
        <v>0.188010292048364</v>
      </c>
      <c r="X13" s="17">
        <v>0.50340539145794205</v>
      </c>
      <c r="Y13" s="17">
        <v>0.5</v>
      </c>
      <c r="Z13" s="17" t="s">
        <v>136</v>
      </c>
      <c r="AA13" s="17"/>
      <c r="AB13" s="17">
        <v>8.7243382294287505E-2</v>
      </c>
      <c r="AC13" s="17">
        <v>0.21086390544196101</v>
      </c>
      <c r="AD13" s="17">
        <v>9.6420888275717598E-2</v>
      </c>
      <c r="AE13" s="17">
        <v>5.5182806082984703E-2</v>
      </c>
      <c r="AF13" s="17"/>
      <c r="AG13" s="17">
        <v>0.116591939226486</v>
      </c>
      <c r="AH13" s="17">
        <v>0.36040188042643501</v>
      </c>
      <c r="AI13" s="17">
        <v>0.14042262819044299</v>
      </c>
      <c r="AJ13" s="17">
        <v>0</v>
      </c>
      <c r="AK13" s="17"/>
      <c r="AL13" s="17">
        <v>0.22905674671107501</v>
      </c>
      <c r="AM13" s="17">
        <v>6.3729294368724598E-2</v>
      </c>
      <c r="AN13" s="17">
        <v>0.185228225848314</v>
      </c>
      <c r="AO13" s="17">
        <v>0.344380483417011</v>
      </c>
      <c r="AP13" s="17">
        <v>0</v>
      </c>
      <c r="AQ13" s="17">
        <v>7.1964286441260406E-2</v>
      </c>
      <c r="AR13" s="17"/>
      <c r="AS13" s="17" t="s">
        <v>136</v>
      </c>
      <c r="AT13" s="17" t="s">
        <v>136</v>
      </c>
      <c r="AU13" s="17" t="s">
        <v>136</v>
      </c>
      <c r="AV13" s="17">
        <v>0.184203692477102</v>
      </c>
      <c r="AW13" s="17">
        <v>8.4932401493197196E-2</v>
      </c>
      <c r="AX13" s="17" t="s">
        <v>136</v>
      </c>
      <c r="AY13" s="17" t="s">
        <v>136</v>
      </c>
      <c r="AZ13" s="17" t="s">
        <v>136</v>
      </c>
      <c r="BA13" s="17" t="s">
        <v>136</v>
      </c>
      <c r="BB13" s="17"/>
      <c r="BC13" s="17">
        <v>9.7764793175359299E-2</v>
      </c>
      <c r="BD13" s="17">
        <v>0</v>
      </c>
      <c r="BE13" s="17">
        <v>0.63298524832876701</v>
      </c>
      <c r="BF13" s="17">
        <v>0</v>
      </c>
      <c r="BG13" s="17">
        <v>0.12579669067614299</v>
      </c>
      <c r="BH13" s="17">
        <v>0</v>
      </c>
      <c r="BI13" s="17"/>
      <c r="BJ13" s="17">
        <v>0.113202382412085</v>
      </c>
      <c r="BK13" s="17">
        <v>4.7951116886952402E-2</v>
      </c>
      <c r="BL13" s="17">
        <v>0.17679686010239201</v>
      </c>
      <c r="BM13" s="17">
        <v>0.20990070966794899</v>
      </c>
      <c r="BN13" s="17">
        <v>0.17878109887034099</v>
      </c>
      <c r="BO13" s="17">
        <v>8.7070491281735607E-2</v>
      </c>
      <c r="BP13" s="17"/>
      <c r="BQ13" s="17">
        <v>0.153071902602229</v>
      </c>
      <c r="BR13" s="17">
        <v>0</v>
      </c>
      <c r="BS13" s="17"/>
      <c r="BT13" s="17">
        <v>0.15215310340204599</v>
      </c>
      <c r="BU13" s="17">
        <v>0.11759849880356001</v>
      </c>
      <c r="BV13" s="17"/>
      <c r="BW13" s="17">
        <v>0.130002040447181</v>
      </c>
      <c r="BX13" s="17">
        <v>0.11470116899057101</v>
      </c>
    </row>
    <row r="14" spans="2:76" ht="43.5" x14ac:dyDescent="0.35">
      <c r="B14" s="18" t="s">
        <v>235</v>
      </c>
      <c r="C14" s="17">
        <v>0.11354876718429401</v>
      </c>
      <c r="D14" s="17">
        <v>9.9755479983451897E-2</v>
      </c>
      <c r="E14" s="17">
        <v>0.12013833306729001</v>
      </c>
      <c r="F14" s="17"/>
      <c r="G14" s="17">
        <v>0.20779947522335199</v>
      </c>
      <c r="H14" s="17">
        <v>7.5679037764534302E-2</v>
      </c>
      <c r="I14" s="17">
        <v>6.2164165236388902E-2</v>
      </c>
      <c r="J14" s="17"/>
      <c r="K14" s="17">
        <v>8.1876493245363599E-2</v>
      </c>
      <c r="L14" s="17">
        <v>7.5611021732443898E-2</v>
      </c>
      <c r="M14" s="17">
        <v>0</v>
      </c>
      <c r="N14" s="17" t="s">
        <v>136</v>
      </c>
      <c r="O14" s="17">
        <v>0</v>
      </c>
      <c r="P14" s="17">
        <v>0</v>
      </c>
      <c r="Q14" s="17">
        <v>0.24313246913832601</v>
      </c>
      <c r="R14" s="17">
        <v>0.21095400297316799</v>
      </c>
      <c r="S14" s="17">
        <v>0</v>
      </c>
      <c r="T14" s="17">
        <v>5.1705955646311703E-2</v>
      </c>
      <c r="U14" s="17">
        <v>0</v>
      </c>
      <c r="V14" s="17" t="s">
        <v>136</v>
      </c>
      <c r="W14" s="17">
        <v>0.19552231895286701</v>
      </c>
      <c r="X14" s="17">
        <v>0</v>
      </c>
      <c r="Y14" s="17">
        <v>1</v>
      </c>
      <c r="Z14" s="17" t="s">
        <v>136</v>
      </c>
      <c r="AA14" s="17"/>
      <c r="AB14" s="17">
        <v>0</v>
      </c>
      <c r="AC14" s="17">
        <v>0.19284534187420799</v>
      </c>
      <c r="AD14" s="17">
        <v>7.38486837983926E-2</v>
      </c>
      <c r="AE14" s="17">
        <v>9.9752005854766401E-2</v>
      </c>
      <c r="AF14" s="17"/>
      <c r="AG14" s="17">
        <v>0.14379943345871399</v>
      </c>
      <c r="AH14" s="17">
        <v>0</v>
      </c>
      <c r="AI14" s="17">
        <v>7.6250147295426104E-2</v>
      </c>
      <c r="AJ14" s="17">
        <v>0</v>
      </c>
      <c r="AK14" s="17"/>
      <c r="AL14" s="17">
        <v>0.15785630396264799</v>
      </c>
      <c r="AM14" s="17">
        <v>0</v>
      </c>
      <c r="AN14" s="17">
        <v>0.36881544763025598</v>
      </c>
      <c r="AO14" s="17">
        <v>0.344380483417011</v>
      </c>
      <c r="AP14" s="17">
        <v>0</v>
      </c>
      <c r="AQ14" s="17">
        <v>0</v>
      </c>
      <c r="AR14" s="17"/>
      <c r="AS14" s="17" t="s">
        <v>136</v>
      </c>
      <c r="AT14" s="17" t="s">
        <v>136</v>
      </c>
      <c r="AU14" s="17" t="s">
        <v>136</v>
      </c>
      <c r="AV14" s="17">
        <v>0.172424341091438</v>
      </c>
      <c r="AW14" s="17">
        <v>6.5119017091166798E-2</v>
      </c>
      <c r="AX14" s="17" t="s">
        <v>136</v>
      </c>
      <c r="AY14" s="17" t="s">
        <v>136</v>
      </c>
      <c r="AZ14" s="17" t="s">
        <v>136</v>
      </c>
      <c r="BA14" s="17" t="s">
        <v>136</v>
      </c>
      <c r="BB14" s="17"/>
      <c r="BC14" s="17">
        <v>8.6037442715859905E-2</v>
      </c>
      <c r="BD14" s="17">
        <v>0</v>
      </c>
      <c r="BE14" s="17">
        <v>0.38902769054724201</v>
      </c>
      <c r="BF14" s="17">
        <v>0</v>
      </c>
      <c r="BG14" s="17">
        <v>0.12759209399431101</v>
      </c>
      <c r="BH14" s="17">
        <v>0</v>
      </c>
      <c r="BI14" s="17"/>
      <c r="BJ14" s="17">
        <v>5.5778843438541503E-2</v>
      </c>
      <c r="BK14" s="17">
        <v>9.8042302941770604E-2</v>
      </c>
      <c r="BL14" s="17">
        <v>0.16522127492006899</v>
      </c>
      <c r="BM14" s="17">
        <v>0.205693496643166</v>
      </c>
      <c r="BN14" s="17">
        <v>0.14826109311018501</v>
      </c>
      <c r="BO14" s="17">
        <v>0</v>
      </c>
      <c r="BP14" s="17"/>
      <c r="BQ14" s="17">
        <v>0.13397285186736499</v>
      </c>
      <c r="BR14" s="17">
        <v>0</v>
      </c>
      <c r="BS14" s="17"/>
      <c r="BT14" s="17">
        <v>8.6364854763711404E-2</v>
      </c>
      <c r="BU14" s="17">
        <v>0.13449965040040199</v>
      </c>
      <c r="BV14" s="17"/>
      <c r="BW14" s="17">
        <v>8.7282862759970395E-2</v>
      </c>
      <c r="BX14" s="17">
        <v>0.115223441340224</v>
      </c>
    </row>
    <row r="15" spans="2:76" ht="29" x14ac:dyDescent="0.35">
      <c r="B15" s="18" t="s">
        <v>236</v>
      </c>
      <c r="C15" s="17">
        <v>9.2731312318328804E-2</v>
      </c>
      <c r="D15" s="17">
        <v>0.11533600718001601</v>
      </c>
      <c r="E15" s="17">
        <v>8.19322095455675E-2</v>
      </c>
      <c r="F15" s="17"/>
      <c r="G15" s="17">
        <v>9.8681869679457607E-2</v>
      </c>
      <c r="H15" s="17">
        <v>7.0060165924281298E-2</v>
      </c>
      <c r="I15" s="17">
        <v>0.13618450172327701</v>
      </c>
      <c r="J15" s="17"/>
      <c r="K15" s="17">
        <v>0</v>
      </c>
      <c r="L15" s="17">
        <v>0</v>
      </c>
      <c r="M15" s="17">
        <v>0</v>
      </c>
      <c r="N15" s="17" t="s">
        <v>136</v>
      </c>
      <c r="O15" s="17">
        <v>0</v>
      </c>
      <c r="P15" s="17">
        <v>0</v>
      </c>
      <c r="Q15" s="17">
        <v>0</v>
      </c>
      <c r="R15" s="17">
        <v>0.23268935740462701</v>
      </c>
      <c r="S15" s="17">
        <v>1</v>
      </c>
      <c r="T15" s="17">
        <v>0</v>
      </c>
      <c r="U15" s="17">
        <v>0.16836919823961999</v>
      </c>
      <c r="V15" s="17" t="s">
        <v>136</v>
      </c>
      <c r="W15" s="17">
        <v>0.188010292048364</v>
      </c>
      <c r="X15" s="17">
        <v>0.50340539145794205</v>
      </c>
      <c r="Y15" s="17">
        <v>0.5</v>
      </c>
      <c r="Z15" s="17" t="s">
        <v>136</v>
      </c>
      <c r="AA15" s="17"/>
      <c r="AB15" s="17">
        <v>0</v>
      </c>
      <c r="AC15" s="17">
        <v>0.10353297111639501</v>
      </c>
      <c r="AD15" s="17">
        <v>0.17026957207411</v>
      </c>
      <c r="AE15" s="17">
        <v>0.1109902654256</v>
      </c>
      <c r="AF15" s="17"/>
      <c r="AG15" s="17">
        <v>8.1095665566975006E-2</v>
      </c>
      <c r="AH15" s="17">
        <v>0.20629769079055199</v>
      </c>
      <c r="AI15" s="17">
        <v>0.13614831503451899</v>
      </c>
      <c r="AJ15" s="17">
        <v>0</v>
      </c>
      <c r="AK15" s="17"/>
      <c r="AL15" s="17">
        <v>0.16334773664716401</v>
      </c>
      <c r="AM15" s="17">
        <v>0</v>
      </c>
      <c r="AN15" s="17">
        <v>8.8519959263009304E-2</v>
      </c>
      <c r="AO15" s="17">
        <v>0</v>
      </c>
      <c r="AP15" s="17">
        <v>0</v>
      </c>
      <c r="AQ15" s="17">
        <v>0.15515438426796399</v>
      </c>
      <c r="AR15" s="17"/>
      <c r="AS15" s="17" t="s">
        <v>136</v>
      </c>
      <c r="AT15" s="17" t="s">
        <v>136</v>
      </c>
      <c r="AU15" s="17" t="s">
        <v>136</v>
      </c>
      <c r="AV15" s="17">
        <v>7.22823334328071E-2</v>
      </c>
      <c r="AW15" s="17">
        <v>0.109552191867586</v>
      </c>
      <c r="AX15" s="17" t="s">
        <v>136</v>
      </c>
      <c r="AY15" s="17" t="s">
        <v>136</v>
      </c>
      <c r="AZ15" s="17" t="s">
        <v>136</v>
      </c>
      <c r="BA15" s="17" t="s">
        <v>136</v>
      </c>
      <c r="BB15" s="17"/>
      <c r="BC15" s="17">
        <v>0.137260986873845</v>
      </c>
      <c r="BD15" s="17">
        <v>0</v>
      </c>
      <c r="BE15" s="17">
        <v>0</v>
      </c>
      <c r="BF15" s="17">
        <v>0</v>
      </c>
      <c r="BG15" s="17">
        <v>0.104998165704248</v>
      </c>
      <c r="BH15" s="17">
        <v>0</v>
      </c>
      <c r="BI15" s="17"/>
      <c r="BJ15" s="17">
        <v>5.6308434027917402E-2</v>
      </c>
      <c r="BK15" s="17">
        <v>0.10789369848089</v>
      </c>
      <c r="BL15" s="17">
        <v>9.19409260236453E-2</v>
      </c>
      <c r="BM15" s="17">
        <v>6.7254941181470504E-2</v>
      </c>
      <c r="BN15" s="17">
        <v>7.5428477826655099E-2</v>
      </c>
      <c r="BO15" s="17">
        <v>0.187723232325156</v>
      </c>
      <c r="BP15" s="17"/>
      <c r="BQ15" s="17">
        <v>8.2997433612036403E-2</v>
      </c>
      <c r="BR15" s="17">
        <v>0.146847320167487</v>
      </c>
      <c r="BS15" s="17"/>
      <c r="BT15" s="17">
        <v>0.151259891802285</v>
      </c>
      <c r="BU15" s="17">
        <v>5.5381126443799798E-2</v>
      </c>
      <c r="BV15" s="17"/>
      <c r="BW15" s="17">
        <v>0.17608648383518399</v>
      </c>
      <c r="BX15" s="17">
        <v>0</v>
      </c>
    </row>
    <row r="16" spans="2:76" ht="29" x14ac:dyDescent="0.35">
      <c r="B16" s="18" t="s">
        <v>237</v>
      </c>
      <c r="C16" s="17">
        <v>8.3425651430310901E-2</v>
      </c>
      <c r="D16" s="17">
        <v>0.106330073484947</v>
      </c>
      <c r="E16" s="17">
        <v>7.2483357838993498E-2</v>
      </c>
      <c r="F16" s="17"/>
      <c r="G16" s="17">
        <v>0.107807809419523</v>
      </c>
      <c r="H16" s="17">
        <v>4.6231153905364801E-2</v>
      </c>
      <c r="I16" s="17">
        <v>0.13321907697916499</v>
      </c>
      <c r="J16" s="17"/>
      <c r="K16" s="17">
        <v>9.7805697908499606E-2</v>
      </c>
      <c r="L16" s="17">
        <v>0</v>
      </c>
      <c r="M16" s="17">
        <v>0</v>
      </c>
      <c r="N16" s="17" t="s">
        <v>136</v>
      </c>
      <c r="O16" s="17">
        <v>0</v>
      </c>
      <c r="P16" s="17">
        <v>0</v>
      </c>
      <c r="Q16" s="17">
        <v>0</v>
      </c>
      <c r="R16" s="17">
        <v>0.109217890731309</v>
      </c>
      <c r="S16" s="17">
        <v>0</v>
      </c>
      <c r="T16" s="17">
        <v>8.7829161777267004E-2</v>
      </c>
      <c r="U16" s="17">
        <v>0.16836919823961999</v>
      </c>
      <c r="V16" s="17" t="s">
        <v>136</v>
      </c>
      <c r="W16" s="17">
        <v>0.227169796704287</v>
      </c>
      <c r="X16" s="17">
        <v>0</v>
      </c>
      <c r="Y16" s="17">
        <v>0.5</v>
      </c>
      <c r="Z16" s="17" t="s">
        <v>136</v>
      </c>
      <c r="AA16" s="17"/>
      <c r="AB16" s="17">
        <v>0.17000257665812801</v>
      </c>
      <c r="AC16" s="17">
        <v>5.17078099122198E-2</v>
      </c>
      <c r="AD16" s="17">
        <v>0.14692027773138799</v>
      </c>
      <c r="AE16" s="17">
        <v>5.6519906046378597E-2</v>
      </c>
      <c r="AF16" s="17"/>
      <c r="AG16" s="17">
        <v>6.8860330458398095E-2</v>
      </c>
      <c r="AH16" s="17">
        <v>0.32174867928501499</v>
      </c>
      <c r="AI16" s="17">
        <v>0</v>
      </c>
      <c r="AJ16" s="17">
        <v>0</v>
      </c>
      <c r="AK16" s="17"/>
      <c r="AL16" s="17">
        <v>5.0736644347710698E-2</v>
      </c>
      <c r="AM16" s="17">
        <v>0</v>
      </c>
      <c r="AN16" s="17">
        <v>8.8519959263009304E-2</v>
      </c>
      <c r="AO16" s="17">
        <v>0.162351078420437</v>
      </c>
      <c r="AP16" s="17">
        <v>0</v>
      </c>
      <c r="AQ16" s="17">
        <v>0</v>
      </c>
      <c r="AR16" s="17"/>
      <c r="AS16" s="17" t="s">
        <v>136</v>
      </c>
      <c r="AT16" s="17" t="s">
        <v>136</v>
      </c>
      <c r="AU16" s="17" t="s">
        <v>136</v>
      </c>
      <c r="AV16" s="17">
        <v>0.123003061059895</v>
      </c>
      <c r="AW16" s="17">
        <v>5.0870146141869098E-2</v>
      </c>
      <c r="AX16" s="17" t="s">
        <v>136</v>
      </c>
      <c r="AY16" s="17" t="s">
        <v>136</v>
      </c>
      <c r="AZ16" s="17" t="s">
        <v>136</v>
      </c>
      <c r="BA16" s="17" t="s">
        <v>136</v>
      </c>
      <c r="BB16" s="17"/>
      <c r="BC16" s="17">
        <v>4.3130123055168001E-2</v>
      </c>
      <c r="BD16" s="17">
        <v>0</v>
      </c>
      <c r="BE16" s="17">
        <v>0</v>
      </c>
      <c r="BF16" s="17">
        <v>0</v>
      </c>
      <c r="BG16" s="17">
        <v>0.134445553899633</v>
      </c>
      <c r="BH16" s="17">
        <v>0</v>
      </c>
      <c r="BI16" s="17"/>
      <c r="BJ16" s="17">
        <v>0.11437022354626</v>
      </c>
      <c r="BK16" s="17">
        <v>0</v>
      </c>
      <c r="BL16" s="17">
        <v>0.16864136793123799</v>
      </c>
      <c r="BM16" s="17">
        <v>7.0790708063433502E-2</v>
      </c>
      <c r="BN16" s="17">
        <v>7.5428477826655099E-2</v>
      </c>
      <c r="BO16" s="17">
        <v>0.10520586712522099</v>
      </c>
      <c r="BP16" s="17"/>
      <c r="BQ16" s="17">
        <v>8.4980839559731305E-2</v>
      </c>
      <c r="BR16" s="17">
        <v>7.4779501672535303E-2</v>
      </c>
      <c r="BS16" s="17"/>
      <c r="BT16" s="17">
        <v>0.12805327858351001</v>
      </c>
      <c r="BU16" s="17">
        <v>5.52390238852783E-2</v>
      </c>
      <c r="BV16" s="17"/>
      <c r="BW16" s="17">
        <v>8.4197096918968997E-2</v>
      </c>
      <c r="BX16" s="17">
        <v>9.4884707545820401E-2</v>
      </c>
    </row>
    <row r="17" spans="2:76" ht="29" x14ac:dyDescent="0.35">
      <c r="B17" s="18" t="s">
        <v>238</v>
      </c>
      <c r="C17" s="17">
        <v>5.3064934744261903E-2</v>
      </c>
      <c r="D17" s="17">
        <v>7.0106831672182304E-2</v>
      </c>
      <c r="E17" s="17">
        <v>4.4923387269566802E-2</v>
      </c>
      <c r="F17" s="17"/>
      <c r="G17" s="17">
        <v>9.8681869679457607E-2</v>
      </c>
      <c r="H17" s="17">
        <v>4.69809731877786E-2</v>
      </c>
      <c r="I17" s="17">
        <v>0</v>
      </c>
      <c r="J17" s="17"/>
      <c r="K17" s="17">
        <v>0</v>
      </c>
      <c r="L17" s="17">
        <v>7.7115911261583403E-2</v>
      </c>
      <c r="M17" s="17">
        <v>0</v>
      </c>
      <c r="N17" s="17" t="s">
        <v>136</v>
      </c>
      <c r="O17" s="17">
        <v>0</v>
      </c>
      <c r="P17" s="17">
        <v>0</v>
      </c>
      <c r="Q17" s="17">
        <v>0.120592744818928</v>
      </c>
      <c r="R17" s="17">
        <v>0</v>
      </c>
      <c r="S17" s="17">
        <v>0.492449974781836</v>
      </c>
      <c r="T17" s="17">
        <v>0</v>
      </c>
      <c r="U17" s="17">
        <v>0</v>
      </c>
      <c r="V17" s="17" t="s">
        <v>136</v>
      </c>
      <c r="W17" s="17">
        <v>0.188010292048364</v>
      </c>
      <c r="X17" s="17">
        <v>0</v>
      </c>
      <c r="Y17" s="17">
        <v>0.5</v>
      </c>
      <c r="Z17" s="17" t="s">
        <v>136</v>
      </c>
      <c r="AA17" s="17"/>
      <c r="AB17" s="17">
        <v>0</v>
      </c>
      <c r="AC17" s="17">
        <v>7.1479585077928606E-2</v>
      </c>
      <c r="AD17" s="17">
        <v>0</v>
      </c>
      <c r="AE17" s="17">
        <v>5.7368959534128197E-2</v>
      </c>
      <c r="AF17" s="17"/>
      <c r="AG17" s="17">
        <v>3.06672388199959E-2</v>
      </c>
      <c r="AH17" s="17">
        <v>0</v>
      </c>
      <c r="AI17" s="17">
        <v>0.13614831503451899</v>
      </c>
      <c r="AJ17" s="17">
        <v>1</v>
      </c>
      <c r="AK17" s="17"/>
      <c r="AL17" s="17">
        <v>9.8220635680639198E-2</v>
      </c>
      <c r="AM17" s="17">
        <v>0</v>
      </c>
      <c r="AN17" s="17">
        <v>8.8519959263009304E-2</v>
      </c>
      <c r="AO17" s="17">
        <v>0</v>
      </c>
      <c r="AP17" s="17">
        <v>0</v>
      </c>
      <c r="AQ17" s="17">
        <v>7.1964286441260406E-2</v>
      </c>
      <c r="AR17" s="17"/>
      <c r="AS17" s="17" t="s">
        <v>136</v>
      </c>
      <c r="AT17" s="17" t="s">
        <v>136</v>
      </c>
      <c r="AU17" s="17" t="s">
        <v>136</v>
      </c>
      <c r="AV17" s="17">
        <v>4.8318661550809897E-2</v>
      </c>
      <c r="AW17" s="17">
        <v>5.6969114514893303E-2</v>
      </c>
      <c r="AX17" s="17" t="s">
        <v>136</v>
      </c>
      <c r="AY17" s="17" t="s">
        <v>136</v>
      </c>
      <c r="AZ17" s="17" t="s">
        <v>136</v>
      </c>
      <c r="BA17" s="17" t="s">
        <v>136</v>
      </c>
      <c r="BB17" s="17"/>
      <c r="BC17" s="17">
        <v>8.17004319867074E-2</v>
      </c>
      <c r="BD17" s="17">
        <v>0</v>
      </c>
      <c r="BE17" s="17">
        <v>0</v>
      </c>
      <c r="BF17" s="17">
        <v>0</v>
      </c>
      <c r="BG17" s="17">
        <v>5.8515362315149901E-2</v>
      </c>
      <c r="BH17" s="17">
        <v>0</v>
      </c>
      <c r="BI17" s="17"/>
      <c r="BJ17" s="17">
        <v>0</v>
      </c>
      <c r="BK17" s="17">
        <v>4.77920146717477E-2</v>
      </c>
      <c r="BL17" s="17">
        <v>0</v>
      </c>
      <c r="BM17" s="17">
        <v>6.7254941181470504E-2</v>
      </c>
      <c r="BN17" s="17">
        <v>0.16069578226068801</v>
      </c>
      <c r="BO17" s="17">
        <v>8.7070491281735607E-2</v>
      </c>
      <c r="BP17" s="17"/>
      <c r="BQ17" s="17">
        <v>4.8957064453789702E-2</v>
      </c>
      <c r="BR17" s="17">
        <v>7.5902854507820305E-2</v>
      </c>
      <c r="BS17" s="17"/>
      <c r="BT17" s="17">
        <v>5.0741679435541601E-2</v>
      </c>
      <c r="BU17" s="17">
        <v>5.5853104559342399E-2</v>
      </c>
      <c r="BV17" s="17"/>
      <c r="BW17" s="17">
        <v>7.8791724429937801E-2</v>
      </c>
      <c r="BX17" s="17">
        <v>2.8090847030676099E-2</v>
      </c>
    </row>
    <row r="18" spans="2:76" x14ac:dyDescent="0.35">
      <c r="B18" s="18" t="s">
        <v>97</v>
      </c>
      <c r="C18" s="17">
        <v>3.35718405227289E-2</v>
      </c>
      <c r="D18" s="17">
        <v>0</v>
      </c>
      <c r="E18" s="17">
        <v>4.9610356339644099E-2</v>
      </c>
      <c r="F18" s="17"/>
      <c r="G18" s="17">
        <v>3.6410198585075201E-2</v>
      </c>
      <c r="H18" s="17">
        <v>4.6339283274685901E-2</v>
      </c>
      <c r="I18" s="17">
        <v>0</v>
      </c>
      <c r="J18" s="17"/>
      <c r="K18" s="17">
        <v>0</v>
      </c>
      <c r="L18" s="17">
        <v>7.4751698336820105E-2</v>
      </c>
      <c r="M18" s="17">
        <v>0</v>
      </c>
      <c r="N18" s="17" t="s">
        <v>136</v>
      </c>
      <c r="O18" s="17">
        <v>0</v>
      </c>
      <c r="P18" s="17">
        <v>0</v>
      </c>
      <c r="Q18" s="17">
        <v>0</v>
      </c>
      <c r="R18" s="17">
        <v>0</v>
      </c>
      <c r="S18" s="17">
        <v>0</v>
      </c>
      <c r="T18" s="17">
        <v>0</v>
      </c>
      <c r="U18" s="17">
        <v>0.330167066663765</v>
      </c>
      <c r="V18" s="17" t="s">
        <v>136</v>
      </c>
      <c r="W18" s="17">
        <v>0</v>
      </c>
      <c r="X18" s="17">
        <v>0</v>
      </c>
      <c r="Y18" s="17">
        <v>0</v>
      </c>
      <c r="Z18" s="17" t="s">
        <v>136</v>
      </c>
      <c r="AA18" s="17"/>
      <c r="AB18" s="17">
        <v>0</v>
      </c>
      <c r="AC18" s="17">
        <v>2.6281866298792599E-2</v>
      </c>
      <c r="AD18" s="17">
        <v>7.2584095495031697E-2</v>
      </c>
      <c r="AE18" s="17">
        <v>5.5416940219927803E-2</v>
      </c>
      <c r="AF18" s="17"/>
      <c r="AG18" s="17">
        <v>4.7211084107163098E-2</v>
      </c>
      <c r="AH18" s="17">
        <v>0</v>
      </c>
      <c r="AI18" s="17">
        <v>0</v>
      </c>
      <c r="AJ18" s="17">
        <v>0</v>
      </c>
      <c r="AK18" s="17"/>
      <c r="AL18" s="17">
        <v>4.9384389438840597E-2</v>
      </c>
      <c r="AM18" s="17">
        <v>0</v>
      </c>
      <c r="AN18" s="17">
        <v>0</v>
      </c>
      <c r="AO18" s="17">
        <v>0.15491405483885901</v>
      </c>
      <c r="AP18" s="17">
        <v>0</v>
      </c>
      <c r="AQ18" s="17">
        <v>0</v>
      </c>
      <c r="AR18" s="17"/>
      <c r="AS18" s="17" t="s">
        <v>136</v>
      </c>
      <c r="AT18" s="17" t="s">
        <v>136</v>
      </c>
      <c r="AU18" s="17" t="s">
        <v>136</v>
      </c>
      <c r="AV18" s="17">
        <v>2.4766151253802299E-2</v>
      </c>
      <c r="AW18" s="17">
        <v>4.0815206529902601E-2</v>
      </c>
      <c r="AX18" s="17" t="s">
        <v>136</v>
      </c>
      <c r="AY18" s="17" t="s">
        <v>136</v>
      </c>
      <c r="AZ18" s="17" t="s">
        <v>136</v>
      </c>
      <c r="BA18" s="17" t="s">
        <v>136</v>
      </c>
      <c r="BB18" s="17"/>
      <c r="BC18" s="17">
        <v>4.19806004296309E-2</v>
      </c>
      <c r="BD18" s="17">
        <v>0</v>
      </c>
      <c r="BE18" s="17">
        <v>0.19509780586004699</v>
      </c>
      <c r="BF18" s="17">
        <v>0</v>
      </c>
      <c r="BG18" s="17">
        <v>2.0888808109264599E-2</v>
      </c>
      <c r="BH18" s="17">
        <v>0</v>
      </c>
      <c r="BI18" s="17"/>
      <c r="BJ18" s="17">
        <v>0</v>
      </c>
      <c r="BK18" s="17">
        <v>4.8322454864144097E-2</v>
      </c>
      <c r="BL18" s="17">
        <v>0</v>
      </c>
      <c r="BM18" s="17">
        <v>0</v>
      </c>
      <c r="BN18" s="17">
        <v>8.2366024256099707E-2</v>
      </c>
      <c r="BO18" s="17">
        <v>0.102401875018707</v>
      </c>
      <c r="BP18" s="17"/>
      <c r="BQ18" s="17">
        <v>2.6422278183321699E-2</v>
      </c>
      <c r="BR18" s="17">
        <v>7.3320206343980607E-2</v>
      </c>
      <c r="BS18" s="17"/>
      <c r="BT18" s="17">
        <v>2.82260306804696E-2</v>
      </c>
      <c r="BU18" s="17">
        <v>3.7950555522342097E-2</v>
      </c>
      <c r="BV18" s="17"/>
      <c r="BW18" s="17">
        <v>0</v>
      </c>
      <c r="BX18" s="17">
        <v>8.1499712569018695E-2</v>
      </c>
    </row>
    <row r="19" spans="2:76" x14ac:dyDescent="0.35">
      <c r="B19" s="32" t="s">
        <v>153</v>
      </c>
      <c r="C19" s="19">
        <v>0.12812418550642901</v>
      </c>
      <c r="D19" s="19">
        <v>0.140266509309242</v>
      </c>
      <c r="E19" s="19">
        <v>0.122323346191895</v>
      </c>
      <c r="F19" s="19"/>
      <c r="G19" s="19">
        <v>3.01445445785328E-2</v>
      </c>
      <c r="H19" s="19">
        <v>0.167877322960644</v>
      </c>
      <c r="I19" s="19">
        <v>0.180654961769562</v>
      </c>
      <c r="J19" s="19"/>
      <c r="K19" s="19">
        <v>8.1876493245363599E-2</v>
      </c>
      <c r="L19" s="19">
        <v>0.16600304271790001</v>
      </c>
      <c r="M19" s="19">
        <v>1</v>
      </c>
      <c r="N19" s="19" t="s">
        <v>136</v>
      </c>
      <c r="O19" s="19">
        <v>0</v>
      </c>
      <c r="P19" s="19">
        <v>0</v>
      </c>
      <c r="Q19" s="19">
        <v>0</v>
      </c>
      <c r="R19" s="19">
        <v>0</v>
      </c>
      <c r="S19" s="19">
        <v>0</v>
      </c>
      <c r="T19" s="19">
        <v>0.18302739032316201</v>
      </c>
      <c r="U19" s="19">
        <v>0</v>
      </c>
      <c r="V19" s="19" t="s">
        <v>136</v>
      </c>
      <c r="W19" s="19">
        <v>0.19377527334161501</v>
      </c>
      <c r="X19" s="19">
        <v>0.496594608542058</v>
      </c>
      <c r="Y19" s="19">
        <v>0</v>
      </c>
      <c r="Z19" s="19" t="s">
        <v>136</v>
      </c>
      <c r="AA19" s="19"/>
      <c r="AB19" s="19">
        <v>0.137937683452551</v>
      </c>
      <c r="AC19" s="19">
        <v>0.142386370916395</v>
      </c>
      <c r="AD19" s="19">
        <v>0</v>
      </c>
      <c r="AE19" s="19">
        <v>0.10379867383852399</v>
      </c>
      <c r="AF19" s="19"/>
      <c r="AG19" s="19">
        <v>0.13458002900809701</v>
      </c>
      <c r="AH19" s="19">
        <v>0</v>
      </c>
      <c r="AI19" s="19">
        <v>0.152790033947965</v>
      </c>
      <c r="AJ19" s="19">
        <v>0</v>
      </c>
      <c r="AK19" s="19"/>
      <c r="AL19" s="19">
        <v>0.17065419379574701</v>
      </c>
      <c r="AM19" s="19">
        <v>0.27361876575455402</v>
      </c>
      <c r="AN19" s="19">
        <v>0</v>
      </c>
      <c r="AO19" s="19">
        <v>0</v>
      </c>
      <c r="AP19" s="19">
        <v>0.302065494136386</v>
      </c>
      <c r="AQ19" s="19">
        <v>8.5987570043417699E-2</v>
      </c>
      <c r="AR19" s="19"/>
      <c r="AS19" s="19" t="s">
        <v>136</v>
      </c>
      <c r="AT19" s="19" t="s">
        <v>136</v>
      </c>
      <c r="AU19" s="19" t="s">
        <v>136</v>
      </c>
      <c r="AV19" s="19">
        <v>9.7558129204902005E-2</v>
      </c>
      <c r="AW19" s="19">
        <v>0.15326715006334499</v>
      </c>
      <c r="AX19" s="19" t="s">
        <v>136</v>
      </c>
      <c r="AY19" s="19" t="s">
        <v>136</v>
      </c>
      <c r="AZ19" s="19" t="s">
        <v>136</v>
      </c>
      <c r="BA19" s="19" t="s">
        <v>136</v>
      </c>
      <c r="BB19" s="19"/>
      <c r="BC19" s="19">
        <v>8.3600255831615899E-2</v>
      </c>
      <c r="BD19" s="19">
        <v>0</v>
      </c>
      <c r="BE19" s="19">
        <v>0</v>
      </c>
      <c r="BF19" s="19">
        <v>0.12801384243248701</v>
      </c>
      <c r="BG19" s="19">
        <v>0.17993788117354101</v>
      </c>
      <c r="BH19" s="19">
        <v>0</v>
      </c>
      <c r="BI19" s="19"/>
      <c r="BJ19" s="19">
        <v>0.118468745593604</v>
      </c>
      <c r="BK19" s="19">
        <v>0.10780836206639099</v>
      </c>
      <c r="BL19" s="19">
        <v>0.20318418889708001</v>
      </c>
      <c r="BM19" s="19">
        <v>0.15096114742612399</v>
      </c>
      <c r="BN19" s="19">
        <v>8.3681574348121401E-2</v>
      </c>
      <c r="BO19" s="19">
        <v>9.9885871191990494E-2</v>
      </c>
      <c r="BP19" s="19"/>
      <c r="BQ19" s="19">
        <v>9.85173767567466E-2</v>
      </c>
      <c r="BR19" s="19">
        <v>0.292724787489543</v>
      </c>
      <c r="BS19" s="19"/>
      <c r="BT19" s="19">
        <v>8.9462807355326301E-2</v>
      </c>
      <c r="BU19" s="19">
        <v>0.13414571636939501</v>
      </c>
      <c r="BV19" s="19"/>
      <c r="BW19" s="19">
        <v>0.106254239297476</v>
      </c>
      <c r="BX19" s="19">
        <v>0.142295887934554</v>
      </c>
    </row>
    <row r="20" spans="2:76" x14ac:dyDescent="0.35">
      <c r="B20" t="s">
        <v>501</v>
      </c>
    </row>
    <row r="21" spans="2:76" x14ac:dyDescent="0.35">
      <c r="B21" t="s">
        <v>100</v>
      </c>
    </row>
    <row r="22" spans="2:76" x14ac:dyDescent="0.35">
      <c r="B22" t="s">
        <v>101</v>
      </c>
    </row>
    <row r="24" spans="2:76" x14ac:dyDescent="0.35">
      <c r="B24"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X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ht="29" x14ac:dyDescent="0.35">
      <c r="B9" s="18" t="s">
        <v>240</v>
      </c>
      <c r="C9" s="17">
        <v>0.12437494090828199</v>
      </c>
      <c r="D9" s="17">
        <v>0.12982484279282799</v>
      </c>
      <c r="E9" s="17">
        <v>0.116636940687705</v>
      </c>
      <c r="F9" s="17"/>
      <c r="G9" s="17">
        <v>0.113975295674254</v>
      </c>
      <c r="H9" s="17">
        <v>0.115957922806251</v>
      </c>
      <c r="I9" s="17">
        <v>0.16186426442761601</v>
      </c>
      <c r="J9" s="17"/>
      <c r="K9" s="17">
        <v>9.3377817537823399E-2</v>
      </c>
      <c r="L9" s="17">
        <v>0.18411517475803499</v>
      </c>
      <c r="M9" s="17">
        <v>0.22115645539728801</v>
      </c>
      <c r="N9" s="17">
        <v>0.14618087934238699</v>
      </c>
      <c r="O9" s="17">
        <v>0</v>
      </c>
      <c r="P9" s="17">
        <v>0.10947267953369801</v>
      </c>
      <c r="Q9" s="17">
        <v>0.19841653909384799</v>
      </c>
      <c r="R9" s="17">
        <v>0.10379620050901101</v>
      </c>
      <c r="S9" s="17">
        <v>0.24327503149669799</v>
      </c>
      <c r="T9" s="17">
        <v>9.7462627642431299E-2</v>
      </c>
      <c r="U9" s="17">
        <v>0.14449625480966799</v>
      </c>
      <c r="V9" s="17" t="s">
        <v>136</v>
      </c>
      <c r="W9" s="17">
        <v>0.10349125822644301</v>
      </c>
      <c r="X9" s="17">
        <v>9.1190622463399595E-2</v>
      </c>
      <c r="Y9" s="17">
        <v>9.8276522903096505E-2</v>
      </c>
      <c r="Z9" s="17">
        <v>0</v>
      </c>
      <c r="AA9" s="17"/>
      <c r="AB9" s="17">
        <v>7.5784968233355898E-2</v>
      </c>
      <c r="AC9" s="17">
        <v>0.12771764188462001</v>
      </c>
      <c r="AD9" s="17">
        <v>0.11110522822961701</v>
      </c>
      <c r="AE9" s="17">
        <v>0.161057490421084</v>
      </c>
      <c r="AF9" s="17"/>
      <c r="AG9" s="17">
        <v>0.11576174719679699</v>
      </c>
      <c r="AH9" s="17">
        <v>6.0288221437664401E-2</v>
      </c>
      <c r="AI9" s="17">
        <v>0.15808251211535601</v>
      </c>
      <c r="AJ9" s="17">
        <v>0.31360750653511199</v>
      </c>
      <c r="AK9" s="17"/>
      <c r="AL9" s="17">
        <v>0.169950947658837</v>
      </c>
      <c r="AM9" s="17">
        <v>0.113177179064314</v>
      </c>
      <c r="AN9" s="17">
        <v>0.27052274802134302</v>
      </c>
      <c r="AO9" s="17">
        <v>9.3709867631569604E-2</v>
      </c>
      <c r="AP9" s="17">
        <v>0.13218269418579401</v>
      </c>
      <c r="AQ9" s="17">
        <v>4.7284664380903701E-2</v>
      </c>
      <c r="AR9" s="17"/>
      <c r="AS9" s="17" t="s">
        <v>136</v>
      </c>
      <c r="AT9" s="17" t="s">
        <v>136</v>
      </c>
      <c r="AU9" s="17" t="s">
        <v>136</v>
      </c>
      <c r="AV9" s="17">
        <v>0.12120924693214299</v>
      </c>
      <c r="AW9" s="17">
        <v>0.13120219397329699</v>
      </c>
      <c r="AX9" s="17" t="s">
        <v>136</v>
      </c>
      <c r="AY9" s="17" t="s">
        <v>136</v>
      </c>
      <c r="AZ9" s="17" t="s">
        <v>136</v>
      </c>
      <c r="BA9" s="17" t="s">
        <v>136</v>
      </c>
      <c r="BB9" s="17"/>
      <c r="BC9" s="17">
        <v>0.122587585101727</v>
      </c>
      <c r="BD9" s="17">
        <v>0.115033774499749</v>
      </c>
      <c r="BE9" s="17">
        <v>0.46625602381307202</v>
      </c>
      <c r="BF9" s="17">
        <v>0.13149320753556001</v>
      </c>
      <c r="BG9" s="17">
        <v>0.113641026887376</v>
      </c>
      <c r="BH9" s="17">
        <v>0</v>
      </c>
      <c r="BI9" s="17"/>
      <c r="BJ9" s="17">
        <v>0.16489915498809801</v>
      </c>
      <c r="BK9" s="17">
        <v>0.114397156576585</v>
      </c>
      <c r="BL9" s="17">
        <v>0</v>
      </c>
      <c r="BM9" s="17">
        <v>0.12573685257706799</v>
      </c>
      <c r="BN9" s="17">
        <v>0.172447788656034</v>
      </c>
      <c r="BO9" s="17">
        <v>8.7822329442842503E-2</v>
      </c>
      <c r="BP9" s="17"/>
      <c r="BQ9" s="17">
        <v>0.15534121682640301</v>
      </c>
      <c r="BR9" s="17">
        <v>6.3885848458828304E-2</v>
      </c>
      <c r="BS9" s="17"/>
      <c r="BT9" s="17">
        <v>0.12219907613292</v>
      </c>
      <c r="BU9" s="17">
        <v>0.126297191280421</v>
      </c>
      <c r="BV9" s="17"/>
      <c r="BW9" s="17">
        <v>9.3265201638478096E-2</v>
      </c>
      <c r="BX9" s="17">
        <v>0.16050956228864399</v>
      </c>
    </row>
    <row r="10" spans="2:76" x14ac:dyDescent="0.35">
      <c r="B10" s="18" t="s">
        <v>241</v>
      </c>
      <c r="C10" s="17">
        <v>0.66432473935896597</v>
      </c>
      <c r="D10" s="17">
        <v>0.690556419080254</v>
      </c>
      <c r="E10" s="17">
        <v>0.62707989573251799</v>
      </c>
      <c r="F10" s="17"/>
      <c r="G10" s="17">
        <v>0.63061640244981498</v>
      </c>
      <c r="H10" s="17">
        <v>0.69295746969911698</v>
      </c>
      <c r="I10" s="17">
        <v>0.64595616972799197</v>
      </c>
      <c r="J10" s="17"/>
      <c r="K10" s="17">
        <v>0.71903279785571095</v>
      </c>
      <c r="L10" s="17">
        <v>0.57127611037595805</v>
      </c>
      <c r="M10" s="17">
        <v>0.55903262750019</v>
      </c>
      <c r="N10" s="17">
        <v>0.56769218974800595</v>
      </c>
      <c r="O10" s="17">
        <v>0.67212638842203798</v>
      </c>
      <c r="P10" s="17">
        <v>0.67075166387519003</v>
      </c>
      <c r="Q10" s="17">
        <v>0.63923849217332396</v>
      </c>
      <c r="R10" s="17">
        <v>0.70961194990686904</v>
      </c>
      <c r="S10" s="17">
        <v>0.50372978518998501</v>
      </c>
      <c r="T10" s="17">
        <v>0.68730328417924003</v>
      </c>
      <c r="U10" s="17">
        <v>0.61960675892906303</v>
      </c>
      <c r="V10" s="17" t="s">
        <v>136</v>
      </c>
      <c r="W10" s="17">
        <v>0.63672287208838696</v>
      </c>
      <c r="X10" s="17">
        <v>0.81770400599594595</v>
      </c>
      <c r="Y10" s="17">
        <v>0.60058254773979303</v>
      </c>
      <c r="Z10" s="17">
        <v>0.87559598388666204</v>
      </c>
      <c r="AA10" s="17"/>
      <c r="AB10" s="17">
        <v>0.74613493311533496</v>
      </c>
      <c r="AC10" s="17">
        <v>0.64306761331936002</v>
      </c>
      <c r="AD10" s="17">
        <v>0.66276365053615005</v>
      </c>
      <c r="AE10" s="17">
        <v>0.65012754260666905</v>
      </c>
      <c r="AF10" s="17"/>
      <c r="AG10" s="17">
        <v>0.65041033383882596</v>
      </c>
      <c r="AH10" s="17">
        <v>0.79415632372539002</v>
      </c>
      <c r="AI10" s="17">
        <v>0.66925108646729403</v>
      </c>
      <c r="AJ10" s="17">
        <v>0.55374803174793397</v>
      </c>
      <c r="AK10" s="17"/>
      <c r="AL10" s="17">
        <v>0.55974704899503802</v>
      </c>
      <c r="AM10" s="17">
        <v>0.76265631326194305</v>
      </c>
      <c r="AN10" s="17">
        <v>0.474485927347428</v>
      </c>
      <c r="AO10" s="17">
        <v>0.864909700689934</v>
      </c>
      <c r="AP10" s="17">
        <v>0.62096496172483695</v>
      </c>
      <c r="AQ10" s="17">
        <v>0.61587870721087401</v>
      </c>
      <c r="AR10" s="17"/>
      <c r="AS10" s="17" t="s">
        <v>136</v>
      </c>
      <c r="AT10" s="17" t="s">
        <v>136</v>
      </c>
      <c r="AU10" s="17" t="s">
        <v>136</v>
      </c>
      <c r="AV10" s="17">
        <v>0.64738495071553004</v>
      </c>
      <c r="AW10" s="17">
        <v>0.700857715953768</v>
      </c>
      <c r="AX10" s="17" t="s">
        <v>136</v>
      </c>
      <c r="AY10" s="17" t="s">
        <v>136</v>
      </c>
      <c r="AZ10" s="17" t="s">
        <v>136</v>
      </c>
      <c r="BA10" s="17" t="s">
        <v>136</v>
      </c>
      <c r="BB10" s="17"/>
      <c r="BC10" s="17">
        <v>0.68044902055232304</v>
      </c>
      <c r="BD10" s="17">
        <v>0.72851547556395502</v>
      </c>
      <c r="BE10" s="17">
        <v>0.33096695774748103</v>
      </c>
      <c r="BF10" s="17">
        <v>0.58645074629205496</v>
      </c>
      <c r="BG10" s="17">
        <v>0.65702294653957405</v>
      </c>
      <c r="BH10" s="17">
        <v>1</v>
      </c>
      <c r="BI10" s="17"/>
      <c r="BJ10" s="17">
        <v>0.66727438509198</v>
      </c>
      <c r="BK10" s="17">
        <v>0.63435279861652805</v>
      </c>
      <c r="BL10" s="17">
        <v>0.79947635600721101</v>
      </c>
      <c r="BM10" s="17">
        <v>0.72176640954017302</v>
      </c>
      <c r="BN10" s="17">
        <v>0.53876777278556798</v>
      </c>
      <c r="BO10" s="17">
        <v>0.69671664124844701</v>
      </c>
      <c r="BP10" s="17"/>
      <c r="BQ10" s="17">
        <v>0.62278436648784796</v>
      </c>
      <c r="BR10" s="17">
        <v>0.74546912564648304</v>
      </c>
      <c r="BS10" s="17"/>
      <c r="BT10" s="17">
        <v>0.63343679225136296</v>
      </c>
      <c r="BU10" s="17">
        <v>0.68556616610660404</v>
      </c>
      <c r="BV10" s="17"/>
      <c r="BW10" s="17">
        <v>0.63456053179808303</v>
      </c>
      <c r="BX10" s="17">
        <v>0.71017100673425104</v>
      </c>
    </row>
    <row r="11" spans="2:76" ht="29" x14ac:dyDescent="0.35">
      <c r="B11" s="18" t="s">
        <v>242</v>
      </c>
      <c r="C11" s="17">
        <v>0.17999130277113201</v>
      </c>
      <c r="D11" s="17">
        <v>0.151897367331877</v>
      </c>
      <c r="E11" s="17">
        <v>0.21988025549562901</v>
      </c>
      <c r="F11" s="17"/>
      <c r="G11" s="17">
        <v>0.21164815146585</v>
      </c>
      <c r="H11" s="17">
        <v>0.16900970382588601</v>
      </c>
      <c r="I11" s="17">
        <v>0.157443391710582</v>
      </c>
      <c r="J11" s="17"/>
      <c r="K11" s="17">
        <v>0.18758938460646599</v>
      </c>
      <c r="L11" s="17">
        <v>0.20484901178112</v>
      </c>
      <c r="M11" s="17">
        <v>0</v>
      </c>
      <c r="N11" s="17">
        <v>0.286126930909607</v>
      </c>
      <c r="O11" s="17">
        <v>0.32787361157796202</v>
      </c>
      <c r="P11" s="17">
        <v>0.108228516545955</v>
      </c>
      <c r="Q11" s="17">
        <v>0.162344968732828</v>
      </c>
      <c r="R11" s="17">
        <v>0.152479781694912</v>
      </c>
      <c r="S11" s="17">
        <v>0.252995183313317</v>
      </c>
      <c r="T11" s="17">
        <v>0.16593365351740499</v>
      </c>
      <c r="U11" s="17">
        <v>0.23589698626126901</v>
      </c>
      <c r="V11" s="17" t="s">
        <v>136</v>
      </c>
      <c r="W11" s="17">
        <v>0.20732237554309199</v>
      </c>
      <c r="X11" s="17">
        <v>9.1105371540653901E-2</v>
      </c>
      <c r="Y11" s="17">
        <v>0.30114092935711001</v>
      </c>
      <c r="Z11" s="17">
        <v>0.124404016113338</v>
      </c>
      <c r="AA11" s="17"/>
      <c r="AB11" s="17">
        <v>0.178080098651309</v>
      </c>
      <c r="AC11" s="17">
        <v>0.20012267007549001</v>
      </c>
      <c r="AD11" s="17">
        <v>0.16640276868071399</v>
      </c>
      <c r="AE11" s="17">
        <v>0.173717794929937</v>
      </c>
      <c r="AF11" s="17"/>
      <c r="AG11" s="17">
        <v>0.195080056725075</v>
      </c>
      <c r="AH11" s="17">
        <v>0.11593740436401</v>
      </c>
      <c r="AI11" s="17">
        <v>0.16261455378779699</v>
      </c>
      <c r="AJ11" s="17">
        <v>0.13264446171695499</v>
      </c>
      <c r="AK11" s="17"/>
      <c r="AL11" s="17">
        <v>0.244272851020711</v>
      </c>
      <c r="AM11" s="17">
        <v>9.5493118799136106E-2</v>
      </c>
      <c r="AN11" s="17">
        <v>0.224125582322689</v>
      </c>
      <c r="AO11" s="17">
        <v>4.13804316784964E-2</v>
      </c>
      <c r="AP11" s="17">
        <v>0.24685234408936901</v>
      </c>
      <c r="AQ11" s="17">
        <v>0.300952943331042</v>
      </c>
      <c r="AR11" s="17"/>
      <c r="AS11" s="17" t="s">
        <v>136</v>
      </c>
      <c r="AT11" s="17" t="s">
        <v>136</v>
      </c>
      <c r="AU11" s="17" t="s">
        <v>136</v>
      </c>
      <c r="AV11" s="17">
        <v>0.20335100697842201</v>
      </c>
      <c r="AW11" s="17">
        <v>0.129612898115119</v>
      </c>
      <c r="AX11" s="17" t="s">
        <v>136</v>
      </c>
      <c r="AY11" s="17" t="s">
        <v>136</v>
      </c>
      <c r="AZ11" s="17" t="s">
        <v>136</v>
      </c>
      <c r="BA11" s="17" t="s">
        <v>136</v>
      </c>
      <c r="BB11" s="17"/>
      <c r="BC11" s="17">
        <v>0.16499741817201499</v>
      </c>
      <c r="BD11" s="17">
        <v>0.15645074993629601</v>
      </c>
      <c r="BE11" s="17">
        <v>0.20277701843944701</v>
      </c>
      <c r="BF11" s="17">
        <v>0.207421568511134</v>
      </c>
      <c r="BG11" s="17">
        <v>0.19826348051176201</v>
      </c>
      <c r="BH11" s="17">
        <v>0</v>
      </c>
      <c r="BI11" s="17"/>
      <c r="BJ11" s="17">
        <v>0.12895629656285701</v>
      </c>
      <c r="BK11" s="17">
        <v>0.21030574525044399</v>
      </c>
      <c r="BL11" s="17">
        <v>0.117292110521999</v>
      </c>
      <c r="BM11" s="17">
        <v>0.140054155763157</v>
      </c>
      <c r="BN11" s="17">
        <v>0.28878443855839803</v>
      </c>
      <c r="BO11" s="17">
        <v>0.172526022760674</v>
      </c>
      <c r="BP11" s="17"/>
      <c r="BQ11" s="17">
        <v>0.17886141641152001</v>
      </c>
      <c r="BR11" s="17">
        <v>0.182198407062415</v>
      </c>
      <c r="BS11" s="17"/>
      <c r="BT11" s="17">
        <v>0.21295957979946301</v>
      </c>
      <c r="BU11" s="17">
        <v>0.16220045015048901</v>
      </c>
      <c r="BV11" s="17"/>
      <c r="BW11" s="17">
        <v>0.25438772842642898</v>
      </c>
      <c r="BX11" s="17">
        <v>9.4215680383109596E-2</v>
      </c>
    </row>
    <row r="12" spans="2:76" x14ac:dyDescent="0.35">
      <c r="B12" s="18" t="s">
        <v>97</v>
      </c>
      <c r="C12" s="19">
        <v>3.1309016961619501E-2</v>
      </c>
      <c r="D12" s="19">
        <v>2.7721370795040098E-2</v>
      </c>
      <c r="E12" s="19">
        <v>3.6402908084147902E-2</v>
      </c>
      <c r="F12" s="19"/>
      <c r="G12" s="19">
        <v>4.3760150410080703E-2</v>
      </c>
      <c r="H12" s="19">
        <v>2.2074903668745299E-2</v>
      </c>
      <c r="I12" s="19">
        <v>3.4736174133809798E-2</v>
      </c>
      <c r="J12" s="19"/>
      <c r="K12" s="19">
        <v>0</v>
      </c>
      <c r="L12" s="19">
        <v>3.9759703084886099E-2</v>
      </c>
      <c r="M12" s="19">
        <v>0.21981091710252201</v>
      </c>
      <c r="N12" s="19">
        <v>0</v>
      </c>
      <c r="O12" s="19">
        <v>0</v>
      </c>
      <c r="P12" s="19">
        <v>0.11154714004515801</v>
      </c>
      <c r="Q12" s="19">
        <v>0</v>
      </c>
      <c r="R12" s="19">
        <v>3.4112067889207502E-2</v>
      </c>
      <c r="S12" s="19">
        <v>0</v>
      </c>
      <c r="T12" s="19">
        <v>4.9300434660923501E-2</v>
      </c>
      <c r="U12" s="19">
        <v>0</v>
      </c>
      <c r="V12" s="19" t="s">
        <v>136</v>
      </c>
      <c r="W12" s="19">
        <v>5.2463494142078099E-2</v>
      </c>
      <c r="X12" s="19">
        <v>0</v>
      </c>
      <c r="Y12" s="19">
        <v>0</v>
      </c>
      <c r="Z12" s="19">
        <v>0</v>
      </c>
      <c r="AA12" s="19"/>
      <c r="AB12" s="19">
        <v>0</v>
      </c>
      <c r="AC12" s="19">
        <v>2.9092074720529298E-2</v>
      </c>
      <c r="AD12" s="19">
        <v>5.9728352553519201E-2</v>
      </c>
      <c r="AE12" s="19">
        <v>1.5097172042310101E-2</v>
      </c>
      <c r="AF12" s="19"/>
      <c r="AG12" s="19">
        <v>3.8747862239301802E-2</v>
      </c>
      <c r="AH12" s="19">
        <v>2.9618050472935101E-2</v>
      </c>
      <c r="AI12" s="19">
        <v>1.0051847629552999E-2</v>
      </c>
      <c r="AJ12" s="19">
        <v>0</v>
      </c>
      <c r="AK12" s="19"/>
      <c r="AL12" s="19">
        <v>2.6029152325413901E-2</v>
      </c>
      <c r="AM12" s="19">
        <v>2.8673388874606E-2</v>
      </c>
      <c r="AN12" s="19">
        <v>3.0865742308540701E-2</v>
      </c>
      <c r="AO12" s="19">
        <v>0</v>
      </c>
      <c r="AP12" s="19">
        <v>0</v>
      </c>
      <c r="AQ12" s="19">
        <v>3.5883685077180802E-2</v>
      </c>
      <c r="AR12" s="19"/>
      <c r="AS12" s="19" t="s">
        <v>136</v>
      </c>
      <c r="AT12" s="19" t="s">
        <v>136</v>
      </c>
      <c r="AU12" s="19" t="s">
        <v>136</v>
      </c>
      <c r="AV12" s="19">
        <v>2.8054795373906101E-2</v>
      </c>
      <c r="AW12" s="19">
        <v>3.8327191957816503E-2</v>
      </c>
      <c r="AX12" s="19" t="s">
        <v>136</v>
      </c>
      <c r="AY12" s="19" t="s">
        <v>136</v>
      </c>
      <c r="AZ12" s="19" t="s">
        <v>136</v>
      </c>
      <c r="BA12" s="19" t="s">
        <v>136</v>
      </c>
      <c r="BB12" s="19"/>
      <c r="BC12" s="19">
        <v>3.19659761739347E-2</v>
      </c>
      <c r="BD12" s="19">
        <v>0</v>
      </c>
      <c r="BE12" s="19">
        <v>0</v>
      </c>
      <c r="BF12" s="19">
        <v>7.4634477661251003E-2</v>
      </c>
      <c r="BG12" s="19">
        <v>3.1072546061288599E-2</v>
      </c>
      <c r="BH12" s="19">
        <v>0</v>
      </c>
      <c r="BI12" s="19"/>
      <c r="BJ12" s="19">
        <v>3.8870163357064703E-2</v>
      </c>
      <c r="BK12" s="19">
        <v>4.0944299556443103E-2</v>
      </c>
      <c r="BL12" s="19">
        <v>8.3231533470789099E-2</v>
      </c>
      <c r="BM12" s="19">
        <v>1.2442582119602299E-2</v>
      </c>
      <c r="BN12" s="19">
        <v>0</v>
      </c>
      <c r="BO12" s="19">
        <v>4.2935006548035899E-2</v>
      </c>
      <c r="BP12" s="19"/>
      <c r="BQ12" s="19">
        <v>4.3013000274228497E-2</v>
      </c>
      <c r="BR12" s="19">
        <v>8.4466188322731492E-3</v>
      </c>
      <c r="BS12" s="19"/>
      <c r="BT12" s="19">
        <v>3.1404551816254102E-2</v>
      </c>
      <c r="BU12" s="19">
        <v>2.5936192462485502E-2</v>
      </c>
      <c r="BV12" s="19"/>
      <c r="BW12" s="19">
        <v>1.7786538137009301E-2</v>
      </c>
      <c r="BX12" s="19">
        <v>3.5103750593995203E-2</v>
      </c>
    </row>
    <row r="13" spans="2:76" x14ac:dyDescent="0.35">
      <c r="B13" s="16" t="s">
        <v>138</v>
      </c>
    </row>
    <row r="14" spans="2:76" x14ac:dyDescent="0.35">
      <c r="B14" t="s">
        <v>100</v>
      </c>
    </row>
    <row r="15" spans="2:76" x14ac:dyDescent="0.35">
      <c r="B15" t="s">
        <v>101</v>
      </c>
    </row>
    <row r="17" spans="2:2" x14ac:dyDescent="0.35">
      <c r="B1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244</v>
      </c>
      <c r="C9" s="17">
        <v>0.30135496332449402</v>
      </c>
      <c r="D9" s="17">
        <v>0.268904706449697</v>
      </c>
      <c r="E9" s="17">
        <v>0.34742920469147198</v>
      </c>
      <c r="F9" s="17"/>
      <c r="G9" s="17">
        <v>0.36937786879189699</v>
      </c>
      <c r="H9" s="17">
        <v>0.28018377503369302</v>
      </c>
      <c r="I9" s="17">
        <v>0.24683678691960301</v>
      </c>
      <c r="J9" s="17"/>
      <c r="K9" s="17">
        <v>0.29900137352904099</v>
      </c>
      <c r="L9" s="17">
        <v>0.351277564592064</v>
      </c>
      <c r="M9" s="17">
        <v>0.21981091710252201</v>
      </c>
      <c r="N9" s="17">
        <v>0.14165379456739199</v>
      </c>
      <c r="O9" s="17">
        <v>0.33471220538614699</v>
      </c>
      <c r="P9" s="17">
        <v>0.10937033735537301</v>
      </c>
      <c r="Q9" s="17">
        <v>0.28286866549190498</v>
      </c>
      <c r="R9" s="17">
        <v>0.26267155655249103</v>
      </c>
      <c r="S9" s="17">
        <v>0.75672496850330195</v>
      </c>
      <c r="T9" s="17">
        <v>0.31222029029680198</v>
      </c>
      <c r="U9" s="17">
        <v>0.28524234332828802</v>
      </c>
      <c r="V9" s="17" t="s">
        <v>136</v>
      </c>
      <c r="W9" s="17">
        <v>0.25617615672753802</v>
      </c>
      <c r="X9" s="17">
        <v>0.36179888742240401</v>
      </c>
      <c r="Y9" s="17">
        <v>0.29906757196631301</v>
      </c>
      <c r="Z9" s="17">
        <v>0.25051423026636099</v>
      </c>
      <c r="AA9" s="17"/>
      <c r="AB9" s="17">
        <v>0.18100762613577401</v>
      </c>
      <c r="AC9" s="17">
        <v>0.28974092440681998</v>
      </c>
      <c r="AD9" s="17">
        <v>0.31209500327635598</v>
      </c>
      <c r="AE9" s="17">
        <v>0.33565396675912201</v>
      </c>
      <c r="AF9" s="17"/>
      <c r="AG9" s="17">
        <v>0.31723371574399001</v>
      </c>
      <c r="AH9" s="17">
        <v>0.19400273462051801</v>
      </c>
      <c r="AI9" s="17">
        <v>0.34295175601438399</v>
      </c>
      <c r="AJ9" s="17">
        <v>0.245895733333341</v>
      </c>
      <c r="AK9" s="17"/>
      <c r="AL9" s="17">
        <v>0.32524254924000101</v>
      </c>
      <c r="AM9" s="17">
        <v>0.34135107736562897</v>
      </c>
      <c r="AN9" s="17">
        <v>0.46324296874270199</v>
      </c>
      <c r="AO9" s="17">
        <v>0</v>
      </c>
      <c r="AP9" s="17">
        <v>0.44493654212869299</v>
      </c>
      <c r="AQ9" s="17">
        <v>0.47877830320277198</v>
      </c>
      <c r="AR9" s="17"/>
      <c r="AS9" s="17" t="s">
        <v>136</v>
      </c>
      <c r="AT9" s="17" t="s">
        <v>136</v>
      </c>
      <c r="AU9" s="17" t="s">
        <v>136</v>
      </c>
      <c r="AV9" s="17">
        <v>0.32561327163266102</v>
      </c>
      <c r="AW9" s="17">
        <v>0.249038595729488</v>
      </c>
      <c r="AX9" s="17" t="s">
        <v>136</v>
      </c>
      <c r="AY9" s="17" t="s">
        <v>136</v>
      </c>
      <c r="AZ9" s="17" t="s">
        <v>136</v>
      </c>
      <c r="BA9" s="17" t="s">
        <v>136</v>
      </c>
      <c r="BB9" s="17"/>
      <c r="BC9" s="17">
        <v>0.34762819234689502</v>
      </c>
      <c r="BD9" s="17">
        <v>0.32021826510721801</v>
      </c>
      <c r="BE9" s="17">
        <v>0</v>
      </c>
      <c r="BF9" s="17">
        <v>0.26411365425717498</v>
      </c>
      <c r="BG9" s="17">
        <v>0.27382950349291901</v>
      </c>
      <c r="BH9" s="17">
        <v>0.33191579456530002</v>
      </c>
      <c r="BI9" s="17"/>
      <c r="BJ9" s="17">
        <v>0.29561091212164903</v>
      </c>
      <c r="BK9" s="17">
        <v>0.25926393431771599</v>
      </c>
      <c r="BL9" s="17">
        <v>0.26512342526166899</v>
      </c>
      <c r="BM9" s="17">
        <v>0.36308943981723801</v>
      </c>
      <c r="BN9" s="17">
        <v>0.308275866295045</v>
      </c>
      <c r="BO9" s="17">
        <v>0.30413611102152799</v>
      </c>
      <c r="BP9" s="17"/>
      <c r="BQ9" s="17">
        <v>0.29098231585115503</v>
      </c>
      <c r="BR9" s="17">
        <v>0.32161674855237699</v>
      </c>
      <c r="BS9" s="17"/>
      <c r="BT9" s="17">
        <v>0.31254763729573498</v>
      </c>
      <c r="BU9" s="17">
        <v>0.29663403462854798</v>
      </c>
      <c r="BV9" s="17"/>
      <c r="BW9" s="17">
        <v>0.32993269326972002</v>
      </c>
      <c r="BX9" s="17">
        <v>0.28575058047845198</v>
      </c>
    </row>
    <row r="10" spans="2:76" x14ac:dyDescent="0.35">
      <c r="B10" s="18" t="s">
        <v>245</v>
      </c>
      <c r="C10" s="17">
        <v>0.686106542084856</v>
      </c>
      <c r="D10" s="17">
        <v>0.72676285502159799</v>
      </c>
      <c r="E10" s="17">
        <v>0.62838099671964498</v>
      </c>
      <c r="F10" s="17"/>
      <c r="G10" s="17">
        <v>0.62244650395745804</v>
      </c>
      <c r="H10" s="17">
        <v>0.70659073450633203</v>
      </c>
      <c r="I10" s="17">
        <v>0.73544965725431199</v>
      </c>
      <c r="J10" s="17"/>
      <c r="K10" s="17">
        <v>0.70099862647095901</v>
      </c>
      <c r="L10" s="17">
        <v>0.62708019315855201</v>
      </c>
      <c r="M10" s="17">
        <v>0.78018908289747801</v>
      </c>
      <c r="N10" s="17">
        <v>0.85834620543260798</v>
      </c>
      <c r="O10" s="17">
        <v>0.66528779461385301</v>
      </c>
      <c r="P10" s="17">
        <v>0.89062966264462695</v>
      </c>
      <c r="Q10" s="17">
        <v>0.71713133450809496</v>
      </c>
      <c r="R10" s="17">
        <v>0.73732844344750903</v>
      </c>
      <c r="S10" s="17">
        <v>0.24327503149669799</v>
      </c>
      <c r="T10" s="17">
        <v>0.67624370493902197</v>
      </c>
      <c r="U10" s="17">
        <v>0.71475765667171198</v>
      </c>
      <c r="V10" s="17" t="s">
        <v>136</v>
      </c>
      <c r="W10" s="17">
        <v>0.69136034913038402</v>
      </c>
      <c r="X10" s="17">
        <v>0.54887362989848798</v>
      </c>
      <c r="Y10" s="17">
        <v>0.70093242803368705</v>
      </c>
      <c r="Z10" s="17">
        <v>0.74948576973363901</v>
      </c>
      <c r="AA10" s="17"/>
      <c r="AB10" s="17">
        <v>0.81899237386422596</v>
      </c>
      <c r="AC10" s="17">
        <v>0.69777825086108303</v>
      </c>
      <c r="AD10" s="17">
        <v>0.67713230909007205</v>
      </c>
      <c r="AE10" s="17">
        <v>0.65602752134182296</v>
      </c>
      <c r="AF10" s="17"/>
      <c r="AG10" s="17">
        <v>0.66170559001427598</v>
      </c>
      <c r="AH10" s="17">
        <v>0.80599726537948202</v>
      </c>
      <c r="AI10" s="17">
        <v>0.65704824398561601</v>
      </c>
      <c r="AJ10" s="17">
        <v>0.75410426666665897</v>
      </c>
      <c r="AK10" s="17"/>
      <c r="AL10" s="17">
        <v>0.67475745075999904</v>
      </c>
      <c r="AM10" s="17">
        <v>0.64304125004159196</v>
      </c>
      <c r="AN10" s="17">
        <v>0.53675703125729801</v>
      </c>
      <c r="AO10" s="17">
        <v>1</v>
      </c>
      <c r="AP10" s="17">
        <v>0.49321365463227201</v>
      </c>
      <c r="AQ10" s="17">
        <v>0.43301585431878697</v>
      </c>
      <c r="AR10" s="17"/>
      <c r="AS10" s="17" t="s">
        <v>136</v>
      </c>
      <c r="AT10" s="17" t="s">
        <v>136</v>
      </c>
      <c r="AU10" s="17" t="s">
        <v>136</v>
      </c>
      <c r="AV10" s="17">
        <v>0.66524068338448605</v>
      </c>
      <c r="AW10" s="17">
        <v>0.73110662700778195</v>
      </c>
      <c r="AX10" s="17" t="s">
        <v>136</v>
      </c>
      <c r="AY10" s="17" t="s">
        <v>136</v>
      </c>
      <c r="AZ10" s="17" t="s">
        <v>136</v>
      </c>
      <c r="BA10" s="17" t="s">
        <v>136</v>
      </c>
      <c r="BB10" s="17"/>
      <c r="BC10" s="17">
        <v>0.65237180765310498</v>
      </c>
      <c r="BD10" s="17">
        <v>0.65887806839755003</v>
      </c>
      <c r="BE10" s="17">
        <v>1</v>
      </c>
      <c r="BF10" s="17">
        <v>0.70294231165889898</v>
      </c>
      <c r="BG10" s="17">
        <v>0.70962166361429801</v>
      </c>
      <c r="BH10" s="17">
        <v>0.66808420543470004</v>
      </c>
      <c r="BI10" s="17"/>
      <c r="BJ10" s="17">
        <v>0.68512155905546701</v>
      </c>
      <c r="BK10" s="17">
        <v>0.72125127398458999</v>
      </c>
      <c r="BL10" s="17">
        <v>0.69243302845294896</v>
      </c>
      <c r="BM10" s="17">
        <v>0.63691056018276204</v>
      </c>
      <c r="BN10" s="17">
        <v>0.691724133704955</v>
      </c>
      <c r="BO10" s="17">
        <v>0.69586388897847196</v>
      </c>
      <c r="BP10" s="17"/>
      <c r="BQ10" s="17">
        <v>0.69006033836752101</v>
      </c>
      <c r="BR10" s="17">
        <v>0.67838325144762301</v>
      </c>
      <c r="BS10" s="17"/>
      <c r="BT10" s="17">
        <v>0.67720281592499099</v>
      </c>
      <c r="BU10" s="17">
        <v>0.69494512602591096</v>
      </c>
      <c r="BV10" s="17"/>
      <c r="BW10" s="17">
        <v>0.66243668336596895</v>
      </c>
      <c r="BX10" s="17">
        <v>0.70302315008164296</v>
      </c>
    </row>
    <row r="11" spans="2:76" x14ac:dyDescent="0.35">
      <c r="B11" s="18" t="s">
        <v>97</v>
      </c>
      <c r="C11" s="19">
        <v>1.2538494590650101E-2</v>
      </c>
      <c r="D11" s="19">
        <v>4.3324385287053504E-3</v>
      </c>
      <c r="E11" s="19">
        <v>2.4189798588882799E-2</v>
      </c>
      <c r="F11" s="19"/>
      <c r="G11" s="19">
        <v>8.1756272506441803E-3</v>
      </c>
      <c r="H11" s="19">
        <v>1.32254904599747E-2</v>
      </c>
      <c r="I11" s="19">
        <v>1.77135558260847E-2</v>
      </c>
      <c r="J11" s="19"/>
      <c r="K11" s="19">
        <v>0</v>
      </c>
      <c r="L11" s="19">
        <v>2.1642242249383901E-2</v>
      </c>
      <c r="M11" s="19">
        <v>0</v>
      </c>
      <c r="N11" s="19">
        <v>0</v>
      </c>
      <c r="O11" s="19">
        <v>0</v>
      </c>
      <c r="P11" s="19">
        <v>0</v>
      </c>
      <c r="Q11" s="19">
        <v>0</v>
      </c>
      <c r="R11" s="19">
        <v>0</v>
      </c>
      <c r="S11" s="19">
        <v>0</v>
      </c>
      <c r="T11" s="19">
        <v>1.15360047641764E-2</v>
      </c>
      <c r="U11" s="19">
        <v>0</v>
      </c>
      <c r="V11" s="19" t="s">
        <v>136</v>
      </c>
      <c r="W11" s="19">
        <v>5.2463494142078099E-2</v>
      </c>
      <c r="X11" s="19">
        <v>8.9327482679108505E-2</v>
      </c>
      <c r="Y11" s="19">
        <v>0</v>
      </c>
      <c r="Z11" s="19">
        <v>0</v>
      </c>
      <c r="AA11" s="19"/>
      <c r="AB11" s="19">
        <v>0</v>
      </c>
      <c r="AC11" s="19">
        <v>1.2480824732096701E-2</v>
      </c>
      <c r="AD11" s="19">
        <v>1.0772687633572401E-2</v>
      </c>
      <c r="AE11" s="19">
        <v>8.3185118990546699E-3</v>
      </c>
      <c r="AF11" s="19"/>
      <c r="AG11" s="19">
        <v>2.1060694241734498E-2</v>
      </c>
      <c r="AH11" s="19">
        <v>0</v>
      </c>
      <c r="AI11" s="19">
        <v>0</v>
      </c>
      <c r="AJ11" s="19">
        <v>0</v>
      </c>
      <c r="AK11" s="19"/>
      <c r="AL11" s="19">
        <v>0</v>
      </c>
      <c r="AM11" s="19">
        <v>1.56076725927791E-2</v>
      </c>
      <c r="AN11" s="19">
        <v>0</v>
      </c>
      <c r="AO11" s="19">
        <v>0</v>
      </c>
      <c r="AP11" s="19">
        <v>6.1849803239034898E-2</v>
      </c>
      <c r="AQ11" s="19">
        <v>8.8205842478440294E-2</v>
      </c>
      <c r="AR11" s="19"/>
      <c r="AS11" s="19" t="s">
        <v>136</v>
      </c>
      <c r="AT11" s="19" t="s">
        <v>136</v>
      </c>
      <c r="AU11" s="19" t="s">
        <v>136</v>
      </c>
      <c r="AV11" s="19">
        <v>9.1460449828536794E-3</v>
      </c>
      <c r="AW11" s="19">
        <v>1.9854777262730001E-2</v>
      </c>
      <c r="AX11" s="19" t="s">
        <v>136</v>
      </c>
      <c r="AY11" s="19" t="s">
        <v>136</v>
      </c>
      <c r="AZ11" s="19" t="s">
        <v>136</v>
      </c>
      <c r="BA11" s="19" t="s">
        <v>136</v>
      </c>
      <c r="BB11" s="19"/>
      <c r="BC11" s="19">
        <v>0</v>
      </c>
      <c r="BD11" s="19">
        <v>2.09036664952322E-2</v>
      </c>
      <c r="BE11" s="19">
        <v>0</v>
      </c>
      <c r="BF11" s="19">
        <v>3.2944034083926099E-2</v>
      </c>
      <c r="BG11" s="19">
        <v>1.6548832892783399E-2</v>
      </c>
      <c r="BH11" s="19">
        <v>0</v>
      </c>
      <c r="BI11" s="19"/>
      <c r="BJ11" s="19">
        <v>1.9267528822884301E-2</v>
      </c>
      <c r="BK11" s="19">
        <v>1.9484791697693099E-2</v>
      </c>
      <c r="BL11" s="19">
        <v>4.2443546285382397E-2</v>
      </c>
      <c r="BM11" s="19">
        <v>0</v>
      </c>
      <c r="BN11" s="19">
        <v>0</v>
      </c>
      <c r="BO11" s="19">
        <v>0</v>
      </c>
      <c r="BP11" s="19"/>
      <c r="BQ11" s="19">
        <v>1.8957345781323701E-2</v>
      </c>
      <c r="BR11" s="19">
        <v>0</v>
      </c>
      <c r="BS11" s="19"/>
      <c r="BT11" s="19">
        <v>1.02495467792743E-2</v>
      </c>
      <c r="BU11" s="19">
        <v>8.4208393455414594E-3</v>
      </c>
      <c r="BV11" s="19"/>
      <c r="BW11" s="19">
        <v>7.6306233643115397E-3</v>
      </c>
      <c r="BX11" s="19">
        <v>1.12262694399052E-2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253</v>
      </c>
      <c r="E2" s="26"/>
      <c r="F2" s="26"/>
      <c r="G2" s="26"/>
      <c r="H2" s="26"/>
      <c r="I2" s="26"/>
    </row>
    <row r="6" spans="2:9" ht="50" customHeight="1" x14ac:dyDescent="0.35">
      <c r="B6" s="23" t="s">
        <v>15</v>
      </c>
      <c r="C6" s="23" t="s">
        <v>247</v>
      </c>
      <c r="D6" s="23" t="s">
        <v>248</v>
      </c>
      <c r="E6" s="23" t="s">
        <v>249</v>
      </c>
      <c r="F6" s="23" t="s">
        <v>250</v>
      </c>
      <c r="G6" s="23" t="s">
        <v>251</v>
      </c>
      <c r="H6" s="23" t="s">
        <v>252</v>
      </c>
    </row>
    <row r="7" spans="2:9" x14ac:dyDescent="0.35">
      <c r="B7" s="18" t="s">
        <v>216</v>
      </c>
      <c r="C7" s="17">
        <v>0.56144279645848905</v>
      </c>
      <c r="D7" s="17">
        <v>9.5039943091567297E-2</v>
      </c>
      <c r="E7" s="17">
        <v>0.11998519588100399</v>
      </c>
      <c r="F7" s="17">
        <v>0.37662922903706603</v>
      </c>
      <c r="G7" s="17">
        <v>0.32679523593453302</v>
      </c>
      <c r="H7" s="17">
        <v>0.15681542857060199</v>
      </c>
    </row>
    <row r="8" spans="2:9" x14ac:dyDescent="0.35">
      <c r="B8" s="18" t="s">
        <v>217</v>
      </c>
      <c r="C8" s="17">
        <v>0.41876810626326999</v>
      </c>
      <c r="D8" s="17">
        <v>0.881404266394894</v>
      </c>
      <c r="E8" s="17">
        <v>0.85620963169229303</v>
      </c>
      <c r="F8" s="17">
        <v>0.597153277964525</v>
      </c>
      <c r="G8" s="17">
        <v>0.63238194174844398</v>
      </c>
      <c r="H8" s="17">
        <v>0.80509671960013496</v>
      </c>
    </row>
    <row r="9" spans="2:9" x14ac:dyDescent="0.35">
      <c r="B9" s="18" t="s">
        <v>97</v>
      </c>
      <c r="C9" s="17">
        <v>1.97890972782408E-2</v>
      </c>
      <c r="D9" s="17">
        <v>2.3555790513538798E-2</v>
      </c>
      <c r="E9" s="17">
        <v>2.3805172426702999E-2</v>
      </c>
      <c r="F9" s="17">
        <v>2.6217492998409201E-2</v>
      </c>
      <c r="G9" s="17">
        <v>4.0822822317022299E-2</v>
      </c>
      <c r="H9" s="17">
        <v>3.8087851829263102E-2</v>
      </c>
    </row>
    <row r="10" spans="2:9" x14ac:dyDescent="0.35">
      <c r="B10" s="16" t="s">
        <v>138</v>
      </c>
      <c r="C10" s="16"/>
      <c r="D10" s="16"/>
      <c r="E10" s="16"/>
      <c r="F10" s="16"/>
      <c r="G10" s="16"/>
      <c r="H10" s="16"/>
    </row>
    <row r="11" spans="2:9" x14ac:dyDescent="0.35">
      <c r="B11" t="s">
        <v>100</v>
      </c>
    </row>
    <row r="12" spans="2:9" x14ac:dyDescent="0.35">
      <c r="B12" t="s">
        <v>101</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0.56144279645848905</v>
      </c>
      <c r="D9" s="17">
        <v>0.55521792452193097</v>
      </c>
      <c r="E9" s="17">
        <v>0.57028113179710105</v>
      </c>
      <c r="F9" s="17"/>
      <c r="G9" s="17">
        <v>0.62422261229535003</v>
      </c>
      <c r="H9" s="17">
        <v>0.523390616444945</v>
      </c>
      <c r="I9" s="17">
        <v>0.55744052863884097</v>
      </c>
      <c r="J9" s="17"/>
      <c r="K9" s="17">
        <v>0.44557838808494399</v>
      </c>
      <c r="L9" s="17">
        <v>0.62793376405455503</v>
      </c>
      <c r="M9" s="17">
        <v>0.67080482825008203</v>
      </c>
      <c r="N9" s="17">
        <v>0.286126930909607</v>
      </c>
      <c r="O9" s="17">
        <v>0.66258581696411001</v>
      </c>
      <c r="P9" s="17">
        <v>0.22409997053834299</v>
      </c>
      <c r="Q9" s="17">
        <v>0.51912404171984905</v>
      </c>
      <c r="R9" s="17">
        <v>0.64603996858745605</v>
      </c>
      <c r="S9" s="17">
        <v>1</v>
      </c>
      <c r="T9" s="17">
        <v>0.53111632152830601</v>
      </c>
      <c r="U9" s="17">
        <v>0.85722466077180504</v>
      </c>
      <c r="V9" s="17" t="s">
        <v>136</v>
      </c>
      <c r="W9" s="17">
        <v>0.58758311200144397</v>
      </c>
      <c r="X9" s="17">
        <v>0.54409488142645701</v>
      </c>
      <c r="Y9" s="17">
        <v>0.40054721007508198</v>
      </c>
      <c r="Z9" s="17">
        <v>0.62667154187000695</v>
      </c>
      <c r="AA9" s="17"/>
      <c r="AB9" s="17">
        <v>0.42825523590841402</v>
      </c>
      <c r="AC9" s="17">
        <v>0.56298738743573096</v>
      </c>
      <c r="AD9" s="17">
        <v>0.57983767093970096</v>
      </c>
      <c r="AE9" s="17">
        <v>0.62158754310478703</v>
      </c>
      <c r="AF9" s="17"/>
      <c r="AG9" s="17">
        <v>0.57932105714958304</v>
      </c>
      <c r="AH9" s="17">
        <v>0.48841759722855799</v>
      </c>
      <c r="AI9" s="17">
        <v>0.59442854133181899</v>
      </c>
      <c r="AJ9" s="17">
        <v>0.44625196825206598</v>
      </c>
      <c r="AK9" s="17"/>
      <c r="AL9" s="17">
        <v>0.65066932753852702</v>
      </c>
      <c r="AM9" s="17">
        <v>0.62018637908565</v>
      </c>
      <c r="AN9" s="17">
        <v>0.64741860262477502</v>
      </c>
      <c r="AO9" s="17">
        <v>0.35030200386573401</v>
      </c>
      <c r="AP9" s="17">
        <v>0.57222234046777898</v>
      </c>
      <c r="AQ9" s="17">
        <v>0.69194268265112102</v>
      </c>
      <c r="AR9" s="17"/>
      <c r="AS9" s="17" t="s">
        <v>136</v>
      </c>
      <c r="AT9" s="17" t="s">
        <v>136</v>
      </c>
      <c r="AU9" s="17" t="s">
        <v>136</v>
      </c>
      <c r="AV9" s="17">
        <v>0.56746939602635704</v>
      </c>
      <c r="AW9" s="17">
        <v>0.548445608264855</v>
      </c>
      <c r="AX9" s="17" t="s">
        <v>136</v>
      </c>
      <c r="AY9" s="17" t="s">
        <v>136</v>
      </c>
      <c r="AZ9" s="17" t="s">
        <v>136</v>
      </c>
      <c r="BA9" s="17" t="s">
        <v>136</v>
      </c>
      <c r="BB9" s="17"/>
      <c r="BC9" s="17">
        <v>0.623247903361138</v>
      </c>
      <c r="BD9" s="17">
        <v>0.65774281434408299</v>
      </c>
      <c r="BE9" s="17">
        <v>0.63554347489366103</v>
      </c>
      <c r="BF9" s="17">
        <v>0.46655050615175298</v>
      </c>
      <c r="BG9" s="17">
        <v>0.49518885345765001</v>
      </c>
      <c r="BH9" s="17">
        <v>0.34741179243333598</v>
      </c>
      <c r="BI9" s="17"/>
      <c r="BJ9" s="17">
        <v>0.52022089148596595</v>
      </c>
      <c r="BK9" s="17">
        <v>0.49723537400581602</v>
      </c>
      <c r="BL9" s="17">
        <v>0.58088510910554203</v>
      </c>
      <c r="BM9" s="17">
        <v>0.64277489482456096</v>
      </c>
      <c r="BN9" s="17">
        <v>0.56011074594739896</v>
      </c>
      <c r="BO9" s="17">
        <v>0.63927700517683606</v>
      </c>
      <c r="BP9" s="17"/>
      <c r="BQ9" s="17">
        <v>0.57504705999712402</v>
      </c>
      <c r="BR9" s="17">
        <v>0.53486841738006496</v>
      </c>
      <c r="BS9" s="17"/>
      <c r="BT9" s="17">
        <v>0.64506475036025801</v>
      </c>
      <c r="BU9" s="17">
        <v>0.51689338855488598</v>
      </c>
      <c r="BV9" s="17"/>
      <c r="BW9" s="17">
        <v>0.61556364552947196</v>
      </c>
      <c r="BX9" s="17">
        <v>0.51713302214732304</v>
      </c>
    </row>
    <row r="10" spans="2:76" x14ac:dyDescent="0.35">
      <c r="B10" s="18" t="s">
        <v>217</v>
      </c>
      <c r="C10" s="17">
        <v>0.41876810626326999</v>
      </c>
      <c r="D10" s="17">
        <v>0.428826755243507</v>
      </c>
      <c r="E10" s="17">
        <v>0.40448641281691999</v>
      </c>
      <c r="F10" s="17"/>
      <c r="G10" s="17">
        <v>0.366487670358074</v>
      </c>
      <c r="H10" s="17">
        <v>0.450860986001068</v>
      </c>
      <c r="I10" s="17">
        <v>0.42108884513717798</v>
      </c>
      <c r="J10" s="17"/>
      <c r="K10" s="17">
        <v>0.48165151166585202</v>
      </c>
      <c r="L10" s="17">
        <v>0.37206623594544502</v>
      </c>
      <c r="M10" s="17">
        <v>0.32919517174991803</v>
      </c>
      <c r="N10" s="17">
        <v>0.71387306909039305</v>
      </c>
      <c r="O10" s="17">
        <v>0.33741418303588999</v>
      </c>
      <c r="P10" s="17">
        <v>0.77590002946165704</v>
      </c>
      <c r="Q10" s="17">
        <v>0.48087595828015101</v>
      </c>
      <c r="R10" s="17">
        <v>0.35396003141254401</v>
      </c>
      <c r="S10" s="17">
        <v>0</v>
      </c>
      <c r="T10" s="17">
        <v>0.445224270609832</v>
      </c>
      <c r="U10" s="17">
        <v>0.14277533922819499</v>
      </c>
      <c r="V10" s="17" t="s">
        <v>136</v>
      </c>
      <c r="W10" s="17">
        <v>0.41241688799855603</v>
      </c>
      <c r="X10" s="17">
        <v>0.45590511857354299</v>
      </c>
      <c r="Y10" s="17">
        <v>0.49995349079305301</v>
      </c>
      <c r="Z10" s="17">
        <v>0.37332845812999299</v>
      </c>
      <c r="AA10" s="17"/>
      <c r="AB10" s="17">
        <v>0.51779379073782394</v>
      </c>
      <c r="AC10" s="17">
        <v>0.42510317149370103</v>
      </c>
      <c r="AD10" s="17">
        <v>0.39262043799554203</v>
      </c>
      <c r="AE10" s="17">
        <v>0.362013529246416</v>
      </c>
      <c r="AF10" s="17"/>
      <c r="AG10" s="17">
        <v>0.407641415821553</v>
      </c>
      <c r="AH10" s="17">
        <v>0.45261094723981299</v>
      </c>
      <c r="AI10" s="17">
        <v>0.37999145753762398</v>
      </c>
      <c r="AJ10" s="17">
        <v>0.55374803174793397</v>
      </c>
      <c r="AK10" s="17"/>
      <c r="AL10" s="17">
        <v>0.33651893705029701</v>
      </c>
      <c r="AM10" s="17">
        <v>0.36364632939672897</v>
      </c>
      <c r="AN10" s="17">
        <v>0.32171565506668398</v>
      </c>
      <c r="AO10" s="17">
        <v>0.59896412276611599</v>
      </c>
      <c r="AP10" s="17">
        <v>0.36898817548799501</v>
      </c>
      <c r="AQ10" s="17">
        <v>0.30805731734887898</v>
      </c>
      <c r="AR10" s="17"/>
      <c r="AS10" s="17" t="s">
        <v>136</v>
      </c>
      <c r="AT10" s="17" t="s">
        <v>136</v>
      </c>
      <c r="AU10" s="17" t="s">
        <v>136</v>
      </c>
      <c r="AV10" s="17">
        <v>0.40974967510699301</v>
      </c>
      <c r="AW10" s="17">
        <v>0.43821758944686001</v>
      </c>
      <c r="AX10" s="17" t="s">
        <v>136</v>
      </c>
      <c r="AY10" s="17" t="s">
        <v>136</v>
      </c>
      <c r="AZ10" s="17" t="s">
        <v>136</v>
      </c>
      <c r="BA10" s="17" t="s">
        <v>136</v>
      </c>
      <c r="BB10" s="17"/>
      <c r="BC10" s="17">
        <v>0.35155538284045201</v>
      </c>
      <c r="BD10" s="17">
        <v>0.34225718565591701</v>
      </c>
      <c r="BE10" s="17">
        <v>0.36445652510633902</v>
      </c>
      <c r="BF10" s="17">
        <v>0.50777690947938003</v>
      </c>
      <c r="BG10" s="17">
        <v>0.48350128576037199</v>
      </c>
      <c r="BH10" s="17">
        <v>0.65258820756666402</v>
      </c>
      <c r="BI10" s="17"/>
      <c r="BJ10" s="17">
        <v>0.46489849465411998</v>
      </c>
      <c r="BK10" s="17">
        <v>0.482523014687605</v>
      </c>
      <c r="BL10" s="17">
        <v>0.32460190081012902</v>
      </c>
      <c r="BM10" s="17">
        <v>0.34174259561997999</v>
      </c>
      <c r="BN10" s="17">
        <v>0.43988925405260099</v>
      </c>
      <c r="BO10" s="17">
        <v>0.360722994823164</v>
      </c>
      <c r="BP10" s="17"/>
      <c r="BQ10" s="17">
        <v>0.39503317913432501</v>
      </c>
      <c r="BR10" s="17">
        <v>0.46513158261993498</v>
      </c>
      <c r="BS10" s="17"/>
      <c r="BT10" s="17">
        <v>0.325351970428647</v>
      </c>
      <c r="BU10" s="17">
        <v>0.46878772973559102</v>
      </c>
      <c r="BV10" s="17"/>
      <c r="BW10" s="17">
        <v>0.378543104701005</v>
      </c>
      <c r="BX10" s="17">
        <v>0.45292096026630302</v>
      </c>
    </row>
    <row r="11" spans="2:76" x14ac:dyDescent="0.35">
      <c r="B11" s="18" t="s">
        <v>97</v>
      </c>
      <c r="C11" s="19">
        <v>1.97890972782408E-2</v>
      </c>
      <c r="D11" s="19">
        <v>1.5955320234562202E-2</v>
      </c>
      <c r="E11" s="19">
        <v>2.5232455385979301E-2</v>
      </c>
      <c r="F11" s="19"/>
      <c r="G11" s="19">
        <v>9.2897173465757606E-3</v>
      </c>
      <c r="H11" s="19">
        <v>2.5748397553987099E-2</v>
      </c>
      <c r="I11" s="19">
        <v>2.1470626223980799E-2</v>
      </c>
      <c r="J11" s="19"/>
      <c r="K11" s="19">
        <v>7.2770100249204495E-2</v>
      </c>
      <c r="L11" s="19">
        <v>0</v>
      </c>
      <c r="M11" s="19">
        <v>0</v>
      </c>
      <c r="N11" s="19">
        <v>0</v>
      </c>
      <c r="O11" s="19">
        <v>0</v>
      </c>
      <c r="P11" s="19">
        <v>0</v>
      </c>
      <c r="Q11" s="19">
        <v>0</v>
      </c>
      <c r="R11" s="19">
        <v>0</v>
      </c>
      <c r="S11" s="19">
        <v>0</v>
      </c>
      <c r="T11" s="19">
        <v>2.3659407861861801E-2</v>
      </c>
      <c r="U11" s="19">
        <v>0</v>
      </c>
      <c r="V11" s="19" t="s">
        <v>136</v>
      </c>
      <c r="W11" s="19">
        <v>0</v>
      </c>
      <c r="X11" s="19">
        <v>0</v>
      </c>
      <c r="Y11" s="19">
        <v>9.9499299131865199E-2</v>
      </c>
      <c r="Z11" s="19">
        <v>0</v>
      </c>
      <c r="AA11" s="19"/>
      <c r="AB11" s="19">
        <v>5.3950973353762602E-2</v>
      </c>
      <c r="AC11" s="19">
        <v>1.19094410705676E-2</v>
      </c>
      <c r="AD11" s="19">
        <v>2.7541891064757101E-2</v>
      </c>
      <c r="AE11" s="19">
        <v>1.6398927648796701E-2</v>
      </c>
      <c r="AF11" s="19"/>
      <c r="AG11" s="19">
        <v>1.3037527028863599E-2</v>
      </c>
      <c r="AH11" s="19">
        <v>5.8971455531629503E-2</v>
      </c>
      <c r="AI11" s="19">
        <v>2.5580001130557899E-2</v>
      </c>
      <c r="AJ11" s="19">
        <v>0</v>
      </c>
      <c r="AK11" s="19"/>
      <c r="AL11" s="19">
        <v>1.28117354111754E-2</v>
      </c>
      <c r="AM11" s="19">
        <v>1.61672915176212E-2</v>
      </c>
      <c r="AN11" s="19">
        <v>3.0865742308540701E-2</v>
      </c>
      <c r="AO11" s="19">
        <v>5.0733873368150197E-2</v>
      </c>
      <c r="AP11" s="19">
        <v>5.8789484044226403E-2</v>
      </c>
      <c r="AQ11" s="19">
        <v>0</v>
      </c>
      <c r="AR11" s="19"/>
      <c r="AS11" s="19" t="s">
        <v>136</v>
      </c>
      <c r="AT11" s="19" t="s">
        <v>136</v>
      </c>
      <c r="AU11" s="19" t="s">
        <v>136</v>
      </c>
      <c r="AV11" s="19">
        <v>2.2780928866650001E-2</v>
      </c>
      <c r="AW11" s="19">
        <v>1.33368022882858E-2</v>
      </c>
      <c r="AX11" s="19" t="s">
        <v>136</v>
      </c>
      <c r="AY11" s="19" t="s">
        <v>136</v>
      </c>
      <c r="AZ11" s="19" t="s">
        <v>136</v>
      </c>
      <c r="BA11" s="19" t="s">
        <v>136</v>
      </c>
      <c r="BB11" s="19"/>
      <c r="BC11" s="19">
        <v>2.5196713798409699E-2</v>
      </c>
      <c r="BD11" s="19">
        <v>0</v>
      </c>
      <c r="BE11" s="19">
        <v>0</v>
      </c>
      <c r="BF11" s="19">
        <v>2.5672584368867001E-2</v>
      </c>
      <c r="BG11" s="19">
        <v>2.1309860781977601E-2</v>
      </c>
      <c r="BH11" s="19">
        <v>0</v>
      </c>
      <c r="BI11" s="19"/>
      <c r="BJ11" s="19">
        <v>1.48806138599139E-2</v>
      </c>
      <c r="BK11" s="19">
        <v>2.0241611306579001E-2</v>
      </c>
      <c r="BL11" s="19">
        <v>9.4512990084328494E-2</v>
      </c>
      <c r="BM11" s="19">
        <v>1.54825095554593E-2</v>
      </c>
      <c r="BN11" s="19">
        <v>0</v>
      </c>
      <c r="BO11" s="19">
        <v>0</v>
      </c>
      <c r="BP11" s="19"/>
      <c r="BQ11" s="19">
        <v>2.99197608685501E-2</v>
      </c>
      <c r="BR11" s="19">
        <v>0</v>
      </c>
      <c r="BS11" s="19"/>
      <c r="BT11" s="19">
        <v>2.9583279211095399E-2</v>
      </c>
      <c r="BU11" s="19">
        <v>1.43188817095233E-2</v>
      </c>
      <c r="BV11" s="19"/>
      <c r="BW11" s="19">
        <v>5.8932497695238497E-3</v>
      </c>
      <c r="BX11" s="19">
        <v>2.9946017586374399E-2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9.5039943091567297E-2</v>
      </c>
      <c r="D9" s="17">
        <v>7.19213557161585E-2</v>
      </c>
      <c r="E9" s="17">
        <v>0.12786468709615001</v>
      </c>
      <c r="F9" s="17"/>
      <c r="G9" s="17">
        <v>9.95843830043001E-2</v>
      </c>
      <c r="H9" s="17">
        <v>0.109445002649175</v>
      </c>
      <c r="I9" s="17">
        <v>5.1822029512048999E-2</v>
      </c>
      <c r="J9" s="17"/>
      <c r="K9" s="17">
        <v>0.160425696176868</v>
      </c>
      <c r="L9" s="17">
        <v>7.3168478276436202E-2</v>
      </c>
      <c r="M9" s="17">
        <v>0.22333561284846201</v>
      </c>
      <c r="N9" s="17">
        <v>0.14447313634221501</v>
      </c>
      <c r="O9" s="17">
        <v>0</v>
      </c>
      <c r="P9" s="17">
        <v>0</v>
      </c>
      <c r="Q9" s="17">
        <v>0.16433697267969299</v>
      </c>
      <c r="R9" s="17">
        <v>0.10947311600874</v>
      </c>
      <c r="S9" s="17">
        <v>0</v>
      </c>
      <c r="T9" s="17">
        <v>6.0502547078890301E-2</v>
      </c>
      <c r="U9" s="17">
        <v>9.3121647033073698E-2</v>
      </c>
      <c r="V9" s="17" t="s">
        <v>136</v>
      </c>
      <c r="W9" s="17">
        <v>5.1994718415180302E-2</v>
      </c>
      <c r="X9" s="17">
        <v>8.9327482679108505E-2</v>
      </c>
      <c r="Y9" s="17">
        <v>9.9499299131865199E-2</v>
      </c>
      <c r="Z9" s="17">
        <v>0</v>
      </c>
      <c r="AA9" s="17"/>
      <c r="AB9" s="17">
        <v>8.2996221967114897E-2</v>
      </c>
      <c r="AC9" s="17">
        <v>0.12769953416129901</v>
      </c>
      <c r="AD9" s="17">
        <v>9.1019214810413293E-2</v>
      </c>
      <c r="AE9" s="17">
        <v>8.6436796210270894E-2</v>
      </c>
      <c r="AF9" s="17"/>
      <c r="AG9" s="17">
        <v>0.10398465672065001</v>
      </c>
      <c r="AH9" s="17">
        <v>9.5534991866757402E-2</v>
      </c>
      <c r="AI9" s="17">
        <v>8.2816002782002601E-2</v>
      </c>
      <c r="AJ9" s="17">
        <v>0</v>
      </c>
      <c r="AK9" s="17"/>
      <c r="AL9" s="17">
        <v>6.3680527564519696E-2</v>
      </c>
      <c r="AM9" s="17">
        <v>7.0465603216318701E-2</v>
      </c>
      <c r="AN9" s="17">
        <v>0.236527998381137</v>
      </c>
      <c r="AO9" s="17">
        <v>4.0223482659946297E-2</v>
      </c>
      <c r="AP9" s="17">
        <v>0.20001461710004301</v>
      </c>
      <c r="AQ9" s="17">
        <v>0.13944044079557599</v>
      </c>
      <c r="AR9" s="17"/>
      <c r="AS9" s="17" t="s">
        <v>136</v>
      </c>
      <c r="AT9" s="17" t="s">
        <v>136</v>
      </c>
      <c r="AU9" s="17" t="s">
        <v>136</v>
      </c>
      <c r="AV9" s="17">
        <v>9.7898531060043398E-2</v>
      </c>
      <c r="AW9" s="17">
        <v>8.8875006235228302E-2</v>
      </c>
      <c r="AX9" s="17" t="s">
        <v>136</v>
      </c>
      <c r="AY9" s="17" t="s">
        <v>136</v>
      </c>
      <c r="AZ9" s="17" t="s">
        <v>136</v>
      </c>
      <c r="BA9" s="17" t="s">
        <v>136</v>
      </c>
      <c r="BB9" s="17"/>
      <c r="BC9" s="17">
        <v>0.118901102462974</v>
      </c>
      <c r="BD9" s="17">
        <v>0.119133554107197</v>
      </c>
      <c r="BE9" s="17">
        <v>0</v>
      </c>
      <c r="BF9" s="17">
        <v>8.0198903631534493E-2</v>
      </c>
      <c r="BG9" s="17">
        <v>7.3880776591589301E-2</v>
      </c>
      <c r="BH9" s="17">
        <v>0</v>
      </c>
      <c r="BI9" s="17"/>
      <c r="BJ9" s="17">
        <v>0.123621936572992</v>
      </c>
      <c r="BK9" s="17">
        <v>0.120935690146918</v>
      </c>
      <c r="BL9" s="17">
        <v>0</v>
      </c>
      <c r="BM9" s="17">
        <v>0.108144264072202</v>
      </c>
      <c r="BN9" s="17">
        <v>4.23194060154784E-2</v>
      </c>
      <c r="BO9" s="17">
        <v>9.6871625652496296E-2</v>
      </c>
      <c r="BP9" s="17"/>
      <c r="BQ9" s="17">
        <v>0.106148668499041</v>
      </c>
      <c r="BR9" s="17">
        <v>7.3340313470458204E-2</v>
      </c>
      <c r="BS9" s="17"/>
      <c r="BT9" s="17">
        <v>6.7365375437646105E-2</v>
      </c>
      <c r="BU9" s="17">
        <v>0.111325450899314</v>
      </c>
      <c r="BV9" s="17"/>
      <c r="BW9" s="17">
        <v>9.8226118415864094E-2</v>
      </c>
      <c r="BX9" s="17">
        <v>8.1175855978998804E-2</v>
      </c>
    </row>
    <row r="10" spans="2:76" x14ac:dyDescent="0.35">
      <c r="B10" s="18" t="s">
        <v>217</v>
      </c>
      <c r="C10" s="17">
        <v>0.881404266394894</v>
      </c>
      <c r="D10" s="17">
        <v>0.90764889401220294</v>
      </c>
      <c r="E10" s="17">
        <v>0.84414103880036895</v>
      </c>
      <c r="F10" s="17"/>
      <c r="G10" s="17">
        <v>0.86287820340791099</v>
      </c>
      <c r="H10" s="17">
        <v>0.87181547592282704</v>
      </c>
      <c r="I10" s="17">
        <v>0.93466550172134899</v>
      </c>
      <c r="J10" s="17"/>
      <c r="K10" s="17">
        <v>0.79365240500586098</v>
      </c>
      <c r="L10" s="17">
        <v>0.92683152172356398</v>
      </c>
      <c r="M10" s="17">
        <v>0.66852127647324699</v>
      </c>
      <c r="N10" s="17">
        <v>0.85552686365778496</v>
      </c>
      <c r="O10" s="17">
        <v>1</v>
      </c>
      <c r="P10" s="17">
        <v>0.88692299365612104</v>
      </c>
      <c r="Q10" s="17">
        <v>0.83566302732030695</v>
      </c>
      <c r="R10" s="17">
        <v>0.85641481610205195</v>
      </c>
      <c r="S10" s="17">
        <v>0.50599036662663399</v>
      </c>
      <c r="T10" s="17">
        <v>0.92772083699468699</v>
      </c>
      <c r="U10" s="17">
        <v>0.90687835296692598</v>
      </c>
      <c r="V10" s="17" t="s">
        <v>136</v>
      </c>
      <c r="W10" s="17">
        <v>0.94800528158482</v>
      </c>
      <c r="X10" s="17">
        <v>0.91067251732089105</v>
      </c>
      <c r="Y10" s="17">
        <v>0.90050070086813505</v>
      </c>
      <c r="Z10" s="17">
        <v>1</v>
      </c>
      <c r="AA10" s="17"/>
      <c r="AB10" s="17">
        <v>0.91700377803288502</v>
      </c>
      <c r="AC10" s="17">
        <v>0.84311722152634305</v>
      </c>
      <c r="AD10" s="17">
        <v>0.90898078518958703</v>
      </c>
      <c r="AE10" s="17">
        <v>0.878003516001856</v>
      </c>
      <c r="AF10" s="17"/>
      <c r="AG10" s="17">
        <v>0.87032876666921899</v>
      </c>
      <c r="AH10" s="17">
        <v>0.90446500813324204</v>
      </c>
      <c r="AI10" s="17">
        <v>0.894342110278186</v>
      </c>
      <c r="AJ10" s="17">
        <v>0.898909143121426</v>
      </c>
      <c r="AK10" s="17"/>
      <c r="AL10" s="17">
        <v>0.92404938417679205</v>
      </c>
      <c r="AM10" s="17">
        <v>0.92953439678368099</v>
      </c>
      <c r="AN10" s="17">
        <v>0.72457744010987102</v>
      </c>
      <c r="AO10" s="17">
        <v>0.870901568483882</v>
      </c>
      <c r="AP10" s="17">
        <v>0.79998538289995702</v>
      </c>
      <c r="AQ10" s="17">
        <v>0.82067204860357401</v>
      </c>
      <c r="AR10" s="17"/>
      <c r="AS10" s="17" t="s">
        <v>136</v>
      </c>
      <c r="AT10" s="17" t="s">
        <v>136</v>
      </c>
      <c r="AU10" s="17" t="s">
        <v>136</v>
      </c>
      <c r="AV10" s="17">
        <v>0.87937915378046205</v>
      </c>
      <c r="AW10" s="17">
        <v>0.88577169938370603</v>
      </c>
      <c r="AX10" s="17" t="s">
        <v>136</v>
      </c>
      <c r="AY10" s="17" t="s">
        <v>136</v>
      </c>
      <c r="AZ10" s="17" t="s">
        <v>136</v>
      </c>
      <c r="BA10" s="17" t="s">
        <v>136</v>
      </c>
      <c r="BB10" s="17"/>
      <c r="BC10" s="17">
        <v>0.85785632446805604</v>
      </c>
      <c r="BD10" s="17">
        <v>0.85373345384060295</v>
      </c>
      <c r="BE10" s="17">
        <v>1</v>
      </c>
      <c r="BF10" s="17">
        <v>0.91980109636846596</v>
      </c>
      <c r="BG10" s="17">
        <v>0.89458504646774295</v>
      </c>
      <c r="BH10" s="17">
        <v>1</v>
      </c>
      <c r="BI10" s="17"/>
      <c r="BJ10" s="17">
        <v>0.863962775714881</v>
      </c>
      <c r="BK10" s="17">
        <v>0.85536549020708597</v>
      </c>
      <c r="BL10" s="17">
        <v>0.924555593756484</v>
      </c>
      <c r="BM10" s="17">
        <v>0.86765706841380497</v>
      </c>
      <c r="BN10" s="17">
        <v>0.95768059398452199</v>
      </c>
      <c r="BO10" s="17">
        <v>0.86070802997481</v>
      </c>
      <c r="BP10" s="17"/>
      <c r="BQ10" s="17">
        <v>0.86250884614203205</v>
      </c>
      <c r="BR10" s="17">
        <v>0.91831431736675795</v>
      </c>
      <c r="BS10" s="17"/>
      <c r="BT10" s="17">
        <v>0.90967676094193906</v>
      </c>
      <c r="BU10" s="17">
        <v>0.86464884504121398</v>
      </c>
      <c r="BV10" s="17"/>
      <c r="BW10" s="17">
        <v>0.87790256627171004</v>
      </c>
      <c r="BX10" s="17">
        <v>0.89370937704363795</v>
      </c>
    </row>
    <row r="11" spans="2:76" x14ac:dyDescent="0.35">
      <c r="B11" s="18" t="s">
        <v>97</v>
      </c>
      <c r="C11" s="19">
        <v>2.3555790513538798E-2</v>
      </c>
      <c r="D11" s="19">
        <v>2.0429750271638202E-2</v>
      </c>
      <c r="E11" s="19">
        <v>2.7994274103481501E-2</v>
      </c>
      <c r="F11" s="19"/>
      <c r="G11" s="19">
        <v>3.7537413587788997E-2</v>
      </c>
      <c r="H11" s="19">
        <v>1.8739521427998201E-2</v>
      </c>
      <c r="I11" s="19">
        <v>1.3512468766602099E-2</v>
      </c>
      <c r="J11" s="19"/>
      <c r="K11" s="19">
        <v>4.5921898817271802E-2</v>
      </c>
      <c r="L11" s="19">
        <v>0</v>
      </c>
      <c r="M11" s="19">
        <v>0.10814311067829099</v>
      </c>
      <c r="N11" s="19">
        <v>0</v>
      </c>
      <c r="O11" s="19">
        <v>0</v>
      </c>
      <c r="P11" s="19">
        <v>0.113077006343879</v>
      </c>
      <c r="Q11" s="19">
        <v>0</v>
      </c>
      <c r="R11" s="19">
        <v>3.4112067889207502E-2</v>
      </c>
      <c r="S11" s="19">
        <v>0.49400963337336601</v>
      </c>
      <c r="T11" s="19">
        <v>1.17766159264222E-2</v>
      </c>
      <c r="U11" s="19">
        <v>0</v>
      </c>
      <c r="V11" s="19" t="s">
        <v>136</v>
      </c>
      <c r="W11" s="19">
        <v>0</v>
      </c>
      <c r="X11" s="19">
        <v>0</v>
      </c>
      <c r="Y11" s="19">
        <v>0</v>
      </c>
      <c r="Z11" s="19">
        <v>0</v>
      </c>
      <c r="AA11" s="19"/>
      <c r="AB11" s="19">
        <v>0</v>
      </c>
      <c r="AC11" s="19">
        <v>2.9183244312357502E-2</v>
      </c>
      <c r="AD11" s="19">
        <v>0</v>
      </c>
      <c r="AE11" s="19">
        <v>3.55596877878731E-2</v>
      </c>
      <c r="AF11" s="19"/>
      <c r="AG11" s="19">
        <v>2.5686576610130501E-2</v>
      </c>
      <c r="AH11" s="19">
        <v>0</v>
      </c>
      <c r="AI11" s="19">
        <v>2.2841886939810999E-2</v>
      </c>
      <c r="AJ11" s="19">
        <v>0.101090856878574</v>
      </c>
      <c r="AK11" s="19"/>
      <c r="AL11" s="19">
        <v>1.22700882586885E-2</v>
      </c>
      <c r="AM11" s="19">
        <v>0</v>
      </c>
      <c r="AN11" s="19">
        <v>3.88945615089916E-2</v>
      </c>
      <c r="AO11" s="19">
        <v>8.8874948856172101E-2</v>
      </c>
      <c r="AP11" s="19">
        <v>0</v>
      </c>
      <c r="AQ11" s="19">
        <v>3.98875106008501E-2</v>
      </c>
      <c r="AR11" s="19"/>
      <c r="AS11" s="19" t="s">
        <v>136</v>
      </c>
      <c r="AT11" s="19" t="s">
        <v>136</v>
      </c>
      <c r="AU11" s="19" t="s">
        <v>136</v>
      </c>
      <c r="AV11" s="19">
        <v>2.2722315159494001E-2</v>
      </c>
      <c r="AW11" s="19">
        <v>2.53532943810654E-2</v>
      </c>
      <c r="AX11" s="19" t="s">
        <v>136</v>
      </c>
      <c r="AY11" s="19" t="s">
        <v>136</v>
      </c>
      <c r="AZ11" s="19" t="s">
        <v>136</v>
      </c>
      <c r="BA11" s="19" t="s">
        <v>136</v>
      </c>
      <c r="BB11" s="19"/>
      <c r="BC11" s="19">
        <v>2.3242573068970099E-2</v>
      </c>
      <c r="BD11" s="19">
        <v>2.7132992052200301E-2</v>
      </c>
      <c r="BE11" s="19">
        <v>0</v>
      </c>
      <c r="BF11" s="19">
        <v>0</v>
      </c>
      <c r="BG11" s="19">
        <v>3.1534176940668297E-2</v>
      </c>
      <c r="BH11" s="19">
        <v>0</v>
      </c>
      <c r="BI11" s="19"/>
      <c r="BJ11" s="19">
        <v>1.2415287712126801E-2</v>
      </c>
      <c r="BK11" s="19">
        <v>2.3698819645995298E-2</v>
      </c>
      <c r="BL11" s="19">
        <v>7.5444406243515602E-2</v>
      </c>
      <c r="BM11" s="19">
        <v>2.4198667513992401E-2</v>
      </c>
      <c r="BN11" s="19">
        <v>0</v>
      </c>
      <c r="BO11" s="19">
        <v>4.24203443726935E-2</v>
      </c>
      <c r="BP11" s="19"/>
      <c r="BQ11" s="19">
        <v>3.1342485358926697E-2</v>
      </c>
      <c r="BR11" s="19">
        <v>8.3453691627839305E-3</v>
      </c>
      <c r="BS11" s="19"/>
      <c r="BT11" s="19">
        <v>2.29578636204151E-2</v>
      </c>
      <c r="BU11" s="19">
        <v>2.40257040594728E-2</v>
      </c>
      <c r="BV11" s="19"/>
      <c r="BW11" s="19">
        <v>2.38713153124257E-2</v>
      </c>
      <c r="BX11" s="19">
        <v>2.5114766977363201E-2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0.11998519588100399</v>
      </c>
      <c r="D9" s="17">
        <v>0.106845864343014</v>
      </c>
      <c r="E9" s="17">
        <v>0.13864097216708601</v>
      </c>
      <c r="F9" s="17"/>
      <c r="G9" s="17">
        <v>0.14310159186993601</v>
      </c>
      <c r="H9" s="17">
        <v>0.116986973536327</v>
      </c>
      <c r="I9" s="17">
        <v>9.0959878479156306E-2</v>
      </c>
      <c r="J9" s="17"/>
      <c r="K9" s="17">
        <v>0.11515581253396701</v>
      </c>
      <c r="L9" s="17">
        <v>0.109763992576415</v>
      </c>
      <c r="M9" s="17">
        <v>0.21981091710252201</v>
      </c>
      <c r="N9" s="17">
        <v>0.14447313634221501</v>
      </c>
      <c r="O9" s="17">
        <v>0</v>
      </c>
      <c r="P9" s="17">
        <v>0</v>
      </c>
      <c r="Q9" s="17">
        <v>8.6155620414331197E-2</v>
      </c>
      <c r="R9" s="17">
        <v>0.10947311600874</v>
      </c>
      <c r="S9" s="17">
        <v>0.252995183313317</v>
      </c>
      <c r="T9" s="17">
        <v>0.14182813576905501</v>
      </c>
      <c r="U9" s="17">
        <v>0</v>
      </c>
      <c r="V9" s="17" t="s">
        <v>136</v>
      </c>
      <c r="W9" s="17">
        <v>0.104506866085013</v>
      </c>
      <c r="X9" s="17">
        <v>0.27170872760590797</v>
      </c>
      <c r="Y9" s="17">
        <v>9.9499299131865199E-2</v>
      </c>
      <c r="Z9" s="17">
        <v>0.25222042830604502</v>
      </c>
      <c r="AA9" s="17"/>
      <c r="AB9" s="17">
        <v>7.3779147047753499E-2</v>
      </c>
      <c r="AC9" s="17">
        <v>0.15259308397194901</v>
      </c>
      <c r="AD9" s="17">
        <v>0.12919884303841001</v>
      </c>
      <c r="AE9" s="17">
        <v>0.105328186805037</v>
      </c>
      <c r="AF9" s="17"/>
      <c r="AG9" s="17">
        <v>0.13217229691423699</v>
      </c>
      <c r="AH9" s="17">
        <v>0.121946707477603</v>
      </c>
      <c r="AI9" s="17">
        <v>0.109565236410681</v>
      </c>
      <c r="AJ9" s="17">
        <v>9.5871269224045402E-2</v>
      </c>
      <c r="AK9" s="17"/>
      <c r="AL9" s="17">
        <v>0.12281183950630301</v>
      </c>
      <c r="AM9" s="17">
        <v>8.3065231442385506E-2</v>
      </c>
      <c r="AN9" s="17">
        <v>0.22386589202853499</v>
      </c>
      <c r="AO9" s="17">
        <v>0.12896284785329601</v>
      </c>
      <c r="AP9" s="17">
        <v>0.265280677743017</v>
      </c>
      <c r="AQ9" s="17">
        <v>0.17861079891082099</v>
      </c>
      <c r="AR9" s="17"/>
      <c r="AS9" s="17" t="s">
        <v>136</v>
      </c>
      <c r="AT9" s="17" t="s">
        <v>136</v>
      </c>
      <c r="AU9" s="17" t="s">
        <v>136</v>
      </c>
      <c r="AV9" s="17">
        <v>0.13565869645616599</v>
      </c>
      <c r="AW9" s="17">
        <v>8.61831431090615E-2</v>
      </c>
      <c r="AX9" s="17" t="s">
        <v>136</v>
      </c>
      <c r="AY9" s="17" t="s">
        <v>136</v>
      </c>
      <c r="AZ9" s="17" t="s">
        <v>136</v>
      </c>
      <c r="BA9" s="17" t="s">
        <v>136</v>
      </c>
      <c r="BB9" s="17"/>
      <c r="BC9" s="17">
        <v>0.16928421615008499</v>
      </c>
      <c r="BD9" s="17">
        <v>7.6970974622259297E-2</v>
      </c>
      <c r="BE9" s="17">
        <v>0</v>
      </c>
      <c r="BF9" s="17">
        <v>0.102611717658656</v>
      </c>
      <c r="BG9" s="17">
        <v>0.10080208021385199</v>
      </c>
      <c r="BH9" s="17">
        <v>0</v>
      </c>
      <c r="BI9" s="17"/>
      <c r="BJ9" s="17">
        <v>8.8994543778566901E-2</v>
      </c>
      <c r="BK9" s="17">
        <v>0.116712524657251</v>
      </c>
      <c r="BL9" s="17">
        <v>6.99865988212615E-2</v>
      </c>
      <c r="BM9" s="17">
        <v>0.18805821053810701</v>
      </c>
      <c r="BN9" s="17">
        <v>0.116283054590523</v>
      </c>
      <c r="BO9" s="17">
        <v>5.4693291646943802E-2</v>
      </c>
      <c r="BP9" s="17"/>
      <c r="BQ9" s="17">
        <v>0.13063255644251501</v>
      </c>
      <c r="BR9" s="17">
        <v>9.9186789929611302E-2</v>
      </c>
      <c r="BS9" s="17"/>
      <c r="BT9" s="17">
        <v>0.111196034459923</v>
      </c>
      <c r="BU9" s="17">
        <v>0.12565034494729099</v>
      </c>
      <c r="BV9" s="17"/>
      <c r="BW9" s="17">
        <v>0.124967478128167</v>
      </c>
      <c r="BX9" s="17">
        <v>0.107466352538339</v>
      </c>
    </row>
    <row r="10" spans="2:76" x14ac:dyDescent="0.35">
      <c r="B10" s="18" t="s">
        <v>217</v>
      </c>
      <c r="C10" s="17">
        <v>0.85620963169229303</v>
      </c>
      <c r="D10" s="17">
        <v>0.86828109354129002</v>
      </c>
      <c r="E10" s="17">
        <v>0.839070061764421</v>
      </c>
      <c r="F10" s="17"/>
      <c r="G10" s="17">
        <v>0.82694376163057004</v>
      </c>
      <c r="H10" s="17">
        <v>0.858977620689099</v>
      </c>
      <c r="I10" s="17">
        <v>0.89552765275424095</v>
      </c>
      <c r="J10" s="17"/>
      <c r="K10" s="17">
        <v>0.83892228864876095</v>
      </c>
      <c r="L10" s="17">
        <v>0.87175795395910805</v>
      </c>
      <c r="M10" s="17">
        <v>0.66852127647324699</v>
      </c>
      <c r="N10" s="17">
        <v>0.85552686365778496</v>
      </c>
      <c r="O10" s="17">
        <v>1</v>
      </c>
      <c r="P10" s="17">
        <v>0.88692299365612104</v>
      </c>
      <c r="Q10" s="17">
        <v>0.87412687953683699</v>
      </c>
      <c r="R10" s="17">
        <v>0.85641481610205195</v>
      </c>
      <c r="S10" s="17">
        <v>0.74700481668668295</v>
      </c>
      <c r="T10" s="17">
        <v>0.84676696679158403</v>
      </c>
      <c r="U10" s="17">
        <v>1</v>
      </c>
      <c r="V10" s="17" t="s">
        <v>136</v>
      </c>
      <c r="W10" s="17">
        <v>0.89549313391498697</v>
      </c>
      <c r="X10" s="17">
        <v>0.72829127239409197</v>
      </c>
      <c r="Y10" s="17">
        <v>0.90050070086813505</v>
      </c>
      <c r="Z10" s="17">
        <v>0.74777957169395504</v>
      </c>
      <c r="AA10" s="17"/>
      <c r="AB10" s="17">
        <v>0.92622085295224599</v>
      </c>
      <c r="AC10" s="17">
        <v>0.83549747495748405</v>
      </c>
      <c r="AD10" s="17">
        <v>0.858189251808264</v>
      </c>
      <c r="AE10" s="17">
        <v>0.85198267202070499</v>
      </c>
      <c r="AF10" s="17"/>
      <c r="AG10" s="17">
        <v>0.84124371123633901</v>
      </c>
      <c r="AH10" s="17">
        <v>0.87805329252239706</v>
      </c>
      <c r="AI10" s="17">
        <v>0.86875404799502298</v>
      </c>
      <c r="AJ10" s="17">
        <v>0.80303787389738002</v>
      </c>
      <c r="AK10" s="17"/>
      <c r="AL10" s="17">
        <v>0.86615060171122304</v>
      </c>
      <c r="AM10" s="17">
        <v>0.91693476855761502</v>
      </c>
      <c r="AN10" s="17">
        <v>0.67581332552796602</v>
      </c>
      <c r="AO10" s="17">
        <v>0.78216220329053199</v>
      </c>
      <c r="AP10" s="17">
        <v>0.734719322256983</v>
      </c>
      <c r="AQ10" s="17">
        <v>0.82138920108917901</v>
      </c>
      <c r="AR10" s="17"/>
      <c r="AS10" s="17" t="s">
        <v>136</v>
      </c>
      <c r="AT10" s="17" t="s">
        <v>136</v>
      </c>
      <c r="AU10" s="17" t="s">
        <v>136</v>
      </c>
      <c r="AV10" s="17">
        <v>0.83374524497249702</v>
      </c>
      <c r="AW10" s="17">
        <v>0.90465716144165798</v>
      </c>
      <c r="AX10" s="17" t="s">
        <v>136</v>
      </c>
      <c r="AY10" s="17" t="s">
        <v>136</v>
      </c>
      <c r="AZ10" s="17" t="s">
        <v>136</v>
      </c>
      <c r="BA10" s="17" t="s">
        <v>136</v>
      </c>
      <c r="BB10" s="17"/>
      <c r="BC10" s="17">
        <v>0.82391605316377303</v>
      </c>
      <c r="BD10" s="17">
        <v>0.85244210867533599</v>
      </c>
      <c r="BE10" s="17">
        <v>1</v>
      </c>
      <c r="BF10" s="17">
        <v>0.89738828234134405</v>
      </c>
      <c r="BG10" s="17">
        <v>0.86660974114579403</v>
      </c>
      <c r="BH10" s="17">
        <v>1</v>
      </c>
      <c r="BI10" s="17"/>
      <c r="BJ10" s="17">
        <v>0.88271538576300401</v>
      </c>
      <c r="BK10" s="17">
        <v>0.85962327313777398</v>
      </c>
      <c r="BL10" s="17">
        <v>0.85456899493522298</v>
      </c>
      <c r="BM10" s="17">
        <v>0.78761161566975302</v>
      </c>
      <c r="BN10" s="17">
        <v>0.88371694540947698</v>
      </c>
      <c r="BO10" s="17">
        <v>0.94530670835305597</v>
      </c>
      <c r="BP10" s="17"/>
      <c r="BQ10" s="17">
        <v>0.84638055434335502</v>
      </c>
      <c r="BR10" s="17">
        <v>0.87540961460353595</v>
      </c>
      <c r="BS10" s="17"/>
      <c r="BT10" s="17">
        <v>0.86660763512568895</v>
      </c>
      <c r="BU10" s="17">
        <v>0.84949737256407298</v>
      </c>
      <c r="BV10" s="17"/>
      <c r="BW10" s="17">
        <v>0.84983171170863903</v>
      </c>
      <c r="BX10" s="17">
        <v>0.87343002481770704</v>
      </c>
    </row>
    <row r="11" spans="2:76" x14ac:dyDescent="0.35">
      <c r="B11" s="18" t="s">
        <v>97</v>
      </c>
      <c r="C11" s="19">
        <v>2.3805172426702999E-2</v>
      </c>
      <c r="D11" s="19">
        <v>2.48730421156956E-2</v>
      </c>
      <c r="E11" s="19">
        <v>2.2288966068492701E-2</v>
      </c>
      <c r="F11" s="19"/>
      <c r="G11" s="19">
        <v>2.99546464994941E-2</v>
      </c>
      <c r="H11" s="19">
        <v>2.40354057745738E-2</v>
      </c>
      <c r="I11" s="19">
        <v>1.3512468766602099E-2</v>
      </c>
      <c r="J11" s="19"/>
      <c r="K11" s="19">
        <v>4.5921898817271802E-2</v>
      </c>
      <c r="L11" s="19">
        <v>1.8478053464476601E-2</v>
      </c>
      <c r="M11" s="19">
        <v>0.11166780642423101</v>
      </c>
      <c r="N11" s="19">
        <v>0</v>
      </c>
      <c r="O11" s="19">
        <v>0</v>
      </c>
      <c r="P11" s="19">
        <v>0.113077006343879</v>
      </c>
      <c r="Q11" s="19">
        <v>3.9717500048831199E-2</v>
      </c>
      <c r="R11" s="19">
        <v>3.4112067889207502E-2</v>
      </c>
      <c r="S11" s="19">
        <v>0</v>
      </c>
      <c r="T11" s="19">
        <v>1.14048974393613E-2</v>
      </c>
      <c r="U11" s="19">
        <v>0</v>
      </c>
      <c r="V11" s="19" t="s">
        <v>136</v>
      </c>
      <c r="W11" s="19">
        <v>0</v>
      </c>
      <c r="X11" s="19">
        <v>0</v>
      </c>
      <c r="Y11" s="19">
        <v>0</v>
      </c>
      <c r="Z11" s="19">
        <v>0</v>
      </c>
      <c r="AA11" s="19"/>
      <c r="AB11" s="19">
        <v>0</v>
      </c>
      <c r="AC11" s="19">
        <v>1.19094410705676E-2</v>
      </c>
      <c r="AD11" s="19">
        <v>1.2611905153326001E-2</v>
      </c>
      <c r="AE11" s="19">
        <v>4.26891411742579E-2</v>
      </c>
      <c r="AF11" s="19"/>
      <c r="AG11" s="19">
        <v>2.65839918494238E-2</v>
      </c>
      <c r="AH11" s="19">
        <v>0</v>
      </c>
      <c r="AI11" s="19">
        <v>2.16807155942958E-2</v>
      </c>
      <c r="AJ11" s="19">
        <v>0.101090856878574</v>
      </c>
      <c r="AK11" s="19"/>
      <c r="AL11" s="19">
        <v>1.1037558782473899E-2</v>
      </c>
      <c r="AM11" s="19">
        <v>0</v>
      </c>
      <c r="AN11" s="19">
        <v>0.100320782443499</v>
      </c>
      <c r="AO11" s="19">
        <v>8.8874948856172101E-2</v>
      </c>
      <c r="AP11" s="19">
        <v>0</v>
      </c>
      <c r="AQ11" s="19">
        <v>0</v>
      </c>
      <c r="AR11" s="19"/>
      <c r="AS11" s="19" t="s">
        <v>136</v>
      </c>
      <c r="AT11" s="19" t="s">
        <v>136</v>
      </c>
      <c r="AU11" s="19" t="s">
        <v>136</v>
      </c>
      <c r="AV11" s="19">
        <v>3.0596058571336501E-2</v>
      </c>
      <c r="AW11" s="19">
        <v>9.1596954492803792E-3</v>
      </c>
      <c r="AX11" s="19" t="s">
        <v>136</v>
      </c>
      <c r="AY11" s="19" t="s">
        <v>136</v>
      </c>
      <c r="AZ11" s="19" t="s">
        <v>136</v>
      </c>
      <c r="BA11" s="19" t="s">
        <v>136</v>
      </c>
      <c r="BB11" s="19"/>
      <c r="BC11" s="19">
        <v>6.79973068614127E-3</v>
      </c>
      <c r="BD11" s="19">
        <v>7.0586916702404606E-2</v>
      </c>
      <c r="BE11" s="19">
        <v>0</v>
      </c>
      <c r="BF11" s="19">
        <v>0</v>
      </c>
      <c r="BG11" s="19">
        <v>3.2588178640353301E-2</v>
      </c>
      <c r="BH11" s="19">
        <v>0</v>
      </c>
      <c r="BI11" s="19"/>
      <c r="BJ11" s="19">
        <v>2.8290070458429E-2</v>
      </c>
      <c r="BK11" s="19">
        <v>2.3664202204974599E-2</v>
      </c>
      <c r="BL11" s="19">
        <v>7.5444406243515602E-2</v>
      </c>
      <c r="BM11" s="19">
        <v>2.4330173792139601E-2</v>
      </c>
      <c r="BN11" s="19">
        <v>0</v>
      </c>
      <c r="BO11" s="19">
        <v>0</v>
      </c>
      <c r="BP11" s="19"/>
      <c r="BQ11" s="19">
        <v>2.2986889214129998E-2</v>
      </c>
      <c r="BR11" s="19">
        <v>2.5403595466852801E-2</v>
      </c>
      <c r="BS11" s="19"/>
      <c r="BT11" s="19">
        <v>2.2196330414388201E-2</v>
      </c>
      <c r="BU11" s="19">
        <v>2.4852282488635899E-2</v>
      </c>
      <c r="BV11" s="19"/>
      <c r="BW11" s="19">
        <v>2.5200810163193199E-2</v>
      </c>
      <c r="BX11" s="19">
        <v>1.9103622643953801E-2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0.37662922903706603</v>
      </c>
      <c r="D9" s="17">
        <v>0.35124958527829198</v>
      </c>
      <c r="E9" s="17">
        <v>0.41266431612008603</v>
      </c>
      <c r="F9" s="17"/>
      <c r="G9" s="17">
        <v>0.46102741611227399</v>
      </c>
      <c r="H9" s="17">
        <v>0.32303825721402801</v>
      </c>
      <c r="I9" s="17">
        <v>0.37734153111115898</v>
      </c>
      <c r="J9" s="17"/>
      <c r="K9" s="17">
        <v>0.39553307105430802</v>
      </c>
      <c r="L9" s="17">
        <v>0.35256850380562899</v>
      </c>
      <c r="M9" s="17">
        <v>0.55571672040557196</v>
      </c>
      <c r="N9" s="17">
        <v>0.286126930909607</v>
      </c>
      <c r="O9" s="17">
        <v>0.33471220538614699</v>
      </c>
      <c r="P9" s="17">
        <v>0.22078134703914001</v>
      </c>
      <c r="Q9" s="17">
        <v>0.43794921236497802</v>
      </c>
      <c r="R9" s="17">
        <v>0.29825565729146702</v>
      </c>
      <c r="S9" s="17">
        <v>0.50372978518998501</v>
      </c>
      <c r="T9" s="17">
        <v>0.36530381102877302</v>
      </c>
      <c r="U9" s="17">
        <v>0.42620046876961498</v>
      </c>
      <c r="V9" s="17" t="s">
        <v>136</v>
      </c>
      <c r="W9" s="17">
        <v>0.38072951218524997</v>
      </c>
      <c r="X9" s="17">
        <v>0.45112637010151202</v>
      </c>
      <c r="Y9" s="17">
        <v>0.199756161011865</v>
      </c>
      <c r="Z9" s="17">
        <v>0.62678795165998502</v>
      </c>
      <c r="AA9" s="17"/>
      <c r="AB9" s="17">
        <v>0.27700579849434798</v>
      </c>
      <c r="AC9" s="17">
        <v>0.36475142209221001</v>
      </c>
      <c r="AD9" s="17">
        <v>0.44897492939116401</v>
      </c>
      <c r="AE9" s="17">
        <v>0.40011765330330501</v>
      </c>
      <c r="AF9" s="17"/>
      <c r="AG9" s="17">
        <v>0.372541928278176</v>
      </c>
      <c r="AH9" s="17">
        <v>0.46507534384451998</v>
      </c>
      <c r="AI9" s="17">
        <v>0.39850293928812802</v>
      </c>
      <c r="AJ9" s="17">
        <v>0.226644837284421</v>
      </c>
      <c r="AK9" s="17"/>
      <c r="AL9" s="17">
        <v>0.47752353836381201</v>
      </c>
      <c r="AM9" s="17">
        <v>0.42623159042021902</v>
      </c>
      <c r="AN9" s="17">
        <v>0.41413182756737599</v>
      </c>
      <c r="AO9" s="17">
        <v>0.21938041244732301</v>
      </c>
      <c r="AP9" s="17">
        <v>0.20558538144426799</v>
      </c>
      <c r="AQ9" s="17">
        <v>0.56868612599578705</v>
      </c>
      <c r="AR9" s="17"/>
      <c r="AS9" s="17" t="s">
        <v>136</v>
      </c>
      <c r="AT9" s="17" t="s">
        <v>136</v>
      </c>
      <c r="AU9" s="17" t="s">
        <v>136</v>
      </c>
      <c r="AV9" s="17">
        <v>0.404557701153958</v>
      </c>
      <c r="AW9" s="17">
        <v>0.31639765002204101</v>
      </c>
      <c r="AX9" s="17" t="s">
        <v>136</v>
      </c>
      <c r="AY9" s="17" t="s">
        <v>136</v>
      </c>
      <c r="AZ9" s="17" t="s">
        <v>136</v>
      </c>
      <c r="BA9" s="17" t="s">
        <v>136</v>
      </c>
      <c r="BB9" s="17"/>
      <c r="BC9" s="17">
        <v>0.45189152486335199</v>
      </c>
      <c r="BD9" s="17">
        <v>0.38801334162226803</v>
      </c>
      <c r="BE9" s="17">
        <v>0.20277701843944701</v>
      </c>
      <c r="BF9" s="17">
        <v>0.46979141825295101</v>
      </c>
      <c r="BG9" s="17">
        <v>0.27789814621578002</v>
      </c>
      <c r="BH9" s="17">
        <v>0.34741179243333598</v>
      </c>
      <c r="BI9" s="17"/>
      <c r="BJ9" s="17">
        <v>0.30878031997067601</v>
      </c>
      <c r="BK9" s="17">
        <v>0.35465188577892798</v>
      </c>
      <c r="BL9" s="17">
        <v>0.30388118567689698</v>
      </c>
      <c r="BM9" s="17">
        <v>0.43994529095648499</v>
      </c>
      <c r="BN9" s="17">
        <v>0.42148108831688202</v>
      </c>
      <c r="BO9" s="17">
        <v>0.42924795007759398</v>
      </c>
      <c r="BP9" s="17"/>
      <c r="BQ9" s="17">
        <v>0.38881840203485701</v>
      </c>
      <c r="BR9" s="17">
        <v>0.35281906812862102</v>
      </c>
      <c r="BS9" s="17"/>
      <c r="BT9" s="17">
        <v>0.407608768757935</v>
      </c>
      <c r="BU9" s="17">
        <v>0.36105078279318498</v>
      </c>
      <c r="BV9" s="17"/>
      <c r="BW9" s="17">
        <v>0.36864152411542001</v>
      </c>
      <c r="BX9" s="17">
        <v>0.37960558889991702</v>
      </c>
    </row>
    <row r="10" spans="2:76" x14ac:dyDescent="0.35">
      <c r="B10" s="18" t="s">
        <v>217</v>
      </c>
      <c r="C10" s="17">
        <v>0.597153277964525</v>
      </c>
      <c r="D10" s="17">
        <v>0.61958388944222598</v>
      </c>
      <c r="E10" s="17">
        <v>0.56530535111390001</v>
      </c>
      <c r="F10" s="17"/>
      <c r="G10" s="17">
        <v>0.52035917947049803</v>
      </c>
      <c r="H10" s="17">
        <v>0.64698549079030498</v>
      </c>
      <c r="I10" s="17">
        <v>0.59382915286381299</v>
      </c>
      <c r="J10" s="17"/>
      <c r="K10" s="17">
        <v>0.58183525144065695</v>
      </c>
      <c r="L10" s="17">
        <v>0.61023947461878802</v>
      </c>
      <c r="M10" s="17">
        <v>0.44428327959442798</v>
      </c>
      <c r="N10" s="17">
        <v>0.71387306909039305</v>
      </c>
      <c r="O10" s="17">
        <v>0.66528779461385301</v>
      </c>
      <c r="P10" s="17">
        <v>0.66614164661698105</v>
      </c>
      <c r="Q10" s="17">
        <v>0.56205078763502203</v>
      </c>
      <c r="R10" s="17">
        <v>0.66763227481932597</v>
      </c>
      <c r="S10" s="17">
        <v>0.49627021481001499</v>
      </c>
      <c r="T10" s="17">
        <v>0.61104788991584003</v>
      </c>
      <c r="U10" s="17">
        <v>0.57379953123038596</v>
      </c>
      <c r="V10" s="17" t="s">
        <v>136</v>
      </c>
      <c r="W10" s="17">
        <v>0.61927048781475003</v>
      </c>
      <c r="X10" s="17">
        <v>0.54887362989848798</v>
      </c>
      <c r="Y10" s="17">
        <v>0.59935977151102404</v>
      </c>
      <c r="Z10" s="17">
        <v>0.37321204834001498</v>
      </c>
      <c r="AA10" s="17"/>
      <c r="AB10" s="17">
        <v>0.72299420150565197</v>
      </c>
      <c r="AC10" s="17">
        <v>0.62333913683722297</v>
      </c>
      <c r="AD10" s="17">
        <v>0.51413074101386502</v>
      </c>
      <c r="AE10" s="17">
        <v>0.55842707735460595</v>
      </c>
      <c r="AF10" s="17"/>
      <c r="AG10" s="17">
        <v>0.59717266754281495</v>
      </c>
      <c r="AH10" s="17">
        <v>0.50557125109678502</v>
      </c>
      <c r="AI10" s="17">
        <v>0.59063337808026295</v>
      </c>
      <c r="AJ10" s="17">
        <v>0.67226430583700403</v>
      </c>
      <c r="AK10" s="17"/>
      <c r="AL10" s="17">
        <v>0.50966472622501302</v>
      </c>
      <c r="AM10" s="17">
        <v>0.56084697587618904</v>
      </c>
      <c r="AN10" s="17">
        <v>0.55406635520149095</v>
      </c>
      <c r="AO10" s="17">
        <v>0.69174463869650504</v>
      </c>
      <c r="AP10" s="17">
        <v>0.60924234125102195</v>
      </c>
      <c r="AQ10" s="17">
        <v>0.431313874004213</v>
      </c>
      <c r="AR10" s="17"/>
      <c r="AS10" s="17" t="s">
        <v>136</v>
      </c>
      <c r="AT10" s="17" t="s">
        <v>136</v>
      </c>
      <c r="AU10" s="17" t="s">
        <v>136</v>
      </c>
      <c r="AV10" s="17">
        <v>0.55706815091420903</v>
      </c>
      <c r="AW10" s="17">
        <v>0.68360234997795899</v>
      </c>
      <c r="AX10" s="17" t="s">
        <v>136</v>
      </c>
      <c r="AY10" s="17" t="s">
        <v>136</v>
      </c>
      <c r="AZ10" s="17" t="s">
        <v>136</v>
      </c>
      <c r="BA10" s="17" t="s">
        <v>136</v>
      </c>
      <c r="BB10" s="17"/>
      <c r="BC10" s="17">
        <v>0.52455668460183902</v>
      </c>
      <c r="BD10" s="17">
        <v>0.56817066781962799</v>
      </c>
      <c r="BE10" s="17">
        <v>0.79722298156055305</v>
      </c>
      <c r="BF10" s="17">
        <v>0.53020858174704899</v>
      </c>
      <c r="BG10" s="17">
        <v>0.68971226584846701</v>
      </c>
      <c r="BH10" s="17">
        <v>0.65258820756666402</v>
      </c>
      <c r="BI10" s="17"/>
      <c r="BJ10" s="17">
        <v>0.66086893344204201</v>
      </c>
      <c r="BK10" s="17">
        <v>0.60464231378709499</v>
      </c>
      <c r="BL10" s="17">
        <v>0.62067440807958796</v>
      </c>
      <c r="BM10" s="17">
        <v>0.54713044373139796</v>
      </c>
      <c r="BN10" s="17">
        <v>0.57851891168311798</v>
      </c>
      <c r="BO10" s="17">
        <v>0.57075204992240602</v>
      </c>
      <c r="BP10" s="17"/>
      <c r="BQ10" s="17">
        <v>0.57604214566211898</v>
      </c>
      <c r="BR10" s="17">
        <v>0.638391470019953</v>
      </c>
      <c r="BS10" s="17"/>
      <c r="BT10" s="17">
        <v>0.56878807826978095</v>
      </c>
      <c r="BU10" s="17">
        <v>0.61109862807937898</v>
      </c>
      <c r="BV10" s="17"/>
      <c r="BW10" s="17">
        <v>0.60121905549416299</v>
      </c>
      <c r="BX10" s="17">
        <v>0.60168094199336697</v>
      </c>
    </row>
    <row r="11" spans="2:76" x14ac:dyDescent="0.35">
      <c r="B11" s="18" t="s">
        <v>97</v>
      </c>
      <c r="C11" s="19">
        <v>2.6217492998409201E-2</v>
      </c>
      <c r="D11" s="19">
        <v>2.9166525279481499E-2</v>
      </c>
      <c r="E11" s="19">
        <v>2.2030332766014699E-2</v>
      </c>
      <c r="F11" s="19"/>
      <c r="G11" s="19">
        <v>1.8613404417227399E-2</v>
      </c>
      <c r="H11" s="19">
        <v>2.99762519956672E-2</v>
      </c>
      <c r="I11" s="19">
        <v>2.8829316025028001E-2</v>
      </c>
      <c r="J11" s="19"/>
      <c r="K11" s="19">
        <v>2.2631677505034999E-2</v>
      </c>
      <c r="L11" s="19">
        <v>3.7192021575583697E-2</v>
      </c>
      <c r="M11" s="19">
        <v>0</v>
      </c>
      <c r="N11" s="19">
        <v>0</v>
      </c>
      <c r="O11" s="19">
        <v>0</v>
      </c>
      <c r="P11" s="19">
        <v>0.113077006343879</v>
      </c>
      <c r="Q11" s="19">
        <v>0</v>
      </c>
      <c r="R11" s="19">
        <v>3.4112067889207502E-2</v>
      </c>
      <c r="S11" s="19">
        <v>0</v>
      </c>
      <c r="T11" s="19">
        <v>2.36482990553867E-2</v>
      </c>
      <c r="U11" s="19">
        <v>0</v>
      </c>
      <c r="V11" s="19" t="s">
        <v>136</v>
      </c>
      <c r="W11" s="19">
        <v>0</v>
      </c>
      <c r="X11" s="19">
        <v>0</v>
      </c>
      <c r="Y11" s="19">
        <v>0.20088406747710999</v>
      </c>
      <c r="Z11" s="19">
        <v>0</v>
      </c>
      <c r="AA11" s="19"/>
      <c r="AB11" s="19">
        <v>0</v>
      </c>
      <c r="AC11" s="19">
        <v>1.19094410705676E-2</v>
      </c>
      <c r="AD11" s="19">
        <v>3.68943295949705E-2</v>
      </c>
      <c r="AE11" s="19">
        <v>4.1455269342089603E-2</v>
      </c>
      <c r="AF11" s="19"/>
      <c r="AG11" s="19">
        <v>3.0285404179009299E-2</v>
      </c>
      <c r="AH11" s="19">
        <v>2.9353405058694399E-2</v>
      </c>
      <c r="AI11" s="19">
        <v>1.0863682631608499E-2</v>
      </c>
      <c r="AJ11" s="19">
        <v>0.101090856878574</v>
      </c>
      <c r="AK11" s="19"/>
      <c r="AL11" s="19">
        <v>1.28117354111754E-2</v>
      </c>
      <c r="AM11" s="19">
        <v>1.29214337035922E-2</v>
      </c>
      <c r="AN11" s="19">
        <v>3.1801817231133199E-2</v>
      </c>
      <c r="AO11" s="19">
        <v>8.8874948856172101E-2</v>
      </c>
      <c r="AP11" s="19">
        <v>0.18517227730471</v>
      </c>
      <c r="AQ11" s="19">
        <v>0</v>
      </c>
      <c r="AR11" s="19"/>
      <c r="AS11" s="19" t="s">
        <v>136</v>
      </c>
      <c r="AT11" s="19" t="s">
        <v>136</v>
      </c>
      <c r="AU11" s="19" t="s">
        <v>136</v>
      </c>
      <c r="AV11" s="19">
        <v>3.8374147931832601E-2</v>
      </c>
      <c r="AW11" s="19">
        <v>0</v>
      </c>
      <c r="AX11" s="19" t="s">
        <v>136</v>
      </c>
      <c r="AY11" s="19" t="s">
        <v>136</v>
      </c>
      <c r="AZ11" s="19" t="s">
        <v>136</v>
      </c>
      <c r="BA11" s="19" t="s">
        <v>136</v>
      </c>
      <c r="BB11" s="19"/>
      <c r="BC11" s="19">
        <v>2.3551790534809099E-2</v>
      </c>
      <c r="BD11" s="19">
        <v>4.3815990558104E-2</v>
      </c>
      <c r="BE11" s="19">
        <v>0</v>
      </c>
      <c r="BF11" s="19">
        <v>0</v>
      </c>
      <c r="BG11" s="19">
        <v>3.2389587935752702E-2</v>
      </c>
      <c r="BH11" s="19">
        <v>0</v>
      </c>
      <c r="BI11" s="19"/>
      <c r="BJ11" s="19">
        <v>3.0350746587281999E-2</v>
      </c>
      <c r="BK11" s="19">
        <v>4.0705800433976799E-2</v>
      </c>
      <c r="BL11" s="19">
        <v>7.5444406243515602E-2</v>
      </c>
      <c r="BM11" s="19">
        <v>1.29242653121168E-2</v>
      </c>
      <c r="BN11" s="19">
        <v>0</v>
      </c>
      <c r="BO11" s="19">
        <v>0</v>
      </c>
      <c r="BP11" s="19"/>
      <c r="BQ11" s="19">
        <v>3.5139452303023802E-2</v>
      </c>
      <c r="BR11" s="19">
        <v>8.7894618514256003E-3</v>
      </c>
      <c r="BS11" s="19"/>
      <c r="BT11" s="19">
        <v>2.3603152972283999E-2</v>
      </c>
      <c r="BU11" s="19">
        <v>2.78505891274358E-2</v>
      </c>
      <c r="BV11" s="19"/>
      <c r="BW11" s="19">
        <v>3.01394203904169E-2</v>
      </c>
      <c r="BX11" s="19">
        <v>1.8713469106716899E-2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0.32679523593453302</v>
      </c>
      <c r="D9" s="17">
        <v>0.31364447747840901</v>
      </c>
      <c r="E9" s="17">
        <v>0.34546723664023199</v>
      </c>
      <c r="F9" s="17"/>
      <c r="G9" s="17">
        <v>0.434996038785954</v>
      </c>
      <c r="H9" s="17">
        <v>0.30072269606206198</v>
      </c>
      <c r="I9" s="17">
        <v>0.22105410132828501</v>
      </c>
      <c r="J9" s="17"/>
      <c r="K9" s="17">
        <v>0.25360771283716099</v>
      </c>
      <c r="L9" s="17">
        <v>0.31540357297091098</v>
      </c>
      <c r="M9" s="17">
        <v>0.44539445227610602</v>
      </c>
      <c r="N9" s="17">
        <v>0.286126930909607</v>
      </c>
      <c r="O9" s="17">
        <v>0</v>
      </c>
      <c r="P9" s="17">
        <v>0.22078134703914001</v>
      </c>
      <c r="Q9" s="17">
        <v>0.32001395413796102</v>
      </c>
      <c r="R9" s="17">
        <v>0.290103703926548</v>
      </c>
      <c r="S9" s="17">
        <v>0.75672496850330195</v>
      </c>
      <c r="T9" s="17">
        <v>0.35702633087463198</v>
      </c>
      <c r="U9" s="17">
        <v>0.424837884075905</v>
      </c>
      <c r="V9" s="17" t="s">
        <v>136</v>
      </c>
      <c r="W9" s="17">
        <v>0.26874644968543798</v>
      </c>
      <c r="X9" s="17">
        <v>0.45104111917876599</v>
      </c>
      <c r="Y9" s="17">
        <v>0.20097893724063401</v>
      </c>
      <c r="Z9" s="17">
        <v>0.502267525756668</v>
      </c>
      <c r="AA9" s="17"/>
      <c r="AB9" s="17">
        <v>0.19842402741783799</v>
      </c>
      <c r="AC9" s="17">
        <v>0.29857235315838998</v>
      </c>
      <c r="AD9" s="17">
        <v>0.39862767036771601</v>
      </c>
      <c r="AE9" s="17">
        <v>0.35539778026444302</v>
      </c>
      <c r="AF9" s="17"/>
      <c r="AG9" s="17">
        <v>0.34273088560058101</v>
      </c>
      <c r="AH9" s="17">
        <v>0.30165104896117501</v>
      </c>
      <c r="AI9" s="17">
        <v>0.342384108408336</v>
      </c>
      <c r="AJ9" s="17">
        <v>0.245895733333341</v>
      </c>
      <c r="AK9" s="17"/>
      <c r="AL9" s="17">
        <v>0.38150467866975801</v>
      </c>
      <c r="AM9" s="17">
        <v>0.33029398946698202</v>
      </c>
      <c r="AN9" s="17">
        <v>0.42551472213844199</v>
      </c>
      <c r="AO9" s="17">
        <v>0.207951170318671</v>
      </c>
      <c r="AP9" s="17">
        <v>0.38724278647084998</v>
      </c>
      <c r="AQ9" s="17">
        <v>0.480190011509109</v>
      </c>
      <c r="AR9" s="17"/>
      <c r="AS9" s="17" t="s">
        <v>136</v>
      </c>
      <c r="AT9" s="17" t="s">
        <v>136</v>
      </c>
      <c r="AU9" s="17" t="s">
        <v>136</v>
      </c>
      <c r="AV9" s="17">
        <v>0.37668536411111597</v>
      </c>
      <c r="AW9" s="17">
        <v>0.219200334761258</v>
      </c>
      <c r="AX9" s="17" t="s">
        <v>136</v>
      </c>
      <c r="AY9" s="17" t="s">
        <v>136</v>
      </c>
      <c r="AZ9" s="17" t="s">
        <v>136</v>
      </c>
      <c r="BA9" s="17" t="s">
        <v>136</v>
      </c>
      <c r="BB9" s="17"/>
      <c r="BC9" s="17">
        <v>0.38188487172500601</v>
      </c>
      <c r="BD9" s="17">
        <v>0.36672066912435197</v>
      </c>
      <c r="BE9" s="17">
        <v>0.20277701843944701</v>
      </c>
      <c r="BF9" s="17">
        <v>0.32873482536396498</v>
      </c>
      <c r="BG9" s="17">
        <v>0.262571654576709</v>
      </c>
      <c r="BH9" s="17">
        <v>0.33191579456530002</v>
      </c>
      <c r="BI9" s="17"/>
      <c r="BJ9" s="17">
        <v>0.27769228871109802</v>
      </c>
      <c r="BK9" s="17">
        <v>0.31318265766820202</v>
      </c>
      <c r="BL9" s="17">
        <v>0.25348690859463502</v>
      </c>
      <c r="BM9" s="17">
        <v>0.36531861644673203</v>
      </c>
      <c r="BN9" s="17">
        <v>0.37140977315143198</v>
      </c>
      <c r="BO9" s="17">
        <v>0.378850032532419</v>
      </c>
      <c r="BP9" s="17"/>
      <c r="BQ9" s="17">
        <v>0.320156934024315</v>
      </c>
      <c r="BR9" s="17">
        <v>0.33976240250684903</v>
      </c>
      <c r="BS9" s="17"/>
      <c r="BT9" s="17">
        <v>0.354490503852463</v>
      </c>
      <c r="BU9" s="17">
        <v>0.31281393994788997</v>
      </c>
      <c r="BV9" s="17"/>
      <c r="BW9" s="17">
        <v>0.36197753722311199</v>
      </c>
      <c r="BX9" s="17">
        <v>0.28134071719502102</v>
      </c>
    </row>
    <row r="10" spans="2:76" x14ac:dyDescent="0.35">
      <c r="B10" s="18" t="s">
        <v>217</v>
      </c>
      <c r="C10" s="17">
        <v>0.63238194174844398</v>
      </c>
      <c r="D10" s="17">
        <v>0.64192644550858102</v>
      </c>
      <c r="E10" s="17">
        <v>0.61883025333903396</v>
      </c>
      <c r="F10" s="17"/>
      <c r="G10" s="17">
        <v>0.53814096794587896</v>
      </c>
      <c r="H10" s="17">
        <v>0.64531167886943097</v>
      </c>
      <c r="I10" s="17">
        <v>0.74894476657022002</v>
      </c>
      <c r="J10" s="17"/>
      <c r="K10" s="17">
        <v>0.72376060965780398</v>
      </c>
      <c r="L10" s="17">
        <v>0.61096848895897304</v>
      </c>
      <c r="M10" s="17">
        <v>0.33479463062137199</v>
      </c>
      <c r="N10" s="17">
        <v>0.71387306909039305</v>
      </c>
      <c r="O10" s="17">
        <v>0.67212638842203798</v>
      </c>
      <c r="P10" s="17">
        <v>0.77921865296086001</v>
      </c>
      <c r="Q10" s="17">
        <v>0.63976146101625797</v>
      </c>
      <c r="R10" s="17">
        <v>0.70989629607345195</v>
      </c>
      <c r="S10" s="17">
        <v>0.24327503149669799</v>
      </c>
      <c r="T10" s="17">
        <v>0.63119705319894603</v>
      </c>
      <c r="U10" s="17">
        <v>0.526972612467974</v>
      </c>
      <c r="V10" s="17" t="s">
        <v>136</v>
      </c>
      <c r="W10" s="17">
        <v>0.73125355031456296</v>
      </c>
      <c r="X10" s="17">
        <v>0.45776825835783402</v>
      </c>
      <c r="Y10" s="17">
        <v>0.69763629441412101</v>
      </c>
      <c r="Z10" s="17">
        <v>0.37321204834001498</v>
      </c>
      <c r="AA10" s="17"/>
      <c r="AB10" s="17">
        <v>0.80157597258216196</v>
      </c>
      <c r="AC10" s="17">
        <v>0.661582361452839</v>
      </c>
      <c r="AD10" s="17">
        <v>0.57708990519063996</v>
      </c>
      <c r="AE10" s="17">
        <v>0.58437953982709501</v>
      </c>
      <c r="AF10" s="17"/>
      <c r="AG10" s="17">
        <v>0.62776828419851105</v>
      </c>
      <c r="AH10" s="17">
        <v>0.63019581248894696</v>
      </c>
      <c r="AI10" s="17">
        <v>0.60196304797928901</v>
      </c>
      <c r="AJ10" s="17">
        <v>0.75410426666665897</v>
      </c>
      <c r="AK10" s="17"/>
      <c r="AL10" s="17">
        <v>0.57714100131924795</v>
      </c>
      <c r="AM10" s="17">
        <v>0.64394951261213496</v>
      </c>
      <c r="AN10" s="17">
        <v>0.57448527786155801</v>
      </c>
      <c r="AO10" s="17">
        <v>0.74131495631317901</v>
      </c>
      <c r="AP10" s="17">
        <v>0.48637442026866601</v>
      </c>
      <c r="AQ10" s="17">
        <v>0.47858116196885803</v>
      </c>
      <c r="AR10" s="17"/>
      <c r="AS10" s="17" t="s">
        <v>136</v>
      </c>
      <c r="AT10" s="17" t="s">
        <v>136</v>
      </c>
      <c r="AU10" s="17" t="s">
        <v>136</v>
      </c>
      <c r="AV10" s="17">
        <v>0.57133374339980803</v>
      </c>
      <c r="AW10" s="17">
        <v>0.76404075097978796</v>
      </c>
      <c r="AX10" s="17" t="s">
        <v>136</v>
      </c>
      <c r="AY10" s="17" t="s">
        <v>136</v>
      </c>
      <c r="AZ10" s="17" t="s">
        <v>136</v>
      </c>
      <c r="BA10" s="17" t="s">
        <v>136</v>
      </c>
      <c r="BB10" s="17"/>
      <c r="BC10" s="17">
        <v>0.56029460432926703</v>
      </c>
      <c r="BD10" s="17">
        <v>0.63327933087564803</v>
      </c>
      <c r="BE10" s="17">
        <v>0.79722298156055305</v>
      </c>
      <c r="BF10" s="17">
        <v>0.624498127139552</v>
      </c>
      <c r="BG10" s="17">
        <v>0.69737302096004306</v>
      </c>
      <c r="BH10" s="17">
        <v>0.66808420543470004</v>
      </c>
      <c r="BI10" s="17"/>
      <c r="BJ10" s="17">
        <v>0.65088467030465202</v>
      </c>
      <c r="BK10" s="17">
        <v>0.65585085250824604</v>
      </c>
      <c r="BL10" s="17">
        <v>0.70344598417261595</v>
      </c>
      <c r="BM10" s="17">
        <v>0.59535959683186601</v>
      </c>
      <c r="BN10" s="17">
        <v>0.60928604149135601</v>
      </c>
      <c r="BO10" s="17">
        <v>0.57673663490823601</v>
      </c>
      <c r="BP10" s="17"/>
      <c r="BQ10" s="17">
        <v>0.64160007080110704</v>
      </c>
      <c r="BR10" s="17">
        <v>0.61437537673714304</v>
      </c>
      <c r="BS10" s="17"/>
      <c r="BT10" s="17">
        <v>0.622364904208212</v>
      </c>
      <c r="BU10" s="17">
        <v>0.63606941174778997</v>
      </c>
      <c r="BV10" s="17"/>
      <c r="BW10" s="17">
        <v>0.614557305081192</v>
      </c>
      <c r="BX10" s="17">
        <v>0.66205077261659095</v>
      </c>
    </row>
    <row r="11" spans="2:76" x14ac:dyDescent="0.35">
      <c r="B11" s="18" t="s">
        <v>97</v>
      </c>
      <c r="C11" s="19">
        <v>4.0822822317022299E-2</v>
      </c>
      <c r="D11" s="19">
        <v>4.442907701301E-2</v>
      </c>
      <c r="E11" s="19">
        <v>3.5702510020733998E-2</v>
      </c>
      <c r="F11" s="19"/>
      <c r="G11" s="19">
        <v>2.6862993268167101E-2</v>
      </c>
      <c r="H11" s="19">
        <v>5.3965625068507703E-2</v>
      </c>
      <c r="I11" s="19">
        <v>3.0001132101494399E-2</v>
      </c>
      <c r="J11" s="19"/>
      <c r="K11" s="19">
        <v>2.2631677505034999E-2</v>
      </c>
      <c r="L11" s="19">
        <v>7.3627938070116E-2</v>
      </c>
      <c r="M11" s="19">
        <v>0.21981091710252201</v>
      </c>
      <c r="N11" s="19">
        <v>0</v>
      </c>
      <c r="O11" s="19">
        <v>0.32787361157796202</v>
      </c>
      <c r="P11" s="19">
        <v>0</v>
      </c>
      <c r="Q11" s="19">
        <v>4.02245848457813E-2</v>
      </c>
      <c r="R11" s="19">
        <v>0</v>
      </c>
      <c r="S11" s="19">
        <v>0</v>
      </c>
      <c r="T11" s="19">
        <v>1.17766159264222E-2</v>
      </c>
      <c r="U11" s="19">
        <v>4.8189503456121399E-2</v>
      </c>
      <c r="V11" s="19" t="s">
        <v>136</v>
      </c>
      <c r="W11" s="19">
        <v>0</v>
      </c>
      <c r="X11" s="19">
        <v>9.1190622463399595E-2</v>
      </c>
      <c r="Y11" s="19">
        <v>0.101384768345245</v>
      </c>
      <c r="Z11" s="19">
        <v>0.12452042590331699</v>
      </c>
      <c r="AA11" s="19"/>
      <c r="AB11" s="19">
        <v>0</v>
      </c>
      <c r="AC11" s="19">
        <v>3.9845285388771398E-2</v>
      </c>
      <c r="AD11" s="19">
        <v>2.42824244416446E-2</v>
      </c>
      <c r="AE11" s="19">
        <v>6.0222679908461703E-2</v>
      </c>
      <c r="AF11" s="19"/>
      <c r="AG11" s="19">
        <v>2.95008302009079E-2</v>
      </c>
      <c r="AH11" s="19">
        <v>6.8153138549878506E-2</v>
      </c>
      <c r="AI11" s="19">
        <v>5.5652843612374603E-2</v>
      </c>
      <c r="AJ11" s="19">
        <v>0</v>
      </c>
      <c r="AK11" s="19"/>
      <c r="AL11" s="19">
        <v>4.1354320010993803E-2</v>
      </c>
      <c r="AM11" s="19">
        <v>2.5756497920883799E-2</v>
      </c>
      <c r="AN11" s="19">
        <v>0</v>
      </c>
      <c r="AO11" s="19">
        <v>5.0733873368150197E-2</v>
      </c>
      <c r="AP11" s="19">
        <v>0.12638279326048399</v>
      </c>
      <c r="AQ11" s="19">
        <v>4.1228826522033503E-2</v>
      </c>
      <c r="AR11" s="19"/>
      <c r="AS11" s="19" t="s">
        <v>136</v>
      </c>
      <c r="AT11" s="19" t="s">
        <v>136</v>
      </c>
      <c r="AU11" s="19" t="s">
        <v>136</v>
      </c>
      <c r="AV11" s="19">
        <v>5.19808924890756E-2</v>
      </c>
      <c r="AW11" s="19">
        <v>1.6758914258953699E-2</v>
      </c>
      <c r="AX11" s="19" t="s">
        <v>136</v>
      </c>
      <c r="AY11" s="19" t="s">
        <v>136</v>
      </c>
      <c r="AZ11" s="19" t="s">
        <v>136</v>
      </c>
      <c r="BA11" s="19" t="s">
        <v>136</v>
      </c>
      <c r="BB11" s="19"/>
      <c r="BC11" s="19">
        <v>5.7820523945727197E-2</v>
      </c>
      <c r="BD11" s="19">
        <v>0</v>
      </c>
      <c r="BE11" s="19">
        <v>0</v>
      </c>
      <c r="BF11" s="19">
        <v>4.6767047496483E-2</v>
      </c>
      <c r="BG11" s="19">
        <v>4.0055324463247902E-2</v>
      </c>
      <c r="BH11" s="19">
        <v>0</v>
      </c>
      <c r="BI11" s="19"/>
      <c r="BJ11" s="19">
        <v>7.14230409842493E-2</v>
      </c>
      <c r="BK11" s="19">
        <v>3.0966489823551099E-2</v>
      </c>
      <c r="BL11" s="19">
        <v>4.3067107232748501E-2</v>
      </c>
      <c r="BM11" s="19">
        <v>3.9321786721402102E-2</v>
      </c>
      <c r="BN11" s="19">
        <v>1.9304185357211599E-2</v>
      </c>
      <c r="BO11" s="19">
        <v>4.4413332559345702E-2</v>
      </c>
      <c r="BP11" s="19"/>
      <c r="BQ11" s="19">
        <v>3.8242995174577098E-2</v>
      </c>
      <c r="BR11" s="19">
        <v>4.5862220756008001E-2</v>
      </c>
      <c r="BS11" s="19"/>
      <c r="BT11" s="19">
        <v>2.3144591939325599E-2</v>
      </c>
      <c r="BU11" s="19">
        <v>5.11166483043205E-2</v>
      </c>
      <c r="BV11" s="19"/>
      <c r="BW11" s="19">
        <v>2.3465157695697E-2</v>
      </c>
      <c r="BX11" s="19">
        <v>5.6608510188388E-2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334</v>
      </c>
      <c r="D7" s="10">
        <v>197</v>
      </c>
      <c r="E7" s="10">
        <v>137</v>
      </c>
      <c r="F7" s="10"/>
      <c r="G7" s="10">
        <v>106</v>
      </c>
      <c r="H7" s="10">
        <v>167</v>
      </c>
      <c r="I7" s="10">
        <v>61</v>
      </c>
      <c r="J7" s="10"/>
      <c r="K7" s="10">
        <v>43</v>
      </c>
      <c r="L7" s="10">
        <v>54</v>
      </c>
      <c r="M7" s="10">
        <v>9</v>
      </c>
      <c r="N7" s="10">
        <v>7</v>
      </c>
      <c r="O7" s="10">
        <v>3</v>
      </c>
      <c r="P7" s="10">
        <v>9</v>
      </c>
      <c r="Q7" s="10">
        <v>25</v>
      </c>
      <c r="R7" s="10">
        <v>28</v>
      </c>
      <c r="S7" s="10">
        <v>4</v>
      </c>
      <c r="T7" s="10">
        <v>83</v>
      </c>
      <c r="U7" s="10">
        <v>21</v>
      </c>
      <c r="V7" s="10" t="s">
        <v>135</v>
      </c>
      <c r="W7" s="10">
        <v>19</v>
      </c>
      <c r="X7" s="10">
        <v>11</v>
      </c>
      <c r="Y7" s="10">
        <v>10</v>
      </c>
      <c r="Z7" s="10">
        <v>8</v>
      </c>
      <c r="AA7" s="10"/>
      <c r="AB7" s="10">
        <v>25</v>
      </c>
      <c r="AC7" s="10">
        <v>98</v>
      </c>
      <c r="AD7" s="10">
        <v>79</v>
      </c>
      <c r="AE7" s="10">
        <v>115</v>
      </c>
      <c r="AF7" s="10"/>
      <c r="AG7" s="10">
        <v>199</v>
      </c>
      <c r="AH7" s="10">
        <v>32</v>
      </c>
      <c r="AI7" s="10">
        <v>82</v>
      </c>
      <c r="AJ7" s="10">
        <v>9</v>
      </c>
      <c r="AK7" s="10"/>
      <c r="AL7" s="10">
        <v>74</v>
      </c>
      <c r="AM7" s="10">
        <v>74</v>
      </c>
      <c r="AN7" s="10">
        <v>31</v>
      </c>
      <c r="AO7" s="10">
        <v>23</v>
      </c>
      <c r="AP7" s="10">
        <v>16</v>
      </c>
      <c r="AQ7" s="10">
        <v>23</v>
      </c>
      <c r="AR7" s="10"/>
      <c r="AS7" s="10" t="s">
        <v>135</v>
      </c>
      <c r="AT7" s="10" t="s">
        <v>135</v>
      </c>
      <c r="AU7" s="10" t="s">
        <v>135</v>
      </c>
      <c r="AV7" s="10">
        <v>230</v>
      </c>
      <c r="AW7" s="10">
        <v>104</v>
      </c>
      <c r="AX7" s="10" t="s">
        <v>135</v>
      </c>
      <c r="AY7" s="10" t="s">
        <v>135</v>
      </c>
      <c r="AZ7" s="10" t="s">
        <v>135</v>
      </c>
      <c r="BA7" s="10" t="s">
        <v>135</v>
      </c>
      <c r="BB7" s="10"/>
      <c r="BC7" s="10">
        <v>119</v>
      </c>
      <c r="BD7" s="10">
        <v>44</v>
      </c>
      <c r="BE7" s="10">
        <v>6</v>
      </c>
      <c r="BF7" s="10">
        <v>39</v>
      </c>
      <c r="BG7" s="10">
        <v>123</v>
      </c>
      <c r="BH7" s="10">
        <v>3</v>
      </c>
      <c r="BI7" s="10"/>
      <c r="BJ7" s="10">
        <v>65</v>
      </c>
      <c r="BK7" s="10">
        <v>91</v>
      </c>
      <c r="BL7" s="10">
        <v>27</v>
      </c>
      <c r="BM7" s="10">
        <v>78</v>
      </c>
      <c r="BN7" s="10">
        <v>51</v>
      </c>
      <c r="BO7" s="10">
        <v>22</v>
      </c>
      <c r="BP7" s="10"/>
      <c r="BQ7" s="10">
        <v>221</v>
      </c>
      <c r="BR7" s="10">
        <v>113</v>
      </c>
      <c r="BS7" s="10"/>
      <c r="BT7" s="10">
        <v>120</v>
      </c>
      <c r="BU7" s="10">
        <v>213</v>
      </c>
      <c r="BV7" s="10"/>
      <c r="BW7" s="10">
        <v>162</v>
      </c>
      <c r="BX7" s="10">
        <v>159</v>
      </c>
    </row>
    <row r="8" spans="2:76" ht="30" customHeight="1" x14ac:dyDescent="0.35">
      <c r="B8" s="11" t="s">
        <v>20</v>
      </c>
      <c r="C8" s="11">
        <v>330</v>
      </c>
      <c r="D8" s="11">
        <v>193</v>
      </c>
      <c r="E8" s="11">
        <v>136</v>
      </c>
      <c r="F8" s="11"/>
      <c r="G8" s="11">
        <v>102</v>
      </c>
      <c r="H8" s="11">
        <v>162</v>
      </c>
      <c r="I8" s="11">
        <v>65</v>
      </c>
      <c r="J8" s="11"/>
      <c r="K8" s="11">
        <v>52</v>
      </c>
      <c r="L8" s="11">
        <v>53</v>
      </c>
      <c r="M8" s="11">
        <v>7</v>
      </c>
      <c r="N8" s="11">
        <v>6</v>
      </c>
      <c r="O8" s="11">
        <v>3</v>
      </c>
      <c r="P8" s="11">
        <v>8</v>
      </c>
      <c r="Q8" s="11">
        <v>24</v>
      </c>
      <c r="R8" s="11">
        <v>28</v>
      </c>
      <c r="S8" s="11">
        <v>4</v>
      </c>
      <c r="T8" s="11">
        <v>80</v>
      </c>
      <c r="U8" s="11">
        <v>20</v>
      </c>
      <c r="V8" s="11" t="s">
        <v>135</v>
      </c>
      <c r="W8" s="11">
        <v>16</v>
      </c>
      <c r="X8" s="11">
        <v>14</v>
      </c>
      <c r="Y8" s="11">
        <v>9</v>
      </c>
      <c r="Z8" s="11">
        <v>6</v>
      </c>
      <c r="AA8" s="11"/>
      <c r="AB8" s="11">
        <v>26</v>
      </c>
      <c r="AC8" s="11">
        <v>98</v>
      </c>
      <c r="AD8" s="11">
        <v>78</v>
      </c>
      <c r="AE8" s="11">
        <v>111</v>
      </c>
      <c r="AF8" s="11"/>
      <c r="AG8" s="11">
        <v>196</v>
      </c>
      <c r="AH8" s="11">
        <v>32</v>
      </c>
      <c r="AI8" s="11">
        <v>81</v>
      </c>
      <c r="AJ8" s="11">
        <v>9</v>
      </c>
      <c r="AK8" s="11"/>
      <c r="AL8" s="11">
        <v>74</v>
      </c>
      <c r="AM8" s="11">
        <v>74</v>
      </c>
      <c r="AN8" s="11">
        <v>31</v>
      </c>
      <c r="AO8" s="11">
        <v>23</v>
      </c>
      <c r="AP8" s="11">
        <v>15</v>
      </c>
      <c r="AQ8" s="11">
        <v>23</v>
      </c>
      <c r="AR8" s="11"/>
      <c r="AS8" s="11" t="s">
        <v>135</v>
      </c>
      <c r="AT8" s="11" t="s">
        <v>135</v>
      </c>
      <c r="AU8" s="11" t="s">
        <v>135</v>
      </c>
      <c r="AV8" s="11">
        <v>225</v>
      </c>
      <c r="AW8" s="11">
        <v>104</v>
      </c>
      <c r="AX8" s="11" t="s">
        <v>135</v>
      </c>
      <c r="AY8" s="11" t="s">
        <v>135</v>
      </c>
      <c r="AZ8" s="11" t="s">
        <v>135</v>
      </c>
      <c r="BA8" s="11" t="s">
        <v>135</v>
      </c>
      <c r="BB8" s="11"/>
      <c r="BC8" s="11">
        <v>120</v>
      </c>
      <c r="BD8" s="11">
        <v>44</v>
      </c>
      <c r="BE8" s="11">
        <v>6</v>
      </c>
      <c r="BF8" s="11">
        <v>37</v>
      </c>
      <c r="BG8" s="11">
        <v>120</v>
      </c>
      <c r="BH8" s="11">
        <v>3</v>
      </c>
      <c r="BI8" s="11"/>
      <c r="BJ8" s="11">
        <v>63</v>
      </c>
      <c r="BK8" s="11">
        <v>90</v>
      </c>
      <c r="BL8" s="11">
        <v>27</v>
      </c>
      <c r="BM8" s="11">
        <v>77</v>
      </c>
      <c r="BN8" s="11">
        <v>50</v>
      </c>
      <c r="BO8" s="11">
        <v>22</v>
      </c>
      <c r="BP8" s="11"/>
      <c r="BQ8" s="11">
        <v>218</v>
      </c>
      <c r="BR8" s="11">
        <v>112</v>
      </c>
      <c r="BS8" s="11"/>
      <c r="BT8" s="11">
        <v>119</v>
      </c>
      <c r="BU8" s="11">
        <v>209</v>
      </c>
      <c r="BV8" s="11"/>
      <c r="BW8" s="11">
        <v>160</v>
      </c>
      <c r="BX8" s="11">
        <v>157</v>
      </c>
    </row>
    <row r="9" spans="2:76" x14ac:dyDescent="0.35">
      <c r="B9" s="18" t="s">
        <v>216</v>
      </c>
      <c r="C9" s="17">
        <v>0.15681542857060199</v>
      </c>
      <c r="D9" s="17">
        <v>0.17287815977854901</v>
      </c>
      <c r="E9" s="17">
        <v>0.13400888631291499</v>
      </c>
      <c r="F9" s="17"/>
      <c r="G9" s="17">
        <v>0.18054217341959999</v>
      </c>
      <c r="H9" s="17">
        <v>0.15183993122835199</v>
      </c>
      <c r="I9" s="17">
        <v>0.13177227395934299</v>
      </c>
      <c r="J9" s="17"/>
      <c r="K9" s="17">
        <v>0.14292629665804499</v>
      </c>
      <c r="L9" s="17">
        <v>0.20199042582576099</v>
      </c>
      <c r="M9" s="17">
        <v>0.334899024947033</v>
      </c>
      <c r="N9" s="17">
        <v>0</v>
      </c>
      <c r="O9" s="17">
        <v>0.33471220538614699</v>
      </c>
      <c r="P9" s="17">
        <v>0</v>
      </c>
      <c r="Q9" s="17">
        <v>0.125455799209647</v>
      </c>
      <c r="R9" s="17">
        <v>0.111295008447305</v>
      </c>
      <c r="S9" s="17">
        <v>0.252995183313317</v>
      </c>
      <c r="T9" s="17">
        <v>0.170294597347844</v>
      </c>
      <c r="U9" s="17">
        <v>0.187219982233163</v>
      </c>
      <c r="V9" s="17" t="s">
        <v>136</v>
      </c>
      <c r="W9" s="17">
        <v>5.2463494142078099E-2</v>
      </c>
      <c r="X9" s="17">
        <v>0.182210743081308</v>
      </c>
      <c r="Y9" s="17">
        <v>0</v>
      </c>
      <c r="Z9" s="17">
        <v>0.37662444441938298</v>
      </c>
      <c r="AA9" s="17"/>
      <c r="AB9" s="17">
        <v>0.16425046775383301</v>
      </c>
      <c r="AC9" s="17">
        <v>0.126850858559068</v>
      </c>
      <c r="AD9" s="17">
        <v>0.188566988930813</v>
      </c>
      <c r="AE9" s="17">
        <v>0.17431127884630901</v>
      </c>
      <c r="AF9" s="17"/>
      <c r="AG9" s="17">
        <v>0.15354268784349701</v>
      </c>
      <c r="AH9" s="17">
        <v>0.19202401852745199</v>
      </c>
      <c r="AI9" s="17">
        <v>0.17810379503835</v>
      </c>
      <c r="AJ9" s="17">
        <v>0.113251271616386</v>
      </c>
      <c r="AK9" s="17"/>
      <c r="AL9" s="17">
        <v>0.112274136661899</v>
      </c>
      <c r="AM9" s="17">
        <v>0.20131471040401899</v>
      </c>
      <c r="AN9" s="17">
        <v>0.233667309302692</v>
      </c>
      <c r="AO9" s="17">
        <v>0.15905690212722901</v>
      </c>
      <c r="AP9" s="17">
        <v>0</v>
      </c>
      <c r="AQ9" s="17">
        <v>0.13986279626644799</v>
      </c>
      <c r="AR9" s="17"/>
      <c r="AS9" s="17" t="s">
        <v>136</v>
      </c>
      <c r="AT9" s="17" t="s">
        <v>136</v>
      </c>
      <c r="AU9" s="17" t="s">
        <v>136</v>
      </c>
      <c r="AV9" s="17">
        <v>0.18301349447715101</v>
      </c>
      <c r="AW9" s="17">
        <v>0.100315707780764</v>
      </c>
      <c r="AX9" s="17" t="s">
        <v>136</v>
      </c>
      <c r="AY9" s="17" t="s">
        <v>136</v>
      </c>
      <c r="AZ9" s="17" t="s">
        <v>136</v>
      </c>
      <c r="BA9" s="17" t="s">
        <v>136</v>
      </c>
      <c r="BB9" s="17"/>
      <c r="BC9" s="17">
        <v>0.242616791391362</v>
      </c>
      <c r="BD9" s="17">
        <v>0.206602200200662</v>
      </c>
      <c r="BE9" s="17">
        <v>0.16167950666689199</v>
      </c>
      <c r="BF9" s="17">
        <v>0.12869495162963099</v>
      </c>
      <c r="BG9" s="17">
        <v>6.5200050116081001E-2</v>
      </c>
      <c r="BH9" s="17">
        <v>0</v>
      </c>
      <c r="BI9" s="17"/>
      <c r="BJ9" s="17">
        <v>8.9053581061803694E-2</v>
      </c>
      <c r="BK9" s="17">
        <v>0.14516306709111401</v>
      </c>
      <c r="BL9" s="17">
        <v>0.129440249541141</v>
      </c>
      <c r="BM9" s="17">
        <v>0.204020711202482</v>
      </c>
      <c r="BN9" s="17">
        <v>0.20760815952089001</v>
      </c>
      <c r="BO9" s="17">
        <v>0.153623706311453</v>
      </c>
      <c r="BP9" s="17"/>
      <c r="BQ9" s="17">
        <v>0.14926121486893401</v>
      </c>
      <c r="BR9" s="17">
        <v>0.171571724490438</v>
      </c>
      <c r="BS9" s="17"/>
      <c r="BT9" s="17">
        <v>0.147844727702867</v>
      </c>
      <c r="BU9" s="17">
        <v>0.16278619344877299</v>
      </c>
      <c r="BV9" s="17"/>
      <c r="BW9" s="17">
        <v>0.18073986594797201</v>
      </c>
      <c r="BX9" s="17">
        <v>0.13441666067931701</v>
      </c>
    </row>
    <row r="10" spans="2:76" x14ac:dyDescent="0.35">
      <c r="B10" s="18" t="s">
        <v>217</v>
      </c>
      <c r="C10" s="17">
        <v>0.80509671960013496</v>
      </c>
      <c r="D10" s="17">
        <v>0.77617346113253805</v>
      </c>
      <c r="E10" s="17">
        <v>0.84616318008755698</v>
      </c>
      <c r="F10" s="17"/>
      <c r="G10" s="17">
        <v>0.78126875857195699</v>
      </c>
      <c r="H10" s="17">
        <v>0.80774080898090295</v>
      </c>
      <c r="I10" s="17">
        <v>0.83613231237046903</v>
      </c>
      <c r="J10" s="17"/>
      <c r="K10" s="17">
        <v>0.81038479457304302</v>
      </c>
      <c r="L10" s="17">
        <v>0.76196379788118695</v>
      </c>
      <c r="M10" s="17">
        <v>0.55695786437467598</v>
      </c>
      <c r="N10" s="17">
        <v>1</v>
      </c>
      <c r="O10" s="17">
        <v>0.66528779461385301</v>
      </c>
      <c r="P10" s="17">
        <v>0.88692299365612104</v>
      </c>
      <c r="Q10" s="17">
        <v>0.83486383124284802</v>
      </c>
      <c r="R10" s="17">
        <v>0.888704991552695</v>
      </c>
      <c r="S10" s="17">
        <v>0.49627021481001499</v>
      </c>
      <c r="T10" s="17">
        <v>0.79438656441912803</v>
      </c>
      <c r="U10" s="17">
        <v>0.76459051431071501</v>
      </c>
      <c r="V10" s="17" t="s">
        <v>136</v>
      </c>
      <c r="W10" s="17">
        <v>0.94753650585792204</v>
      </c>
      <c r="X10" s="17">
        <v>0.81778925691869198</v>
      </c>
      <c r="Y10" s="17">
        <v>0.89852036189123097</v>
      </c>
      <c r="Z10" s="17">
        <v>0.62337555558061697</v>
      </c>
      <c r="AA10" s="17"/>
      <c r="AB10" s="17">
        <v>0.83574953224616699</v>
      </c>
      <c r="AC10" s="17">
        <v>0.84635515680659901</v>
      </c>
      <c r="AD10" s="17">
        <v>0.78364249034747502</v>
      </c>
      <c r="AE10" s="17">
        <v>0.76453687259498904</v>
      </c>
      <c r="AF10" s="17"/>
      <c r="AG10" s="17">
        <v>0.81709251311723696</v>
      </c>
      <c r="AH10" s="17">
        <v>0.75074765720468295</v>
      </c>
      <c r="AI10" s="17">
        <v>0.78355547955770699</v>
      </c>
      <c r="AJ10" s="17">
        <v>0.78565787150503896</v>
      </c>
      <c r="AK10" s="17"/>
      <c r="AL10" s="17">
        <v>0.84638194749263196</v>
      </c>
      <c r="AM10" s="17">
        <v>0.785619573314155</v>
      </c>
      <c r="AN10" s="17">
        <v>0.73587274256818402</v>
      </c>
      <c r="AO10" s="17">
        <v>0.80280202238474896</v>
      </c>
      <c r="AP10" s="17">
        <v>0.91971885792869601</v>
      </c>
      <c r="AQ10" s="17">
        <v>0.77948943447805996</v>
      </c>
      <c r="AR10" s="17"/>
      <c r="AS10" s="17" t="s">
        <v>136</v>
      </c>
      <c r="AT10" s="17" t="s">
        <v>136</v>
      </c>
      <c r="AU10" s="17" t="s">
        <v>136</v>
      </c>
      <c r="AV10" s="17">
        <v>0.77433228980802205</v>
      </c>
      <c r="AW10" s="17">
        <v>0.87144443014156003</v>
      </c>
      <c r="AX10" s="17" t="s">
        <v>136</v>
      </c>
      <c r="AY10" s="17" t="s">
        <v>136</v>
      </c>
      <c r="AZ10" s="17" t="s">
        <v>136</v>
      </c>
      <c r="BA10" s="17" t="s">
        <v>136</v>
      </c>
      <c r="BB10" s="17"/>
      <c r="BC10" s="17">
        <v>0.71787633529363204</v>
      </c>
      <c r="BD10" s="17">
        <v>0.74473976557077104</v>
      </c>
      <c r="BE10" s="17">
        <v>0.83832049333310799</v>
      </c>
      <c r="BF10" s="17">
        <v>0.82180832504784096</v>
      </c>
      <c r="BG10" s="17">
        <v>0.90278094161899103</v>
      </c>
      <c r="BH10" s="17">
        <v>1</v>
      </c>
      <c r="BI10" s="17"/>
      <c r="BJ10" s="17">
        <v>0.86883314271735701</v>
      </c>
      <c r="BK10" s="17">
        <v>0.81053377933974002</v>
      </c>
      <c r="BL10" s="17">
        <v>0.838182451448092</v>
      </c>
      <c r="BM10" s="17">
        <v>0.78371572174914494</v>
      </c>
      <c r="BN10" s="17">
        <v>0.76833486015848296</v>
      </c>
      <c r="BO10" s="17">
        <v>0.71619410533516403</v>
      </c>
      <c r="BP10" s="17"/>
      <c r="BQ10" s="17">
        <v>0.81053162848815297</v>
      </c>
      <c r="BR10" s="17">
        <v>0.79448024421087804</v>
      </c>
      <c r="BS10" s="17"/>
      <c r="BT10" s="17">
        <v>0.79313927614668001</v>
      </c>
      <c r="BU10" s="17">
        <v>0.81083772060145798</v>
      </c>
      <c r="BV10" s="17"/>
      <c r="BW10" s="17">
        <v>0.77767616940290696</v>
      </c>
      <c r="BX10" s="17">
        <v>0.82802041356129297</v>
      </c>
    </row>
    <row r="11" spans="2:76" x14ac:dyDescent="0.35">
      <c r="B11" s="18" t="s">
        <v>97</v>
      </c>
      <c r="C11" s="19">
        <v>3.8087851829263102E-2</v>
      </c>
      <c r="D11" s="19">
        <v>5.0948379088912699E-2</v>
      </c>
      <c r="E11" s="19">
        <v>1.9827933599527701E-2</v>
      </c>
      <c r="F11" s="19"/>
      <c r="G11" s="19">
        <v>3.8189068008443197E-2</v>
      </c>
      <c r="H11" s="19">
        <v>4.0419259790745399E-2</v>
      </c>
      <c r="I11" s="19">
        <v>3.20954136701882E-2</v>
      </c>
      <c r="J11" s="19"/>
      <c r="K11" s="19">
        <v>4.6688908768911699E-2</v>
      </c>
      <c r="L11" s="19">
        <v>3.6045776293052598E-2</v>
      </c>
      <c r="M11" s="19">
        <v>0.10814311067829099</v>
      </c>
      <c r="N11" s="19">
        <v>0</v>
      </c>
      <c r="O11" s="19">
        <v>0</v>
      </c>
      <c r="P11" s="19">
        <v>0.113077006343879</v>
      </c>
      <c r="Q11" s="19">
        <v>3.9680369547505E-2</v>
      </c>
      <c r="R11" s="19">
        <v>0</v>
      </c>
      <c r="S11" s="19">
        <v>0.25073460187666802</v>
      </c>
      <c r="T11" s="19">
        <v>3.5318838233027901E-2</v>
      </c>
      <c r="U11" s="19">
        <v>4.8189503456121399E-2</v>
      </c>
      <c r="V11" s="19" t="s">
        <v>136</v>
      </c>
      <c r="W11" s="19">
        <v>0</v>
      </c>
      <c r="X11" s="19">
        <v>0</v>
      </c>
      <c r="Y11" s="19">
        <v>0.101479638108769</v>
      </c>
      <c r="Z11" s="19">
        <v>0</v>
      </c>
      <c r="AA11" s="19"/>
      <c r="AB11" s="19">
        <v>0</v>
      </c>
      <c r="AC11" s="19">
        <v>2.67939846343326E-2</v>
      </c>
      <c r="AD11" s="19">
        <v>2.77905207217128E-2</v>
      </c>
      <c r="AE11" s="19">
        <v>6.1151848558701101E-2</v>
      </c>
      <c r="AF11" s="19"/>
      <c r="AG11" s="19">
        <v>2.9364799039265699E-2</v>
      </c>
      <c r="AH11" s="19">
        <v>5.7228324267864998E-2</v>
      </c>
      <c r="AI11" s="19">
        <v>3.8340725403942302E-2</v>
      </c>
      <c r="AJ11" s="19">
        <v>0.101090856878574</v>
      </c>
      <c r="AK11" s="19"/>
      <c r="AL11" s="19">
        <v>4.1343915845469099E-2</v>
      </c>
      <c r="AM11" s="19">
        <v>1.30657162818269E-2</v>
      </c>
      <c r="AN11" s="19">
        <v>3.0459948129124299E-2</v>
      </c>
      <c r="AO11" s="19">
        <v>3.8141075488022001E-2</v>
      </c>
      <c r="AP11" s="19">
        <v>8.0281142071303602E-2</v>
      </c>
      <c r="AQ11" s="19">
        <v>8.0647769255491705E-2</v>
      </c>
      <c r="AR11" s="19"/>
      <c r="AS11" s="19" t="s">
        <v>136</v>
      </c>
      <c r="AT11" s="19" t="s">
        <v>136</v>
      </c>
      <c r="AU11" s="19" t="s">
        <v>136</v>
      </c>
      <c r="AV11" s="19">
        <v>4.2654215714826103E-2</v>
      </c>
      <c r="AW11" s="19">
        <v>2.8239862077675801E-2</v>
      </c>
      <c r="AX11" s="19" t="s">
        <v>136</v>
      </c>
      <c r="AY11" s="19" t="s">
        <v>136</v>
      </c>
      <c r="AZ11" s="19" t="s">
        <v>136</v>
      </c>
      <c r="BA11" s="19" t="s">
        <v>136</v>
      </c>
      <c r="BB11" s="19"/>
      <c r="BC11" s="19">
        <v>3.95068733150062E-2</v>
      </c>
      <c r="BD11" s="19">
        <v>4.8658034228567001E-2</v>
      </c>
      <c r="BE11" s="19">
        <v>0</v>
      </c>
      <c r="BF11" s="19">
        <v>4.9496723322527601E-2</v>
      </c>
      <c r="BG11" s="19">
        <v>3.2019008264927498E-2</v>
      </c>
      <c r="BH11" s="19">
        <v>0</v>
      </c>
      <c r="BI11" s="19"/>
      <c r="BJ11" s="19">
        <v>4.2113276220838797E-2</v>
      </c>
      <c r="BK11" s="19">
        <v>4.43031535691462E-2</v>
      </c>
      <c r="BL11" s="19">
        <v>3.2377299010767198E-2</v>
      </c>
      <c r="BM11" s="19">
        <v>1.2263567048372699E-2</v>
      </c>
      <c r="BN11" s="19">
        <v>2.40569803206277E-2</v>
      </c>
      <c r="BO11" s="19">
        <v>0.13018218835338399</v>
      </c>
      <c r="BP11" s="19"/>
      <c r="BQ11" s="19">
        <v>4.0207156642912897E-2</v>
      </c>
      <c r="BR11" s="19">
        <v>3.3948031298683297E-2</v>
      </c>
      <c r="BS11" s="19"/>
      <c r="BT11" s="19">
        <v>5.9015996150453498E-2</v>
      </c>
      <c r="BU11" s="19">
        <v>2.6376085949769101E-2</v>
      </c>
      <c r="BV11" s="19"/>
      <c r="BW11" s="19">
        <v>4.1583964649120599E-2</v>
      </c>
      <c r="BX11" s="19">
        <v>3.75629257593907E-2</v>
      </c>
    </row>
    <row r="12" spans="2:76" x14ac:dyDescent="0.35">
      <c r="B12" s="16" t="s">
        <v>138</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X15"/>
  <sheetViews>
    <sheetView showGridLines="0" topLeftCell="A6"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643</v>
      </c>
      <c r="D7" s="10">
        <v>307</v>
      </c>
      <c r="E7" s="10">
        <v>335</v>
      </c>
      <c r="F7" s="10"/>
      <c r="G7" s="10">
        <v>64</v>
      </c>
      <c r="H7" s="10">
        <v>172</v>
      </c>
      <c r="I7" s="10">
        <v>407</v>
      </c>
      <c r="J7" s="10"/>
      <c r="K7" s="10">
        <v>61</v>
      </c>
      <c r="L7" s="10">
        <v>102</v>
      </c>
      <c r="M7" s="10">
        <v>36</v>
      </c>
      <c r="N7" s="10">
        <v>25</v>
      </c>
      <c r="O7" s="10">
        <v>7</v>
      </c>
      <c r="P7" s="10">
        <v>13</v>
      </c>
      <c r="Q7" s="10">
        <v>56</v>
      </c>
      <c r="R7" s="10">
        <v>69</v>
      </c>
      <c r="S7" s="10">
        <v>17</v>
      </c>
      <c r="T7" s="10">
        <v>134</v>
      </c>
      <c r="U7" s="10">
        <v>26</v>
      </c>
      <c r="V7" s="10">
        <v>14</v>
      </c>
      <c r="W7" s="10">
        <v>32</v>
      </c>
      <c r="X7" s="10">
        <v>12</v>
      </c>
      <c r="Y7" s="10">
        <v>22</v>
      </c>
      <c r="Z7" s="10">
        <v>17</v>
      </c>
      <c r="AA7" s="10"/>
      <c r="AB7" s="10">
        <v>193</v>
      </c>
      <c r="AC7" s="10">
        <v>249</v>
      </c>
      <c r="AD7" s="10">
        <v>103</v>
      </c>
      <c r="AE7" s="10">
        <v>60</v>
      </c>
      <c r="AF7" s="10"/>
      <c r="AG7" s="10">
        <v>437</v>
      </c>
      <c r="AH7" s="10">
        <v>38</v>
      </c>
      <c r="AI7" s="10">
        <v>111</v>
      </c>
      <c r="AJ7" s="10">
        <v>12</v>
      </c>
      <c r="AK7" s="10"/>
      <c r="AL7" s="10">
        <v>186</v>
      </c>
      <c r="AM7" s="10">
        <v>113</v>
      </c>
      <c r="AN7" s="10">
        <v>50</v>
      </c>
      <c r="AO7" s="10">
        <v>38</v>
      </c>
      <c r="AP7" s="10">
        <v>21</v>
      </c>
      <c r="AQ7" s="10">
        <v>42</v>
      </c>
      <c r="AR7" s="10"/>
      <c r="AS7" s="10">
        <v>431</v>
      </c>
      <c r="AT7" s="10">
        <v>93</v>
      </c>
      <c r="AU7" s="10">
        <v>93</v>
      </c>
      <c r="AV7" s="10" t="s">
        <v>135</v>
      </c>
      <c r="AW7" s="10" t="s">
        <v>135</v>
      </c>
      <c r="AX7" s="10" t="s">
        <v>135</v>
      </c>
      <c r="AY7" s="10">
        <v>17</v>
      </c>
      <c r="AZ7" s="10">
        <v>34</v>
      </c>
      <c r="BA7" s="10">
        <v>3</v>
      </c>
      <c r="BB7" s="10"/>
      <c r="BC7" s="10">
        <v>214</v>
      </c>
      <c r="BD7" s="10">
        <v>51</v>
      </c>
      <c r="BE7" s="10">
        <v>25</v>
      </c>
      <c r="BF7" s="10">
        <v>115</v>
      </c>
      <c r="BG7" s="10">
        <v>225</v>
      </c>
      <c r="BH7" s="10">
        <v>11</v>
      </c>
      <c r="BI7" s="10"/>
      <c r="BJ7" s="10">
        <v>94</v>
      </c>
      <c r="BK7" s="10">
        <v>142</v>
      </c>
      <c r="BL7" s="10">
        <v>61</v>
      </c>
      <c r="BM7" s="10">
        <v>174</v>
      </c>
      <c r="BN7" s="10">
        <v>94</v>
      </c>
      <c r="BO7" s="10">
        <v>78</v>
      </c>
      <c r="BP7" s="10"/>
      <c r="BQ7" s="10">
        <v>449</v>
      </c>
      <c r="BR7" s="10">
        <v>192</v>
      </c>
      <c r="BS7" s="10"/>
      <c r="BT7" s="10">
        <v>317</v>
      </c>
      <c r="BU7" s="10">
        <v>322</v>
      </c>
      <c r="BV7" s="10"/>
      <c r="BW7" s="10">
        <v>426</v>
      </c>
      <c r="BX7" s="10">
        <v>202</v>
      </c>
    </row>
    <row r="8" spans="2:76" ht="30" customHeight="1" x14ac:dyDescent="0.35">
      <c r="B8" s="11" t="s">
        <v>20</v>
      </c>
      <c r="C8" s="11">
        <v>650</v>
      </c>
      <c r="D8" s="11">
        <v>296</v>
      </c>
      <c r="E8" s="11">
        <v>352</v>
      </c>
      <c r="F8" s="11"/>
      <c r="G8" s="11">
        <v>60</v>
      </c>
      <c r="H8" s="11">
        <v>163</v>
      </c>
      <c r="I8" s="11">
        <v>427</v>
      </c>
      <c r="J8" s="11"/>
      <c r="K8" s="11">
        <v>77</v>
      </c>
      <c r="L8" s="11">
        <v>107</v>
      </c>
      <c r="M8" s="11">
        <v>31</v>
      </c>
      <c r="N8" s="11">
        <v>24</v>
      </c>
      <c r="O8" s="11">
        <v>7</v>
      </c>
      <c r="P8" s="11">
        <v>11</v>
      </c>
      <c r="Q8" s="11">
        <v>55</v>
      </c>
      <c r="R8" s="11">
        <v>73</v>
      </c>
      <c r="S8" s="11">
        <v>16</v>
      </c>
      <c r="T8" s="11">
        <v>134</v>
      </c>
      <c r="U8" s="11">
        <v>26</v>
      </c>
      <c r="V8" s="11">
        <v>10</v>
      </c>
      <c r="W8" s="11">
        <v>28</v>
      </c>
      <c r="X8" s="11">
        <v>15</v>
      </c>
      <c r="Y8" s="11">
        <v>20</v>
      </c>
      <c r="Z8" s="11">
        <v>14</v>
      </c>
      <c r="AA8" s="11"/>
      <c r="AB8" s="11">
        <v>193</v>
      </c>
      <c r="AC8" s="11">
        <v>253</v>
      </c>
      <c r="AD8" s="11">
        <v>104</v>
      </c>
      <c r="AE8" s="11">
        <v>59</v>
      </c>
      <c r="AF8" s="11"/>
      <c r="AG8" s="11">
        <v>446</v>
      </c>
      <c r="AH8" s="11">
        <v>36</v>
      </c>
      <c r="AI8" s="11">
        <v>109</v>
      </c>
      <c r="AJ8" s="11">
        <v>12</v>
      </c>
      <c r="AK8" s="11"/>
      <c r="AL8" s="11">
        <v>187</v>
      </c>
      <c r="AM8" s="11">
        <v>118</v>
      </c>
      <c r="AN8" s="11">
        <v>50</v>
      </c>
      <c r="AO8" s="11">
        <v>38</v>
      </c>
      <c r="AP8" s="11">
        <v>23</v>
      </c>
      <c r="AQ8" s="11">
        <v>41</v>
      </c>
      <c r="AR8" s="11"/>
      <c r="AS8" s="11">
        <v>440</v>
      </c>
      <c r="AT8" s="11">
        <v>95</v>
      </c>
      <c r="AU8" s="11">
        <v>95</v>
      </c>
      <c r="AV8" s="11" t="s">
        <v>135</v>
      </c>
      <c r="AW8" s="11" t="s">
        <v>135</v>
      </c>
      <c r="AX8" s="11" t="s">
        <v>135</v>
      </c>
      <c r="AY8" s="11">
        <v>16</v>
      </c>
      <c r="AZ8" s="11">
        <v>32</v>
      </c>
      <c r="BA8" s="11">
        <v>3</v>
      </c>
      <c r="BB8" s="11"/>
      <c r="BC8" s="11">
        <v>222</v>
      </c>
      <c r="BD8" s="11">
        <v>51</v>
      </c>
      <c r="BE8" s="11">
        <v>25</v>
      </c>
      <c r="BF8" s="11">
        <v>110</v>
      </c>
      <c r="BG8" s="11">
        <v>228</v>
      </c>
      <c r="BH8" s="11">
        <v>11</v>
      </c>
      <c r="BI8" s="11"/>
      <c r="BJ8" s="11">
        <v>90</v>
      </c>
      <c r="BK8" s="11">
        <v>144</v>
      </c>
      <c r="BL8" s="11">
        <v>60</v>
      </c>
      <c r="BM8" s="11">
        <v>180</v>
      </c>
      <c r="BN8" s="11">
        <v>97</v>
      </c>
      <c r="BO8" s="11">
        <v>79</v>
      </c>
      <c r="BP8" s="11"/>
      <c r="BQ8" s="11">
        <v>451</v>
      </c>
      <c r="BR8" s="11">
        <v>196</v>
      </c>
      <c r="BS8" s="11"/>
      <c r="BT8" s="11">
        <v>323</v>
      </c>
      <c r="BU8" s="11">
        <v>323</v>
      </c>
      <c r="BV8" s="11"/>
      <c r="BW8" s="11">
        <v>423</v>
      </c>
      <c r="BX8" s="11">
        <v>210</v>
      </c>
    </row>
    <row r="9" spans="2:76" x14ac:dyDescent="0.35">
      <c r="B9" s="18" t="s">
        <v>157</v>
      </c>
      <c r="C9" s="17">
        <v>0.96706473172929797</v>
      </c>
      <c r="D9" s="17">
        <v>0.97757585094075405</v>
      </c>
      <c r="E9" s="17">
        <v>0.95812379315936902</v>
      </c>
      <c r="F9" s="17"/>
      <c r="G9" s="17">
        <v>0.89058195867867795</v>
      </c>
      <c r="H9" s="17">
        <v>0.94824431303152901</v>
      </c>
      <c r="I9" s="17">
        <v>0.98488477857129497</v>
      </c>
      <c r="J9" s="17"/>
      <c r="K9" s="17">
        <v>0.98444545206205802</v>
      </c>
      <c r="L9" s="17">
        <v>1</v>
      </c>
      <c r="M9" s="17">
        <v>0.94934118327409101</v>
      </c>
      <c r="N9" s="17">
        <v>0.95382033279211198</v>
      </c>
      <c r="O9" s="17">
        <v>1</v>
      </c>
      <c r="P9" s="17">
        <v>0.92405443075293503</v>
      </c>
      <c r="Q9" s="17">
        <v>1</v>
      </c>
      <c r="R9" s="17">
        <v>0.91499072147453597</v>
      </c>
      <c r="S9" s="17">
        <v>1</v>
      </c>
      <c r="T9" s="17">
        <v>0.95025142066436297</v>
      </c>
      <c r="U9" s="17">
        <v>1</v>
      </c>
      <c r="V9" s="17">
        <v>1</v>
      </c>
      <c r="W9" s="17">
        <v>1</v>
      </c>
      <c r="X9" s="17">
        <v>0.91894279632105202</v>
      </c>
      <c r="Y9" s="17">
        <v>0.91263152229333599</v>
      </c>
      <c r="Z9" s="17">
        <v>0.94305756382818295</v>
      </c>
      <c r="AA9" s="17"/>
      <c r="AB9" s="17">
        <v>0.96240135402012605</v>
      </c>
      <c r="AC9" s="17">
        <v>0.96043156460978796</v>
      </c>
      <c r="AD9" s="17">
        <v>0.97029942499486899</v>
      </c>
      <c r="AE9" s="17">
        <v>1</v>
      </c>
      <c r="AF9" s="17"/>
      <c r="AG9" s="17">
        <v>0.96579652429077101</v>
      </c>
      <c r="AH9" s="17">
        <v>0.97413662751362196</v>
      </c>
      <c r="AI9" s="17">
        <v>0.97255642489845295</v>
      </c>
      <c r="AJ9" s="17">
        <v>1</v>
      </c>
      <c r="AK9" s="17"/>
      <c r="AL9" s="17">
        <v>0.97501179689249795</v>
      </c>
      <c r="AM9" s="17">
        <v>0.99018520922618702</v>
      </c>
      <c r="AN9" s="17">
        <v>0.95941620275903705</v>
      </c>
      <c r="AO9" s="17">
        <v>0.97951415072729497</v>
      </c>
      <c r="AP9" s="17">
        <v>0.94905221228444403</v>
      </c>
      <c r="AQ9" s="17">
        <v>0.90996443375882596</v>
      </c>
      <c r="AR9" s="17"/>
      <c r="AS9" s="17">
        <v>0.97995778334531103</v>
      </c>
      <c r="AT9" s="17">
        <v>1</v>
      </c>
      <c r="AU9" s="17">
        <v>1</v>
      </c>
      <c r="AV9" s="17" t="s">
        <v>136</v>
      </c>
      <c r="AW9" s="17" t="s">
        <v>136</v>
      </c>
      <c r="AX9" s="17" t="s">
        <v>136</v>
      </c>
      <c r="AY9" s="17">
        <v>0.94089608357391197</v>
      </c>
      <c r="AZ9" s="17">
        <v>0.85599430310290703</v>
      </c>
      <c r="BA9" s="17">
        <v>1</v>
      </c>
      <c r="BB9" s="17"/>
      <c r="BC9" s="17">
        <v>0.98151513909666199</v>
      </c>
      <c r="BD9" s="17">
        <v>0.96384680993019001</v>
      </c>
      <c r="BE9" s="17">
        <v>0.89750961401926399</v>
      </c>
      <c r="BF9" s="17">
        <v>0.93886656859302797</v>
      </c>
      <c r="BG9" s="17">
        <v>0.98200522453089301</v>
      </c>
      <c r="BH9" s="17">
        <v>0.89787576824555304</v>
      </c>
      <c r="BI9" s="17"/>
      <c r="BJ9" s="17">
        <v>0.95054479371970502</v>
      </c>
      <c r="BK9" s="17">
        <v>0.96456009710119495</v>
      </c>
      <c r="BL9" s="17">
        <v>0.954865198449806</v>
      </c>
      <c r="BM9" s="17">
        <v>0.97870067966659602</v>
      </c>
      <c r="BN9" s="17">
        <v>0.95708883009402101</v>
      </c>
      <c r="BO9" s="17">
        <v>0.98540244217679696</v>
      </c>
      <c r="BP9" s="17"/>
      <c r="BQ9" s="17">
        <v>0.97401916061665395</v>
      </c>
      <c r="BR9" s="17">
        <v>0.95063594990094302</v>
      </c>
      <c r="BS9" s="17"/>
      <c r="BT9" s="17">
        <v>0.96638761688839403</v>
      </c>
      <c r="BU9" s="17">
        <v>0.96733288600080902</v>
      </c>
      <c r="BV9" s="17"/>
      <c r="BW9" s="17">
        <v>0.96455639840634599</v>
      </c>
      <c r="BX9" s="17">
        <v>0.98020399584860995</v>
      </c>
    </row>
    <row r="10" spans="2:76" x14ac:dyDescent="0.35">
      <c r="B10" s="32" t="s">
        <v>158</v>
      </c>
      <c r="C10" s="19">
        <v>3.2935268270702402E-2</v>
      </c>
      <c r="D10" s="19">
        <v>2.2424149059245401E-2</v>
      </c>
      <c r="E10" s="19">
        <v>4.1876206840630703E-2</v>
      </c>
      <c r="F10" s="19"/>
      <c r="G10" s="19">
        <v>0.109418041321322</v>
      </c>
      <c r="H10" s="19">
        <v>5.1755686968471201E-2</v>
      </c>
      <c r="I10" s="19">
        <v>1.5115221428704599E-2</v>
      </c>
      <c r="J10" s="19"/>
      <c r="K10" s="19">
        <v>1.5554547937942099E-2</v>
      </c>
      <c r="L10" s="19">
        <v>0</v>
      </c>
      <c r="M10" s="19">
        <v>5.0658816725908697E-2</v>
      </c>
      <c r="N10" s="19">
        <v>4.6179667207887999E-2</v>
      </c>
      <c r="O10" s="19">
        <v>0</v>
      </c>
      <c r="P10" s="19">
        <v>7.5945569247065095E-2</v>
      </c>
      <c r="Q10" s="19">
        <v>0</v>
      </c>
      <c r="R10" s="19">
        <v>8.5009278525464305E-2</v>
      </c>
      <c r="S10" s="19">
        <v>0</v>
      </c>
      <c r="T10" s="19">
        <v>4.9748579335636998E-2</v>
      </c>
      <c r="U10" s="19">
        <v>0</v>
      </c>
      <c r="V10" s="19">
        <v>0</v>
      </c>
      <c r="W10" s="19">
        <v>0</v>
      </c>
      <c r="X10" s="19">
        <v>8.1057203678948198E-2</v>
      </c>
      <c r="Y10" s="19">
        <v>8.7368477706663505E-2</v>
      </c>
      <c r="Z10" s="19">
        <v>5.6942436171817198E-2</v>
      </c>
      <c r="AA10" s="19"/>
      <c r="AB10" s="19">
        <v>3.7598645979873502E-2</v>
      </c>
      <c r="AC10" s="19">
        <v>3.9568435390212403E-2</v>
      </c>
      <c r="AD10" s="19">
        <v>2.9700575005130701E-2</v>
      </c>
      <c r="AE10" s="19">
        <v>0</v>
      </c>
      <c r="AF10" s="19"/>
      <c r="AG10" s="19">
        <v>3.4203475709229103E-2</v>
      </c>
      <c r="AH10" s="19">
        <v>2.5863372486378301E-2</v>
      </c>
      <c r="AI10" s="19">
        <v>2.74435751015473E-2</v>
      </c>
      <c r="AJ10" s="19">
        <v>0</v>
      </c>
      <c r="AK10" s="19"/>
      <c r="AL10" s="19">
        <v>2.4988203107502001E-2</v>
      </c>
      <c r="AM10" s="19">
        <v>9.8147907738133193E-3</v>
      </c>
      <c r="AN10" s="19">
        <v>4.0583797240963101E-2</v>
      </c>
      <c r="AO10" s="19">
        <v>2.0485849272705602E-2</v>
      </c>
      <c r="AP10" s="19">
        <v>5.0947787715555901E-2</v>
      </c>
      <c r="AQ10" s="19">
        <v>9.00355662411743E-2</v>
      </c>
      <c r="AR10" s="19"/>
      <c r="AS10" s="19">
        <v>2.0042216654689301E-2</v>
      </c>
      <c r="AT10" s="19">
        <v>0</v>
      </c>
      <c r="AU10" s="19">
        <v>0</v>
      </c>
      <c r="AV10" s="19" t="s">
        <v>136</v>
      </c>
      <c r="AW10" s="19" t="s">
        <v>136</v>
      </c>
      <c r="AX10" s="19" t="s">
        <v>136</v>
      </c>
      <c r="AY10" s="19">
        <v>5.91039164260879E-2</v>
      </c>
      <c r="AZ10" s="19">
        <v>0.144005696897093</v>
      </c>
      <c r="BA10" s="19">
        <v>0</v>
      </c>
      <c r="BB10" s="19"/>
      <c r="BC10" s="19">
        <v>1.8484860903338299E-2</v>
      </c>
      <c r="BD10" s="19">
        <v>3.6153190069809903E-2</v>
      </c>
      <c r="BE10" s="19">
        <v>0.102490385980736</v>
      </c>
      <c r="BF10" s="19">
        <v>6.1133431406972E-2</v>
      </c>
      <c r="BG10" s="19">
        <v>1.7994775469107001E-2</v>
      </c>
      <c r="BH10" s="19">
        <v>0.102124231754447</v>
      </c>
      <c r="BI10" s="19"/>
      <c r="BJ10" s="19">
        <v>4.9455206280295101E-2</v>
      </c>
      <c r="BK10" s="19">
        <v>3.5439902898805102E-2</v>
      </c>
      <c r="BL10" s="19">
        <v>4.5134801550194101E-2</v>
      </c>
      <c r="BM10" s="19">
        <v>2.12993203334036E-2</v>
      </c>
      <c r="BN10" s="19">
        <v>4.2911169905979103E-2</v>
      </c>
      <c r="BO10" s="19">
        <v>1.4597557823202901E-2</v>
      </c>
      <c r="BP10" s="19"/>
      <c r="BQ10" s="19">
        <v>2.5980839383346398E-2</v>
      </c>
      <c r="BR10" s="19">
        <v>4.93640500990567E-2</v>
      </c>
      <c r="BS10" s="19"/>
      <c r="BT10" s="19">
        <v>3.3612383111605797E-2</v>
      </c>
      <c r="BU10" s="19">
        <v>3.2667113999191297E-2</v>
      </c>
      <c r="BV10" s="19"/>
      <c r="BW10" s="19">
        <v>3.5443601593653701E-2</v>
      </c>
      <c r="BX10" s="19">
        <v>1.9796004151389799E-2</v>
      </c>
    </row>
    <row r="11" spans="2:76" x14ac:dyDescent="0.35">
      <c r="B11" t="s">
        <v>502</v>
      </c>
    </row>
    <row r="12" spans="2:76" x14ac:dyDescent="0.35">
      <c r="B12" t="s">
        <v>100</v>
      </c>
    </row>
    <row r="13" spans="2:76" x14ac:dyDescent="0.35">
      <c r="B13" t="s">
        <v>101</v>
      </c>
    </row>
    <row r="15" spans="2:76" x14ac:dyDescent="0.35">
      <c r="B15"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X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157</v>
      </c>
      <c r="C9" s="17">
        <v>0.89618062264586396</v>
      </c>
      <c r="D9" s="17">
        <v>0.92392640469415399</v>
      </c>
      <c r="E9" s="17">
        <v>0.87204459867124795</v>
      </c>
      <c r="F9" s="17"/>
      <c r="G9" s="17">
        <v>0.56829421427776805</v>
      </c>
      <c r="H9" s="17">
        <v>0.79756634070166599</v>
      </c>
      <c r="I9" s="17">
        <v>0.97363750051053499</v>
      </c>
      <c r="J9" s="17"/>
      <c r="K9" s="17">
        <v>0.88829181518807498</v>
      </c>
      <c r="L9" s="17">
        <v>0.91496924701250504</v>
      </c>
      <c r="M9" s="17">
        <v>0.83846481785970595</v>
      </c>
      <c r="N9" s="17">
        <v>0.91866955401721995</v>
      </c>
      <c r="O9" s="17">
        <v>1</v>
      </c>
      <c r="P9" s="17">
        <v>0.75916540605119998</v>
      </c>
      <c r="Q9" s="17">
        <v>0.94983211914832699</v>
      </c>
      <c r="R9" s="17">
        <v>0.95627146770707705</v>
      </c>
      <c r="S9" s="17">
        <v>1</v>
      </c>
      <c r="T9" s="17">
        <v>0.85719403818597595</v>
      </c>
      <c r="U9" s="17">
        <v>0.85465537367086297</v>
      </c>
      <c r="V9" s="17">
        <v>0.65156874917395102</v>
      </c>
      <c r="W9" s="17">
        <v>0.87802032632596005</v>
      </c>
      <c r="X9" s="17">
        <v>0.91179298210567905</v>
      </c>
      <c r="Y9" s="17">
        <v>0.85736634081071506</v>
      </c>
      <c r="Z9" s="17">
        <v>1</v>
      </c>
      <c r="AA9" s="17"/>
      <c r="AB9" s="17">
        <v>0.87013631841295802</v>
      </c>
      <c r="AC9" s="17">
        <v>0.90506233894773702</v>
      </c>
      <c r="AD9" s="17">
        <v>0.91977539301324496</v>
      </c>
      <c r="AE9" s="17">
        <v>0.93559471953191897</v>
      </c>
      <c r="AF9" s="17"/>
      <c r="AG9" s="17">
        <v>0.89145899680922802</v>
      </c>
      <c r="AH9" s="17">
        <v>0.95327329346288703</v>
      </c>
      <c r="AI9" s="17">
        <v>0.89076219837239801</v>
      </c>
      <c r="AJ9" s="17">
        <v>1</v>
      </c>
      <c r="AK9" s="17"/>
      <c r="AL9" s="17">
        <v>0.89097670451282696</v>
      </c>
      <c r="AM9" s="17">
        <v>0.94345997178021601</v>
      </c>
      <c r="AN9" s="17">
        <v>0.94278028273535797</v>
      </c>
      <c r="AO9" s="17">
        <v>0.97730496142856804</v>
      </c>
      <c r="AP9" s="17">
        <v>0.95477802102980402</v>
      </c>
      <c r="AQ9" s="17">
        <v>0.88022649364901195</v>
      </c>
      <c r="AR9" s="17"/>
      <c r="AS9" s="17">
        <v>0.99034248115230095</v>
      </c>
      <c r="AT9" s="17">
        <v>0.97967854647642905</v>
      </c>
      <c r="AU9" s="17">
        <v>0.97967854647642905</v>
      </c>
      <c r="AV9" s="17" t="s">
        <v>136</v>
      </c>
      <c r="AW9" s="17" t="s">
        <v>136</v>
      </c>
      <c r="AX9" s="17" t="s">
        <v>136</v>
      </c>
      <c r="AY9" s="17">
        <v>0.34461852653936398</v>
      </c>
      <c r="AZ9" s="17">
        <v>0.45665577472479602</v>
      </c>
      <c r="BA9" s="17">
        <v>0.37516009036544401</v>
      </c>
      <c r="BB9" s="17"/>
      <c r="BC9" s="17">
        <v>0.90107003945585595</v>
      </c>
      <c r="BD9" s="17">
        <v>0.96218213143804299</v>
      </c>
      <c r="BE9" s="17">
        <v>0.824411327484179</v>
      </c>
      <c r="BF9" s="17">
        <v>0.84225942322777103</v>
      </c>
      <c r="BG9" s="17">
        <v>0.91604585512367298</v>
      </c>
      <c r="BH9" s="17">
        <v>0.72670979531236901</v>
      </c>
      <c r="BI9" s="17"/>
      <c r="BJ9" s="17">
        <v>0.90794347841021905</v>
      </c>
      <c r="BK9" s="17">
        <v>0.89715793444502001</v>
      </c>
      <c r="BL9" s="17">
        <v>0.84515142090666395</v>
      </c>
      <c r="BM9" s="17">
        <v>0.91929814535239396</v>
      </c>
      <c r="BN9" s="17">
        <v>0.882021589917523</v>
      </c>
      <c r="BO9" s="17">
        <v>0.88368743775969905</v>
      </c>
      <c r="BP9" s="17"/>
      <c r="BQ9" s="17">
        <v>0.90909524158222399</v>
      </c>
      <c r="BR9" s="17">
        <v>0.87056335511164396</v>
      </c>
      <c r="BS9" s="17"/>
      <c r="BT9" s="17">
        <v>0.93979602922874805</v>
      </c>
      <c r="BU9" s="17">
        <v>0.85125106762891301</v>
      </c>
      <c r="BV9" s="17"/>
      <c r="BW9" s="17">
        <v>0.89528404902184699</v>
      </c>
      <c r="BX9" s="17">
        <v>0.90055760253359796</v>
      </c>
    </row>
    <row r="10" spans="2:76" x14ac:dyDescent="0.35">
      <c r="B10" s="18" t="s">
        <v>158</v>
      </c>
      <c r="C10" s="17">
        <v>9.6461744512461395E-2</v>
      </c>
      <c r="D10" s="17">
        <v>6.9587632545825007E-2</v>
      </c>
      <c r="E10" s="17">
        <v>0.11982735958178301</v>
      </c>
      <c r="F10" s="17"/>
      <c r="G10" s="17">
        <v>0.41375522040296397</v>
      </c>
      <c r="H10" s="17">
        <v>0.18495993219100801</v>
      </c>
      <c r="I10" s="17">
        <v>2.4049160195037399E-2</v>
      </c>
      <c r="J10" s="17"/>
      <c r="K10" s="17">
        <v>0.111708184811925</v>
      </c>
      <c r="L10" s="17">
        <v>8.5030752987494795E-2</v>
      </c>
      <c r="M10" s="17">
        <v>0.161535182140295</v>
      </c>
      <c r="N10" s="17">
        <v>4.0032163407197702E-2</v>
      </c>
      <c r="O10" s="17">
        <v>0</v>
      </c>
      <c r="P10" s="17">
        <v>0.16025111742715101</v>
      </c>
      <c r="Q10" s="17">
        <v>3.3560612329917798E-2</v>
      </c>
      <c r="R10" s="17">
        <v>4.3728532292922999E-2</v>
      </c>
      <c r="S10" s="17">
        <v>0</v>
      </c>
      <c r="T10" s="17">
        <v>0.135360087895561</v>
      </c>
      <c r="U10" s="17">
        <v>0.145344626329137</v>
      </c>
      <c r="V10" s="17">
        <v>0.34843125082604898</v>
      </c>
      <c r="W10" s="17">
        <v>8.7560476148566005E-2</v>
      </c>
      <c r="X10" s="17">
        <v>8.8207017894320797E-2</v>
      </c>
      <c r="Y10" s="17">
        <v>0.142633659189285</v>
      </c>
      <c r="Z10" s="17">
        <v>0</v>
      </c>
      <c r="AA10" s="17"/>
      <c r="AB10" s="17">
        <v>0.12036231417589099</v>
      </c>
      <c r="AC10" s="17">
        <v>8.7116432335690996E-2</v>
      </c>
      <c r="AD10" s="17">
        <v>7.0842713409370206E-2</v>
      </c>
      <c r="AE10" s="17">
        <v>6.4405280468081E-2</v>
      </c>
      <c r="AF10" s="17"/>
      <c r="AG10" s="17">
        <v>0.100078680608169</v>
      </c>
      <c r="AH10" s="17">
        <v>4.6726706537112798E-2</v>
      </c>
      <c r="AI10" s="17">
        <v>0.10008440434964599</v>
      </c>
      <c r="AJ10" s="17">
        <v>0</v>
      </c>
      <c r="AK10" s="17"/>
      <c r="AL10" s="17">
        <v>0.103819928108461</v>
      </c>
      <c r="AM10" s="17">
        <v>5.6540028219783899E-2</v>
      </c>
      <c r="AN10" s="17">
        <v>5.7219717264641902E-2</v>
      </c>
      <c r="AO10" s="17">
        <v>2.2695038571432301E-2</v>
      </c>
      <c r="AP10" s="17">
        <v>0</v>
      </c>
      <c r="AQ10" s="17">
        <v>9.4992957160881603E-2</v>
      </c>
      <c r="AR10" s="17"/>
      <c r="AS10" s="17">
        <v>9.6575188476995602E-3</v>
      </c>
      <c r="AT10" s="17">
        <v>1.0066430411142699E-2</v>
      </c>
      <c r="AU10" s="17">
        <v>1.0066430411142699E-2</v>
      </c>
      <c r="AV10" s="17" t="s">
        <v>136</v>
      </c>
      <c r="AW10" s="17" t="s">
        <v>136</v>
      </c>
      <c r="AX10" s="17" t="s">
        <v>136</v>
      </c>
      <c r="AY10" s="17">
        <v>0.65538147346063602</v>
      </c>
      <c r="AZ10" s="17">
        <v>0.44393138643252</v>
      </c>
      <c r="BA10" s="17">
        <v>0.62483990963455605</v>
      </c>
      <c r="BB10" s="17"/>
      <c r="BC10" s="17">
        <v>9.89299605441437E-2</v>
      </c>
      <c r="BD10" s="17">
        <v>3.7817868561956999E-2</v>
      </c>
      <c r="BE10" s="17">
        <v>0.175588672515821</v>
      </c>
      <c r="BF10" s="17">
        <v>0.122281021124066</v>
      </c>
      <c r="BG10" s="17">
        <v>7.9709649660185095E-2</v>
      </c>
      <c r="BH10" s="17">
        <v>0.27329020468762999</v>
      </c>
      <c r="BI10" s="17"/>
      <c r="BJ10" s="17">
        <v>7.1337134558700499E-2</v>
      </c>
      <c r="BK10" s="17">
        <v>9.5824423924046304E-2</v>
      </c>
      <c r="BL10" s="17">
        <v>0.13819840498886601</v>
      </c>
      <c r="BM10" s="17">
        <v>8.0701854647606097E-2</v>
      </c>
      <c r="BN10" s="17">
        <v>0.117978410082477</v>
      </c>
      <c r="BO10" s="17">
        <v>0.104414108675609</v>
      </c>
      <c r="BP10" s="17"/>
      <c r="BQ10" s="17">
        <v>8.2322332338251203E-2</v>
      </c>
      <c r="BR10" s="17">
        <v>0.124881529076148</v>
      </c>
      <c r="BS10" s="17"/>
      <c r="BT10" s="17">
        <v>5.7155403192227498E-2</v>
      </c>
      <c r="BU10" s="17">
        <v>0.13698965085745099</v>
      </c>
      <c r="BV10" s="17"/>
      <c r="BW10" s="17">
        <v>9.5781867294359002E-2</v>
      </c>
      <c r="BX10" s="17">
        <v>9.4724036560087196E-2</v>
      </c>
    </row>
    <row r="11" spans="2:76" x14ac:dyDescent="0.35">
      <c r="B11" s="32" t="s">
        <v>178</v>
      </c>
      <c r="C11" s="19">
        <v>7.3576328416749704E-3</v>
      </c>
      <c r="D11" s="19">
        <v>6.4859627600211698E-3</v>
      </c>
      <c r="E11" s="19">
        <v>8.1280417469688799E-3</v>
      </c>
      <c r="F11" s="19"/>
      <c r="G11" s="19">
        <v>1.79505653192687E-2</v>
      </c>
      <c r="H11" s="19">
        <v>1.7473727107326E-2</v>
      </c>
      <c r="I11" s="19">
        <v>2.3133392944280199E-3</v>
      </c>
      <c r="J11" s="19"/>
      <c r="K11" s="19">
        <v>0</v>
      </c>
      <c r="L11" s="19">
        <v>0</v>
      </c>
      <c r="M11" s="19">
        <v>0</v>
      </c>
      <c r="N11" s="19">
        <v>4.1298282575581997E-2</v>
      </c>
      <c r="O11" s="19">
        <v>0</v>
      </c>
      <c r="P11" s="19">
        <v>8.0583476521648698E-2</v>
      </c>
      <c r="Q11" s="19">
        <v>1.6607268521755501E-2</v>
      </c>
      <c r="R11" s="19">
        <v>0</v>
      </c>
      <c r="S11" s="19">
        <v>0</v>
      </c>
      <c r="T11" s="19">
        <v>7.4458739184631497E-3</v>
      </c>
      <c r="U11" s="19">
        <v>0</v>
      </c>
      <c r="V11" s="19">
        <v>0</v>
      </c>
      <c r="W11" s="19">
        <v>3.44191975254741E-2</v>
      </c>
      <c r="X11" s="19">
        <v>0</v>
      </c>
      <c r="Y11" s="19">
        <v>0</v>
      </c>
      <c r="Z11" s="19">
        <v>0</v>
      </c>
      <c r="AA11" s="19"/>
      <c r="AB11" s="19">
        <v>9.5013674111508808E-3</v>
      </c>
      <c r="AC11" s="19">
        <v>7.8212287165721796E-3</v>
      </c>
      <c r="AD11" s="19">
        <v>9.3818935773852408E-3</v>
      </c>
      <c r="AE11" s="19">
        <v>0</v>
      </c>
      <c r="AF11" s="19"/>
      <c r="AG11" s="19">
        <v>8.46232258260253E-3</v>
      </c>
      <c r="AH11" s="19">
        <v>0</v>
      </c>
      <c r="AI11" s="19">
        <v>9.1533972779556001E-3</v>
      </c>
      <c r="AJ11" s="19">
        <v>0</v>
      </c>
      <c r="AK11" s="19"/>
      <c r="AL11" s="19">
        <v>5.2033673787115903E-3</v>
      </c>
      <c r="AM11" s="19">
        <v>0</v>
      </c>
      <c r="AN11" s="19">
        <v>0</v>
      </c>
      <c r="AO11" s="19">
        <v>0</v>
      </c>
      <c r="AP11" s="19">
        <v>4.52219789701956E-2</v>
      </c>
      <c r="AQ11" s="19">
        <v>2.47805491901067E-2</v>
      </c>
      <c r="AR11" s="19"/>
      <c r="AS11" s="19">
        <v>0</v>
      </c>
      <c r="AT11" s="19">
        <v>1.0255023112427901E-2</v>
      </c>
      <c r="AU11" s="19">
        <v>1.0255023112427901E-2</v>
      </c>
      <c r="AV11" s="19" t="s">
        <v>136</v>
      </c>
      <c r="AW11" s="19" t="s">
        <v>136</v>
      </c>
      <c r="AX11" s="19" t="s">
        <v>136</v>
      </c>
      <c r="AY11" s="19">
        <v>0</v>
      </c>
      <c r="AZ11" s="19">
        <v>9.9412838842683801E-2</v>
      </c>
      <c r="BA11" s="19">
        <v>0</v>
      </c>
      <c r="BB11" s="19"/>
      <c r="BC11" s="19">
        <v>0</v>
      </c>
      <c r="BD11" s="19">
        <v>0</v>
      </c>
      <c r="BE11" s="19">
        <v>0</v>
      </c>
      <c r="BF11" s="19">
        <v>3.5459555648163402E-2</v>
      </c>
      <c r="BG11" s="19">
        <v>4.2444952161418102E-3</v>
      </c>
      <c r="BH11" s="19">
        <v>0</v>
      </c>
      <c r="BI11" s="19"/>
      <c r="BJ11" s="19">
        <v>2.0719387031079999E-2</v>
      </c>
      <c r="BK11" s="19">
        <v>7.0176416309341398E-3</v>
      </c>
      <c r="BL11" s="19">
        <v>1.6650174104469399E-2</v>
      </c>
      <c r="BM11" s="19">
        <v>0</v>
      </c>
      <c r="BN11" s="19">
        <v>0</v>
      </c>
      <c r="BO11" s="19">
        <v>1.18984535646915E-2</v>
      </c>
      <c r="BP11" s="19"/>
      <c r="BQ11" s="19">
        <v>8.5824260795248908E-3</v>
      </c>
      <c r="BR11" s="19">
        <v>4.5551158122087796E-3</v>
      </c>
      <c r="BS11" s="19"/>
      <c r="BT11" s="19">
        <v>3.0485675790249199E-3</v>
      </c>
      <c r="BU11" s="19">
        <v>1.1759281513636701E-2</v>
      </c>
      <c r="BV11" s="19"/>
      <c r="BW11" s="19">
        <v>8.9340836837935797E-3</v>
      </c>
      <c r="BX11" s="19">
        <v>4.7183609063146002E-3</v>
      </c>
    </row>
    <row r="12" spans="2:76" x14ac:dyDescent="0.35">
      <c r="B12"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X17"/>
  <sheetViews>
    <sheetView showGridLines="0" topLeftCell="A8"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262</v>
      </c>
      <c r="C9" s="17">
        <v>0.60278611807433702</v>
      </c>
      <c r="D9" s="17">
        <v>0.60502126714947602</v>
      </c>
      <c r="E9" s="17">
        <v>0.60265373775559195</v>
      </c>
      <c r="F9" s="17"/>
      <c r="G9" s="17">
        <v>0.78877159844249101</v>
      </c>
      <c r="H9" s="17">
        <v>0.84364666038533498</v>
      </c>
      <c r="I9" s="17">
        <v>0.49102255505500397</v>
      </c>
      <c r="J9" s="17"/>
      <c r="K9" s="17">
        <v>0.63561309173375402</v>
      </c>
      <c r="L9" s="17">
        <v>0.56168210359316295</v>
      </c>
      <c r="M9" s="17">
        <v>0.43455654722049603</v>
      </c>
      <c r="N9" s="17">
        <v>0.74233936024278302</v>
      </c>
      <c r="O9" s="17">
        <v>0.56667526212937702</v>
      </c>
      <c r="P9" s="17">
        <v>0.64457347126644404</v>
      </c>
      <c r="Q9" s="17">
        <v>0.63402343108646197</v>
      </c>
      <c r="R9" s="17">
        <v>0.46265541440818198</v>
      </c>
      <c r="S9" s="17">
        <v>0.63422578809289798</v>
      </c>
      <c r="T9" s="17">
        <v>0.65420196547707898</v>
      </c>
      <c r="U9" s="17">
        <v>0.61459621560563304</v>
      </c>
      <c r="V9" s="17">
        <v>0.85804127806987895</v>
      </c>
      <c r="W9" s="17">
        <v>0.61635921424482099</v>
      </c>
      <c r="X9" s="17">
        <v>0.53283582258596895</v>
      </c>
      <c r="Y9" s="17">
        <v>0.69913566023087304</v>
      </c>
      <c r="Z9" s="17">
        <v>0.60496586499505001</v>
      </c>
      <c r="AA9" s="17"/>
      <c r="AB9" s="17">
        <v>0.63839721637536895</v>
      </c>
      <c r="AC9" s="17">
        <v>0.59841644281315298</v>
      </c>
      <c r="AD9" s="17">
        <v>0.57625832349186801</v>
      </c>
      <c r="AE9" s="17">
        <v>0.511437481764488</v>
      </c>
      <c r="AF9" s="17"/>
      <c r="AG9" s="17">
        <v>0.62028543787586798</v>
      </c>
      <c r="AH9" s="17">
        <v>0.65897980363672504</v>
      </c>
      <c r="AI9" s="17">
        <v>0.49279178427461801</v>
      </c>
      <c r="AJ9" s="17">
        <v>0.23366677120034801</v>
      </c>
      <c r="AK9" s="17"/>
      <c r="AL9" s="17">
        <v>0.58434317006371295</v>
      </c>
      <c r="AM9" s="17">
        <v>0.62416032056301496</v>
      </c>
      <c r="AN9" s="17">
        <v>0.60042070959061</v>
      </c>
      <c r="AO9" s="17">
        <v>0.63847262648118697</v>
      </c>
      <c r="AP9" s="17">
        <v>0.60436397241734796</v>
      </c>
      <c r="AQ9" s="17">
        <v>0.59232605585473597</v>
      </c>
      <c r="AR9" s="17"/>
      <c r="AS9" s="17">
        <v>0.57846092006271799</v>
      </c>
      <c r="AT9" s="17">
        <v>0.57737608163552501</v>
      </c>
      <c r="AU9" s="17">
        <v>0.57737608163552501</v>
      </c>
      <c r="AV9" s="17" t="s">
        <v>136</v>
      </c>
      <c r="AW9" s="17" t="s">
        <v>136</v>
      </c>
      <c r="AX9" s="17" t="s">
        <v>136</v>
      </c>
      <c r="AY9" s="17">
        <v>0.66373072962808799</v>
      </c>
      <c r="AZ9" s="17">
        <v>0.786312385256555</v>
      </c>
      <c r="BA9" s="17">
        <v>0.68594066336019799</v>
      </c>
      <c r="BB9" s="17"/>
      <c r="BC9" s="17">
        <v>0.57861746824321303</v>
      </c>
      <c r="BD9" s="17">
        <v>0.55658822867079005</v>
      </c>
      <c r="BE9" s="17">
        <v>0.68050189874309897</v>
      </c>
      <c r="BF9" s="17">
        <v>0.62130539424100395</v>
      </c>
      <c r="BG9" s="17">
        <v>0.61858902295071405</v>
      </c>
      <c r="BH9" s="17">
        <v>0.59351487364709499</v>
      </c>
      <c r="BI9" s="17"/>
      <c r="BJ9" s="17">
        <v>0.61735130119904602</v>
      </c>
      <c r="BK9" s="17">
        <v>0.65737315306117095</v>
      </c>
      <c r="BL9" s="17">
        <v>0.60548474467894298</v>
      </c>
      <c r="BM9" s="17">
        <v>0.58183541417256501</v>
      </c>
      <c r="BN9" s="17">
        <v>0.58597957701805703</v>
      </c>
      <c r="BO9" s="17">
        <v>0.55508389291475702</v>
      </c>
      <c r="BP9" s="17"/>
      <c r="BQ9" s="17">
        <v>0.57231286506878498</v>
      </c>
      <c r="BR9" s="17">
        <v>0.67603901289956003</v>
      </c>
      <c r="BS9" s="17"/>
      <c r="BT9" s="17">
        <v>0.59410985554297702</v>
      </c>
      <c r="BU9" s="17">
        <v>0.61309362948857804</v>
      </c>
      <c r="BV9" s="17"/>
      <c r="BW9" s="17">
        <v>0.67480462933629803</v>
      </c>
      <c r="BX9" s="17">
        <v>0.47100396843548797</v>
      </c>
    </row>
    <row r="10" spans="2:76" ht="58" x14ac:dyDescent="0.35">
      <c r="B10" s="18" t="s">
        <v>263</v>
      </c>
      <c r="C10" s="17">
        <v>4.82036974491033E-2</v>
      </c>
      <c r="D10" s="17">
        <v>4.2013382881601599E-2</v>
      </c>
      <c r="E10" s="17">
        <v>5.36628872634443E-2</v>
      </c>
      <c r="F10" s="17"/>
      <c r="G10" s="17">
        <v>0</v>
      </c>
      <c r="H10" s="17">
        <v>6.14465385341039E-3</v>
      </c>
      <c r="I10" s="17">
        <v>6.9700117599759803E-2</v>
      </c>
      <c r="J10" s="17"/>
      <c r="K10" s="17">
        <v>0</v>
      </c>
      <c r="L10" s="17">
        <v>8.3037021847838802E-2</v>
      </c>
      <c r="M10" s="17">
        <v>3.2238267142990398E-2</v>
      </c>
      <c r="N10" s="17">
        <v>0</v>
      </c>
      <c r="O10" s="17">
        <v>0</v>
      </c>
      <c r="P10" s="17">
        <v>0</v>
      </c>
      <c r="Q10" s="17">
        <v>1.98382395696476E-2</v>
      </c>
      <c r="R10" s="17">
        <v>0.116530017426779</v>
      </c>
      <c r="S10" s="17">
        <v>5.7977322959675601E-2</v>
      </c>
      <c r="T10" s="17">
        <v>7.4735571940732102E-3</v>
      </c>
      <c r="U10" s="17">
        <v>7.4325015941556397E-2</v>
      </c>
      <c r="V10" s="17">
        <v>7.1429593841649403E-2</v>
      </c>
      <c r="W10" s="17">
        <v>6.4149175061390798E-2</v>
      </c>
      <c r="X10" s="17">
        <v>0.19656427744233301</v>
      </c>
      <c r="Y10" s="17">
        <v>4.8955031417989403E-2</v>
      </c>
      <c r="Z10" s="17">
        <v>0.122360332414612</v>
      </c>
      <c r="AA10" s="17"/>
      <c r="AB10" s="17">
        <v>4.1331475374181303E-2</v>
      </c>
      <c r="AC10" s="17">
        <v>5.4932850964638201E-2</v>
      </c>
      <c r="AD10" s="17">
        <v>5.0650306997543901E-2</v>
      </c>
      <c r="AE10" s="17">
        <v>3.6468817006220101E-2</v>
      </c>
      <c r="AF10" s="17"/>
      <c r="AG10" s="17">
        <v>4.3803226840085301E-2</v>
      </c>
      <c r="AH10" s="17">
        <v>5.5632780301343297E-2</v>
      </c>
      <c r="AI10" s="17">
        <v>6.7311888136127998E-2</v>
      </c>
      <c r="AJ10" s="17">
        <v>0</v>
      </c>
      <c r="AK10" s="17"/>
      <c r="AL10" s="17">
        <v>5.3857448581075398E-2</v>
      </c>
      <c r="AM10" s="17">
        <v>6.5626615631437901E-2</v>
      </c>
      <c r="AN10" s="17">
        <v>6.1241198967223298E-2</v>
      </c>
      <c r="AO10" s="17">
        <v>0</v>
      </c>
      <c r="AP10" s="17">
        <v>6.7793622846499396E-2</v>
      </c>
      <c r="AQ10" s="17">
        <v>2.5513166269899398E-2</v>
      </c>
      <c r="AR10" s="17"/>
      <c r="AS10" s="17">
        <v>6.03849659429345E-2</v>
      </c>
      <c r="AT10" s="17">
        <v>3.4680576013021699E-2</v>
      </c>
      <c r="AU10" s="17">
        <v>3.4680576013021699E-2</v>
      </c>
      <c r="AV10" s="17" t="s">
        <v>136</v>
      </c>
      <c r="AW10" s="17" t="s">
        <v>136</v>
      </c>
      <c r="AX10" s="17" t="s">
        <v>136</v>
      </c>
      <c r="AY10" s="17">
        <v>0</v>
      </c>
      <c r="AZ10" s="17">
        <v>0</v>
      </c>
      <c r="BA10" s="17">
        <v>0</v>
      </c>
      <c r="BB10" s="17"/>
      <c r="BC10" s="17">
        <v>6.8653363875493797E-2</v>
      </c>
      <c r="BD10" s="17">
        <v>4.6898631425752103E-2</v>
      </c>
      <c r="BE10" s="17">
        <v>0</v>
      </c>
      <c r="BF10" s="17">
        <v>2.48900466496936E-2</v>
      </c>
      <c r="BG10" s="17">
        <v>4.1664647394971201E-2</v>
      </c>
      <c r="BH10" s="17">
        <v>0.10830600237237201</v>
      </c>
      <c r="BI10" s="17"/>
      <c r="BJ10" s="17">
        <v>4.5527402221520699E-2</v>
      </c>
      <c r="BK10" s="17">
        <v>3.4351035683171799E-2</v>
      </c>
      <c r="BL10" s="17">
        <v>4.0215559682213298E-2</v>
      </c>
      <c r="BM10" s="17">
        <v>5.4730321626737299E-2</v>
      </c>
      <c r="BN10" s="17">
        <v>4.8521458618874899E-2</v>
      </c>
      <c r="BO10" s="17">
        <v>6.6518779244107498E-2</v>
      </c>
      <c r="BP10" s="17"/>
      <c r="BQ10" s="17">
        <v>5.5925145144120697E-2</v>
      </c>
      <c r="BR10" s="17">
        <v>3.0558487922634499E-2</v>
      </c>
      <c r="BS10" s="17"/>
      <c r="BT10" s="17">
        <v>6.2124397469810702E-2</v>
      </c>
      <c r="BU10" s="17">
        <v>3.4908582465368897E-2</v>
      </c>
      <c r="BV10" s="17"/>
      <c r="BW10" s="17">
        <v>4.0282463060524902E-2</v>
      </c>
      <c r="BX10" s="17">
        <v>5.9958451569520503E-2</v>
      </c>
    </row>
    <row r="11" spans="2:76" ht="29" x14ac:dyDescent="0.35">
      <c r="B11" s="18" t="s">
        <v>264</v>
      </c>
      <c r="C11" s="17">
        <v>0.33963645465092701</v>
      </c>
      <c r="D11" s="17">
        <v>0.34611366181752401</v>
      </c>
      <c r="E11" s="17">
        <v>0.33211591156745501</v>
      </c>
      <c r="F11" s="17"/>
      <c r="G11" s="17">
        <v>0.137153104517937</v>
      </c>
      <c r="H11" s="17">
        <v>0.14493381093450999</v>
      </c>
      <c r="I11" s="17">
        <v>0.43654716955239498</v>
      </c>
      <c r="J11" s="17"/>
      <c r="K11" s="17">
        <v>0.34920785011635203</v>
      </c>
      <c r="L11" s="17">
        <v>0.33528490682433798</v>
      </c>
      <c r="M11" s="17">
        <v>0.50652414745001195</v>
      </c>
      <c r="N11" s="17">
        <v>0.25766063975721698</v>
      </c>
      <c r="O11" s="17">
        <v>0.43332473787062298</v>
      </c>
      <c r="P11" s="17">
        <v>0.35542652873355601</v>
      </c>
      <c r="Q11" s="17">
        <v>0.34613832934388999</v>
      </c>
      <c r="R11" s="17">
        <v>0.40590239562404801</v>
      </c>
      <c r="S11" s="17">
        <v>0.30779688894742602</v>
      </c>
      <c r="T11" s="17">
        <v>0.33832447732884802</v>
      </c>
      <c r="U11" s="17">
        <v>0.31107876845281002</v>
      </c>
      <c r="V11" s="17">
        <v>7.0529128088471602E-2</v>
      </c>
      <c r="W11" s="17">
        <v>0.29070506053232298</v>
      </c>
      <c r="X11" s="17">
        <v>0.27059989997169798</v>
      </c>
      <c r="Y11" s="17">
        <v>0.25190930835113701</v>
      </c>
      <c r="Z11" s="17">
        <v>0.27267380259033802</v>
      </c>
      <c r="AA11" s="17"/>
      <c r="AB11" s="17">
        <v>0.29918816631039302</v>
      </c>
      <c r="AC11" s="17">
        <v>0.34192555844684203</v>
      </c>
      <c r="AD11" s="17">
        <v>0.36506057687915</v>
      </c>
      <c r="AE11" s="17">
        <v>0.45209370122929199</v>
      </c>
      <c r="AF11" s="17"/>
      <c r="AG11" s="17">
        <v>0.32456267206787898</v>
      </c>
      <c r="AH11" s="17">
        <v>0.28538741606193202</v>
      </c>
      <c r="AI11" s="17">
        <v>0.43989632758925401</v>
      </c>
      <c r="AJ11" s="17">
        <v>0.76633322879965204</v>
      </c>
      <c r="AK11" s="17"/>
      <c r="AL11" s="17">
        <v>0.361799381355211</v>
      </c>
      <c r="AM11" s="17">
        <v>0.30035872786232198</v>
      </c>
      <c r="AN11" s="17">
        <v>0.33833809144216698</v>
      </c>
      <c r="AO11" s="17">
        <v>0.36152737351881298</v>
      </c>
      <c r="AP11" s="17">
        <v>0.327842404736152</v>
      </c>
      <c r="AQ11" s="17">
        <v>0.38216077787536501</v>
      </c>
      <c r="AR11" s="17"/>
      <c r="AS11" s="17">
        <v>0.35619328278759299</v>
      </c>
      <c r="AT11" s="17">
        <v>0.387943342351453</v>
      </c>
      <c r="AU11" s="17">
        <v>0.387943342351453</v>
      </c>
      <c r="AV11" s="17" t="s">
        <v>136</v>
      </c>
      <c r="AW11" s="17" t="s">
        <v>136</v>
      </c>
      <c r="AX11" s="17" t="s">
        <v>136</v>
      </c>
      <c r="AY11" s="17">
        <v>0.271624787101788</v>
      </c>
      <c r="AZ11" s="17">
        <v>0.142793194197295</v>
      </c>
      <c r="BA11" s="17">
        <v>0.31405933663980201</v>
      </c>
      <c r="BB11" s="17"/>
      <c r="BC11" s="17">
        <v>0.34818500986036</v>
      </c>
      <c r="BD11" s="17">
        <v>0.39651313990345699</v>
      </c>
      <c r="BE11" s="17">
        <v>0.31949810125690098</v>
      </c>
      <c r="BF11" s="17">
        <v>0.33484027549779399</v>
      </c>
      <c r="BG11" s="17">
        <v>0.32664765548531599</v>
      </c>
      <c r="BH11" s="17">
        <v>0.29817912398053298</v>
      </c>
      <c r="BI11" s="17"/>
      <c r="BJ11" s="17">
        <v>0.32758458251336198</v>
      </c>
      <c r="BK11" s="17">
        <v>0.29999372784825801</v>
      </c>
      <c r="BL11" s="17">
        <v>0.34051926036471702</v>
      </c>
      <c r="BM11" s="17">
        <v>0.35688275566204902</v>
      </c>
      <c r="BN11" s="17">
        <v>0.34415298589683402</v>
      </c>
      <c r="BO11" s="17">
        <v>0.378397327841135</v>
      </c>
      <c r="BP11" s="17"/>
      <c r="BQ11" s="17">
        <v>0.36812029722608802</v>
      </c>
      <c r="BR11" s="17">
        <v>0.276560444003283</v>
      </c>
      <c r="BS11" s="17"/>
      <c r="BT11" s="17">
        <v>0.33746223916463503</v>
      </c>
      <c r="BU11" s="17">
        <v>0.33943479168148</v>
      </c>
      <c r="BV11" s="17"/>
      <c r="BW11" s="17">
        <v>0.27330706076613398</v>
      </c>
      <c r="BX11" s="17">
        <v>0.46903757999499202</v>
      </c>
    </row>
    <row r="12" spans="2:76" x14ac:dyDescent="0.35">
      <c r="B12" s="32" t="s">
        <v>97</v>
      </c>
      <c r="C12" s="19">
        <v>9.3737298256323896E-3</v>
      </c>
      <c r="D12" s="19">
        <v>6.8516881513987103E-3</v>
      </c>
      <c r="E12" s="19">
        <v>1.15674634135094E-2</v>
      </c>
      <c r="F12" s="19"/>
      <c r="G12" s="19">
        <v>7.4075297039571802E-2</v>
      </c>
      <c r="H12" s="19">
        <v>5.27487482674476E-3</v>
      </c>
      <c r="I12" s="19">
        <v>2.7301577928418299E-3</v>
      </c>
      <c r="J12" s="19"/>
      <c r="K12" s="19">
        <v>1.51790581498933E-2</v>
      </c>
      <c r="L12" s="19">
        <v>1.99959677346607E-2</v>
      </c>
      <c r="M12" s="19">
        <v>2.6681038186501301E-2</v>
      </c>
      <c r="N12" s="19">
        <v>0</v>
      </c>
      <c r="O12" s="19">
        <v>0</v>
      </c>
      <c r="P12" s="19">
        <v>0</v>
      </c>
      <c r="Q12" s="19">
        <v>0</v>
      </c>
      <c r="R12" s="19">
        <v>1.49121725409918E-2</v>
      </c>
      <c r="S12" s="19">
        <v>0</v>
      </c>
      <c r="T12" s="19">
        <v>0</v>
      </c>
      <c r="U12" s="19">
        <v>0</v>
      </c>
      <c r="V12" s="19">
        <v>0</v>
      </c>
      <c r="W12" s="19">
        <v>2.8786550161465901E-2</v>
      </c>
      <c r="X12" s="19">
        <v>0</v>
      </c>
      <c r="Y12" s="19">
        <v>0</v>
      </c>
      <c r="Z12" s="19">
        <v>0</v>
      </c>
      <c r="AA12" s="19"/>
      <c r="AB12" s="19">
        <v>2.1083141940056699E-2</v>
      </c>
      <c r="AC12" s="19">
        <v>4.7251477753667602E-3</v>
      </c>
      <c r="AD12" s="19">
        <v>8.0307926314385006E-3</v>
      </c>
      <c r="AE12" s="19">
        <v>0</v>
      </c>
      <c r="AF12" s="19"/>
      <c r="AG12" s="19">
        <v>1.1348663216167201E-2</v>
      </c>
      <c r="AH12" s="19">
        <v>0</v>
      </c>
      <c r="AI12" s="19">
        <v>0</v>
      </c>
      <c r="AJ12" s="19">
        <v>0</v>
      </c>
      <c r="AK12" s="19"/>
      <c r="AL12" s="19">
        <v>0</v>
      </c>
      <c r="AM12" s="19">
        <v>9.8543359432257793E-3</v>
      </c>
      <c r="AN12" s="19">
        <v>0</v>
      </c>
      <c r="AO12" s="19">
        <v>0</v>
      </c>
      <c r="AP12" s="19">
        <v>0</v>
      </c>
      <c r="AQ12" s="19">
        <v>0</v>
      </c>
      <c r="AR12" s="19"/>
      <c r="AS12" s="19">
        <v>4.9608312067543703E-3</v>
      </c>
      <c r="AT12" s="19">
        <v>0</v>
      </c>
      <c r="AU12" s="19">
        <v>0</v>
      </c>
      <c r="AV12" s="19" t="s">
        <v>136</v>
      </c>
      <c r="AW12" s="19" t="s">
        <v>136</v>
      </c>
      <c r="AX12" s="19" t="s">
        <v>136</v>
      </c>
      <c r="AY12" s="19">
        <v>6.4644483270124301E-2</v>
      </c>
      <c r="AZ12" s="19">
        <v>7.0894420546149306E-2</v>
      </c>
      <c r="BA12" s="19">
        <v>0</v>
      </c>
      <c r="BB12" s="19"/>
      <c r="BC12" s="19">
        <v>4.5441580209333596E-3</v>
      </c>
      <c r="BD12" s="19">
        <v>0</v>
      </c>
      <c r="BE12" s="19">
        <v>0</v>
      </c>
      <c r="BF12" s="19">
        <v>1.89642836115082E-2</v>
      </c>
      <c r="BG12" s="19">
        <v>1.30986741689987E-2</v>
      </c>
      <c r="BH12" s="19">
        <v>0</v>
      </c>
      <c r="BI12" s="19"/>
      <c r="BJ12" s="19">
        <v>9.5367140660708605E-3</v>
      </c>
      <c r="BK12" s="19">
        <v>8.2820834073988707E-3</v>
      </c>
      <c r="BL12" s="19">
        <v>1.3780435274127501E-2</v>
      </c>
      <c r="BM12" s="19">
        <v>6.5515085386487803E-3</v>
      </c>
      <c r="BN12" s="19">
        <v>2.1345978466234001E-2</v>
      </c>
      <c r="BO12" s="19">
        <v>0</v>
      </c>
      <c r="BP12" s="19"/>
      <c r="BQ12" s="19">
        <v>3.6416925610060699E-3</v>
      </c>
      <c r="BR12" s="19">
        <v>1.6842055174522499E-2</v>
      </c>
      <c r="BS12" s="19"/>
      <c r="BT12" s="19">
        <v>6.30350782257712E-3</v>
      </c>
      <c r="BU12" s="19">
        <v>1.25629963645733E-2</v>
      </c>
      <c r="BV12" s="19"/>
      <c r="BW12" s="19">
        <v>1.16058468370423E-2</v>
      </c>
      <c r="BX12" s="19">
        <v>0</v>
      </c>
    </row>
    <row r="13" spans="2:76" x14ac:dyDescent="0.35">
      <c r="B13" t="s">
        <v>503</v>
      </c>
    </row>
    <row r="14" spans="2:76" x14ac:dyDescent="0.35">
      <c r="B14" t="s">
        <v>100</v>
      </c>
    </row>
    <row r="15" spans="2:76" x14ac:dyDescent="0.35">
      <c r="B15" t="s">
        <v>101</v>
      </c>
    </row>
    <row r="17" spans="2:2" x14ac:dyDescent="0.35">
      <c r="B1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X16"/>
  <sheetViews>
    <sheetView showGridLines="0" topLeftCell="A6" workbookViewId="0">
      <pane xSplit="2" topLeftCell="C1" activePane="topRight" state="frozen"/>
      <selection pane="topRight" activeCell="D7" sqref="D7"/>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380</v>
      </c>
      <c r="D7" s="10">
        <v>183</v>
      </c>
      <c r="E7" s="10">
        <v>197</v>
      </c>
      <c r="F7" s="10"/>
      <c r="G7" s="10">
        <v>45</v>
      </c>
      <c r="H7" s="10">
        <v>138</v>
      </c>
      <c r="I7" s="10">
        <v>197</v>
      </c>
      <c r="J7" s="10"/>
      <c r="K7" s="10">
        <v>38</v>
      </c>
      <c r="L7" s="10">
        <v>58</v>
      </c>
      <c r="M7" s="10">
        <v>15</v>
      </c>
      <c r="N7" s="10">
        <v>18</v>
      </c>
      <c r="O7" s="10">
        <v>4</v>
      </c>
      <c r="P7" s="10">
        <v>8</v>
      </c>
      <c r="Q7" s="10">
        <v>36</v>
      </c>
      <c r="R7" s="10">
        <v>30</v>
      </c>
      <c r="S7" s="10">
        <v>11</v>
      </c>
      <c r="T7" s="10">
        <v>84</v>
      </c>
      <c r="U7" s="10">
        <v>16</v>
      </c>
      <c r="V7" s="10">
        <v>12</v>
      </c>
      <c r="W7" s="10">
        <v>20</v>
      </c>
      <c r="X7" s="10">
        <v>6</v>
      </c>
      <c r="Y7" s="10">
        <v>14</v>
      </c>
      <c r="Z7" s="10">
        <v>10</v>
      </c>
      <c r="AA7" s="10"/>
      <c r="AB7" s="10">
        <v>121</v>
      </c>
      <c r="AC7" s="10">
        <v>145</v>
      </c>
      <c r="AD7" s="10">
        <v>57</v>
      </c>
      <c r="AE7" s="10">
        <v>32</v>
      </c>
      <c r="AF7" s="10"/>
      <c r="AG7" s="10">
        <v>265</v>
      </c>
      <c r="AH7" s="10">
        <v>25</v>
      </c>
      <c r="AI7" s="10">
        <v>54</v>
      </c>
      <c r="AJ7" s="10">
        <v>3</v>
      </c>
      <c r="AK7" s="10"/>
      <c r="AL7" s="10">
        <v>106</v>
      </c>
      <c r="AM7" s="10">
        <v>71</v>
      </c>
      <c r="AN7" s="10">
        <v>29</v>
      </c>
      <c r="AO7" s="10">
        <v>24</v>
      </c>
      <c r="AP7" s="10">
        <v>13</v>
      </c>
      <c r="AQ7" s="10">
        <v>23</v>
      </c>
      <c r="AR7" s="10"/>
      <c r="AS7" s="10">
        <v>249</v>
      </c>
      <c r="AT7" s="10">
        <v>54</v>
      </c>
      <c r="AU7" s="10">
        <v>54</v>
      </c>
      <c r="AV7" s="10" t="s">
        <v>135</v>
      </c>
      <c r="AW7" s="10" t="s">
        <v>135</v>
      </c>
      <c r="AX7" s="10" t="s">
        <v>135</v>
      </c>
      <c r="AY7" s="10">
        <v>10</v>
      </c>
      <c r="AZ7" s="10">
        <v>23</v>
      </c>
      <c r="BA7" s="10">
        <v>2</v>
      </c>
      <c r="BB7" s="10"/>
      <c r="BC7" s="10">
        <v>123</v>
      </c>
      <c r="BD7" s="10">
        <v>28</v>
      </c>
      <c r="BE7" s="10">
        <v>15</v>
      </c>
      <c r="BF7" s="10">
        <v>68</v>
      </c>
      <c r="BG7" s="10">
        <v>139</v>
      </c>
      <c r="BH7" s="10">
        <v>6</v>
      </c>
      <c r="BI7" s="10"/>
      <c r="BJ7" s="10">
        <v>56</v>
      </c>
      <c r="BK7" s="10">
        <v>91</v>
      </c>
      <c r="BL7" s="10">
        <v>35</v>
      </c>
      <c r="BM7" s="10">
        <v>101</v>
      </c>
      <c r="BN7" s="10">
        <v>54</v>
      </c>
      <c r="BO7" s="10">
        <v>43</v>
      </c>
      <c r="BP7" s="10"/>
      <c r="BQ7" s="10">
        <v>254</v>
      </c>
      <c r="BR7" s="10">
        <v>125</v>
      </c>
      <c r="BS7" s="10"/>
      <c r="BT7" s="10">
        <v>184</v>
      </c>
      <c r="BU7" s="10">
        <v>194</v>
      </c>
      <c r="BV7" s="10"/>
      <c r="BW7" s="10">
        <v>280</v>
      </c>
      <c r="BX7" s="10">
        <v>94</v>
      </c>
    </row>
    <row r="8" spans="2:76" ht="30" customHeight="1" x14ac:dyDescent="0.35">
      <c r="B8" s="11" t="s">
        <v>20</v>
      </c>
      <c r="C8" s="11">
        <v>379</v>
      </c>
      <c r="D8" s="11">
        <v>175</v>
      </c>
      <c r="E8" s="11">
        <v>203</v>
      </c>
      <c r="F8" s="11"/>
      <c r="G8" s="11">
        <v>42</v>
      </c>
      <c r="H8" s="11">
        <v>130</v>
      </c>
      <c r="I8" s="11">
        <v>207</v>
      </c>
      <c r="J8" s="11"/>
      <c r="K8" s="11">
        <v>48</v>
      </c>
      <c r="L8" s="11">
        <v>60</v>
      </c>
      <c r="M8" s="11">
        <v>13</v>
      </c>
      <c r="N8" s="11">
        <v>17</v>
      </c>
      <c r="O8" s="11">
        <v>4</v>
      </c>
      <c r="P8" s="11">
        <v>7</v>
      </c>
      <c r="Q8" s="11">
        <v>35</v>
      </c>
      <c r="R8" s="11">
        <v>31</v>
      </c>
      <c r="S8" s="11">
        <v>10</v>
      </c>
      <c r="T8" s="11">
        <v>84</v>
      </c>
      <c r="U8" s="11">
        <v>16</v>
      </c>
      <c r="V8" s="11">
        <v>9</v>
      </c>
      <c r="W8" s="11">
        <v>17</v>
      </c>
      <c r="X8" s="11">
        <v>7</v>
      </c>
      <c r="Y8" s="11">
        <v>13</v>
      </c>
      <c r="Z8" s="11">
        <v>8</v>
      </c>
      <c r="AA8" s="11"/>
      <c r="AB8" s="11">
        <v>119</v>
      </c>
      <c r="AC8" s="11">
        <v>146</v>
      </c>
      <c r="AD8" s="11">
        <v>58</v>
      </c>
      <c r="AE8" s="11">
        <v>30</v>
      </c>
      <c r="AF8" s="11"/>
      <c r="AG8" s="11">
        <v>267</v>
      </c>
      <c r="AH8" s="11">
        <v>23</v>
      </c>
      <c r="AI8" s="11">
        <v>52</v>
      </c>
      <c r="AJ8" s="11">
        <v>3</v>
      </c>
      <c r="AK8" s="11"/>
      <c r="AL8" s="11">
        <v>107</v>
      </c>
      <c r="AM8" s="11">
        <v>73</v>
      </c>
      <c r="AN8" s="11">
        <v>29</v>
      </c>
      <c r="AO8" s="11">
        <v>24</v>
      </c>
      <c r="AP8" s="11">
        <v>13</v>
      </c>
      <c r="AQ8" s="11">
        <v>22</v>
      </c>
      <c r="AR8" s="11"/>
      <c r="AS8" s="11">
        <v>249</v>
      </c>
      <c r="AT8" s="11">
        <v>55</v>
      </c>
      <c r="AU8" s="11">
        <v>55</v>
      </c>
      <c r="AV8" s="11" t="s">
        <v>135</v>
      </c>
      <c r="AW8" s="11" t="s">
        <v>135</v>
      </c>
      <c r="AX8" s="11" t="s">
        <v>135</v>
      </c>
      <c r="AY8" s="11">
        <v>10</v>
      </c>
      <c r="AZ8" s="11">
        <v>22</v>
      </c>
      <c r="BA8" s="11">
        <v>2</v>
      </c>
      <c r="BB8" s="11"/>
      <c r="BC8" s="11">
        <v>126</v>
      </c>
      <c r="BD8" s="11">
        <v>27</v>
      </c>
      <c r="BE8" s="11">
        <v>15</v>
      </c>
      <c r="BF8" s="11">
        <v>64</v>
      </c>
      <c r="BG8" s="11">
        <v>139</v>
      </c>
      <c r="BH8" s="11">
        <v>6</v>
      </c>
      <c r="BI8" s="11"/>
      <c r="BJ8" s="11">
        <v>53</v>
      </c>
      <c r="BK8" s="11">
        <v>91</v>
      </c>
      <c r="BL8" s="11">
        <v>35</v>
      </c>
      <c r="BM8" s="11">
        <v>102</v>
      </c>
      <c r="BN8" s="11">
        <v>55</v>
      </c>
      <c r="BO8" s="11">
        <v>43</v>
      </c>
      <c r="BP8" s="11"/>
      <c r="BQ8" s="11">
        <v>252</v>
      </c>
      <c r="BR8" s="11">
        <v>126</v>
      </c>
      <c r="BS8" s="11"/>
      <c r="BT8" s="11">
        <v>185</v>
      </c>
      <c r="BU8" s="11">
        <v>191</v>
      </c>
      <c r="BV8" s="11"/>
      <c r="BW8" s="11">
        <v>276</v>
      </c>
      <c r="BX8" s="11">
        <v>97</v>
      </c>
    </row>
    <row r="9" spans="2:76" ht="29" x14ac:dyDescent="0.35">
      <c r="B9" s="18" t="s">
        <v>266</v>
      </c>
      <c r="C9" s="17">
        <v>0.83904204344081501</v>
      </c>
      <c r="D9" s="17">
        <v>0.82267967146966603</v>
      </c>
      <c r="E9" s="17">
        <v>0.85314933263777504</v>
      </c>
      <c r="F9" s="17"/>
      <c r="G9" s="17">
        <v>0.66941076264861898</v>
      </c>
      <c r="H9" s="17">
        <v>0.834176417653123</v>
      </c>
      <c r="I9" s="17">
        <v>0.87641969880904003</v>
      </c>
      <c r="J9" s="17"/>
      <c r="K9" s="17">
        <v>0.91740837068362102</v>
      </c>
      <c r="L9" s="17">
        <v>0.85274138900851204</v>
      </c>
      <c r="M9" s="17">
        <v>0.78952269762310101</v>
      </c>
      <c r="N9" s="17">
        <v>0.72315654002705798</v>
      </c>
      <c r="O9" s="17">
        <v>0.75129567395076702</v>
      </c>
      <c r="P9" s="17">
        <v>0.749963409560372</v>
      </c>
      <c r="Q9" s="17">
        <v>0.78581938919122096</v>
      </c>
      <c r="R9" s="17">
        <v>0.86190844501542496</v>
      </c>
      <c r="S9" s="17">
        <v>0.91158223940824501</v>
      </c>
      <c r="T9" s="17">
        <v>0.84994445956003095</v>
      </c>
      <c r="U9" s="17">
        <v>0.80877042216180395</v>
      </c>
      <c r="V9" s="17">
        <v>0.83738327895680997</v>
      </c>
      <c r="W9" s="17">
        <v>0.85737563037014797</v>
      </c>
      <c r="X9" s="17">
        <v>1</v>
      </c>
      <c r="Y9" s="17">
        <v>0.78146791921863501</v>
      </c>
      <c r="Z9" s="17">
        <v>0.60329309335438897</v>
      </c>
      <c r="AA9" s="17"/>
      <c r="AB9" s="17">
        <v>0.79956953823468202</v>
      </c>
      <c r="AC9" s="17">
        <v>0.86102737640936799</v>
      </c>
      <c r="AD9" s="17">
        <v>0.84434493301041103</v>
      </c>
      <c r="AE9" s="17">
        <v>0.93535601228754806</v>
      </c>
      <c r="AF9" s="17"/>
      <c r="AG9" s="17">
        <v>0.82062901543049904</v>
      </c>
      <c r="AH9" s="17">
        <v>0.96032839252565805</v>
      </c>
      <c r="AI9" s="17">
        <v>0.85449548036401701</v>
      </c>
      <c r="AJ9" s="17">
        <v>1</v>
      </c>
      <c r="AK9" s="17"/>
      <c r="AL9" s="17">
        <v>0.77676561022061097</v>
      </c>
      <c r="AM9" s="17">
        <v>0.851603706013493</v>
      </c>
      <c r="AN9" s="17">
        <v>0.82912376915356101</v>
      </c>
      <c r="AO9" s="17">
        <v>0.84746284122834403</v>
      </c>
      <c r="AP9" s="17">
        <v>1</v>
      </c>
      <c r="AQ9" s="17">
        <v>0.76201236637334102</v>
      </c>
      <c r="AR9" s="17"/>
      <c r="AS9" s="17">
        <v>0.87012378086307895</v>
      </c>
      <c r="AT9" s="17">
        <v>0.89963165869905304</v>
      </c>
      <c r="AU9" s="17">
        <v>0.89963165869905304</v>
      </c>
      <c r="AV9" s="17" t="s">
        <v>136</v>
      </c>
      <c r="AW9" s="17" t="s">
        <v>136</v>
      </c>
      <c r="AX9" s="17" t="s">
        <v>136</v>
      </c>
      <c r="AY9" s="17">
        <v>0.613300659160253</v>
      </c>
      <c r="AZ9" s="17">
        <v>0.58558520075438802</v>
      </c>
      <c r="BA9" s="17">
        <v>0.54692790558247095</v>
      </c>
      <c r="BB9" s="17"/>
      <c r="BC9" s="17">
        <v>0.884559512842788</v>
      </c>
      <c r="BD9" s="17">
        <v>0.88021311061020202</v>
      </c>
      <c r="BE9" s="17">
        <v>0.93754014293868904</v>
      </c>
      <c r="BF9" s="17">
        <v>0.76644436322320697</v>
      </c>
      <c r="BG9" s="17">
        <v>0.81101215461015497</v>
      </c>
      <c r="BH9" s="17">
        <v>0.84232068242574398</v>
      </c>
      <c r="BI9" s="17"/>
      <c r="BJ9" s="17">
        <v>0.80954994477002395</v>
      </c>
      <c r="BK9" s="17">
        <v>0.90327958922712404</v>
      </c>
      <c r="BL9" s="17">
        <v>0.74322988302084603</v>
      </c>
      <c r="BM9" s="17">
        <v>0.86983970014881995</v>
      </c>
      <c r="BN9" s="17">
        <v>0.81258700606096002</v>
      </c>
      <c r="BO9" s="17">
        <v>0.776690652048039</v>
      </c>
      <c r="BP9" s="17"/>
      <c r="BQ9" s="17">
        <v>0.84151361916003298</v>
      </c>
      <c r="BR9" s="17">
        <v>0.83260633525345795</v>
      </c>
      <c r="BS9" s="17"/>
      <c r="BT9" s="17">
        <v>0.84352210999830501</v>
      </c>
      <c r="BU9" s="17">
        <v>0.833098782961881</v>
      </c>
      <c r="BV9" s="17"/>
      <c r="BW9" s="17">
        <v>0.80633520952225501</v>
      </c>
      <c r="BX9" s="17">
        <v>0.92199941411748498</v>
      </c>
    </row>
    <row r="10" spans="2:76" ht="29" x14ac:dyDescent="0.35">
      <c r="B10" s="18" t="s">
        <v>267</v>
      </c>
      <c r="C10" s="17">
        <v>0.10430062204931601</v>
      </c>
      <c r="D10" s="17">
        <v>0.102421093117861</v>
      </c>
      <c r="E10" s="17">
        <v>0.105921111929197</v>
      </c>
      <c r="F10" s="17"/>
      <c r="G10" s="17">
        <v>0.20284822702976299</v>
      </c>
      <c r="H10" s="17">
        <v>0.107818406749995</v>
      </c>
      <c r="I10" s="17">
        <v>8.2150482332477001E-2</v>
      </c>
      <c r="J10" s="17"/>
      <c r="K10" s="17">
        <v>8.2591629316379506E-2</v>
      </c>
      <c r="L10" s="17">
        <v>8.1304025577894998E-2</v>
      </c>
      <c r="M10" s="17">
        <v>0.136290715270589</v>
      </c>
      <c r="N10" s="17">
        <v>0.110230628442386</v>
      </c>
      <c r="O10" s="17">
        <v>0</v>
      </c>
      <c r="P10" s="17">
        <v>0.125018295219814</v>
      </c>
      <c r="Q10" s="17">
        <v>0.107782172769687</v>
      </c>
      <c r="R10" s="17">
        <v>7.4827514534644396E-2</v>
      </c>
      <c r="S10" s="17">
        <v>8.8417760591755004E-2</v>
      </c>
      <c r="T10" s="17">
        <v>9.4080966451057402E-2</v>
      </c>
      <c r="U10" s="17">
        <v>0.191229577838196</v>
      </c>
      <c r="V10" s="17">
        <v>7.9677812639994905E-2</v>
      </c>
      <c r="W10" s="17">
        <v>9.4382483153580596E-2</v>
      </c>
      <c r="X10" s="17">
        <v>0</v>
      </c>
      <c r="Y10" s="17">
        <v>0.21853208078136499</v>
      </c>
      <c r="Z10" s="17">
        <v>0.39670690664561098</v>
      </c>
      <c r="AA10" s="17"/>
      <c r="AB10" s="17">
        <v>0.123173404356893</v>
      </c>
      <c r="AC10" s="17">
        <v>9.4189007018807905E-2</v>
      </c>
      <c r="AD10" s="17">
        <v>0.12242385888004</v>
      </c>
      <c r="AE10" s="17">
        <v>3.2561182626102199E-2</v>
      </c>
      <c r="AF10" s="17"/>
      <c r="AG10" s="17">
        <v>0.11974626288770999</v>
      </c>
      <c r="AH10" s="17">
        <v>3.9671607474342403E-2</v>
      </c>
      <c r="AI10" s="17">
        <v>9.0847297517492695E-2</v>
      </c>
      <c r="AJ10" s="17">
        <v>0</v>
      </c>
      <c r="AK10" s="17"/>
      <c r="AL10" s="17">
        <v>0.13611059167904599</v>
      </c>
      <c r="AM10" s="17">
        <v>0.121716860435929</v>
      </c>
      <c r="AN10" s="17">
        <v>0.105085527167391</v>
      </c>
      <c r="AO10" s="17">
        <v>7.3838246119713E-2</v>
      </c>
      <c r="AP10" s="17">
        <v>0</v>
      </c>
      <c r="AQ10" s="17">
        <v>0.19317824656454199</v>
      </c>
      <c r="AR10" s="17"/>
      <c r="AS10" s="17">
        <v>8.4623472627090704E-2</v>
      </c>
      <c r="AT10" s="17">
        <v>4.7454216974911402E-2</v>
      </c>
      <c r="AU10" s="17">
        <v>4.7454216974911402E-2</v>
      </c>
      <c r="AV10" s="17" t="s">
        <v>136</v>
      </c>
      <c r="AW10" s="17" t="s">
        <v>136</v>
      </c>
      <c r="AX10" s="17" t="s">
        <v>136</v>
      </c>
      <c r="AY10" s="17">
        <v>0.386699340839747</v>
      </c>
      <c r="AZ10" s="17">
        <v>0.254520171560988</v>
      </c>
      <c r="BA10" s="17">
        <v>0</v>
      </c>
      <c r="BB10" s="17"/>
      <c r="BC10" s="17">
        <v>7.7325472500446801E-2</v>
      </c>
      <c r="BD10" s="17">
        <v>0.11978688938979801</v>
      </c>
      <c r="BE10" s="17">
        <v>0</v>
      </c>
      <c r="BF10" s="17">
        <v>0.14871267205437499</v>
      </c>
      <c r="BG10" s="17">
        <v>0.115026040665399</v>
      </c>
      <c r="BH10" s="17">
        <v>0.15767931757425599</v>
      </c>
      <c r="BI10" s="17"/>
      <c r="BJ10" s="17">
        <v>0.121548093128354</v>
      </c>
      <c r="BK10" s="17">
        <v>5.7112417930660901E-2</v>
      </c>
      <c r="BL10" s="17">
        <v>0.20164442506907301</v>
      </c>
      <c r="BM10" s="17">
        <v>8.3962764334917894E-2</v>
      </c>
      <c r="BN10" s="17">
        <v>0.134925183424592</v>
      </c>
      <c r="BO10" s="17">
        <v>0.114455469617208</v>
      </c>
      <c r="BP10" s="17"/>
      <c r="BQ10" s="17">
        <v>9.8069650143400494E-2</v>
      </c>
      <c r="BR10" s="17">
        <v>0.117731742016219</v>
      </c>
      <c r="BS10" s="17"/>
      <c r="BT10" s="17">
        <v>8.9630063366787499E-2</v>
      </c>
      <c r="BU10" s="17">
        <v>0.11954981590028201</v>
      </c>
      <c r="BV10" s="17"/>
      <c r="BW10" s="17">
        <v>0.13313926547268601</v>
      </c>
      <c r="BX10" s="17">
        <v>2.88671059101499E-2</v>
      </c>
    </row>
    <row r="11" spans="2:76" x14ac:dyDescent="0.35">
      <c r="B11" s="32" t="s">
        <v>97</v>
      </c>
      <c r="C11" s="19">
        <v>5.6657334509868401E-2</v>
      </c>
      <c r="D11" s="19">
        <v>7.4899235412472898E-2</v>
      </c>
      <c r="E11" s="19">
        <v>4.0929555433027703E-2</v>
      </c>
      <c r="F11" s="19"/>
      <c r="G11" s="19">
        <v>0.127741010321618</v>
      </c>
      <c r="H11" s="19">
        <v>5.8005175596881703E-2</v>
      </c>
      <c r="I11" s="19">
        <v>4.1429818858483E-2</v>
      </c>
      <c r="J11" s="19"/>
      <c r="K11" s="19">
        <v>0</v>
      </c>
      <c r="L11" s="19">
        <v>6.5954585413593295E-2</v>
      </c>
      <c r="M11" s="19">
        <v>7.4186587106309307E-2</v>
      </c>
      <c r="N11" s="19">
        <v>0.166612831530556</v>
      </c>
      <c r="O11" s="19">
        <v>0.24870432604923301</v>
      </c>
      <c r="P11" s="19">
        <v>0.125018295219814</v>
      </c>
      <c r="Q11" s="19">
        <v>0.10639843803909101</v>
      </c>
      <c r="R11" s="19">
        <v>6.3264040449930906E-2</v>
      </c>
      <c r="S11" s="19">
        <v>0</v>
      </c>
      <c r="T11" s="19">
        <v>5.5974573988911702E-2</v>
      </c>
      <c r="U11" s="19">
        <v>0</v>
      </c>
      <c r="V11" s="19">
        <v>8.2938908403195094E-2</v>
      </c>
      <c r="W11" s="19">
        <v>4.82418864762717E-2</v>
      </c>
      <c r="X11" s="19">
        <v>0</v>
      </c>
      <c r="Y11" s="19">
        <v>0</v>
      </c>
      <c r="Z11" s="19">
        <v>0</v>
      </c>
      <c r="AA11" s="19"/>
      <c r="AB11" s="19">
        <v>7.7257057408425006E-2</v>
      </c>
      <c r="AC11" s="19">
        <v>4.4783616571824503E-2</v>
      </c>
      <c r="AD11" s="19">
        <v>3.3231208109548903E-2</v>
      </c>
      <c r="AE11" s="19">
        <v>3.20828050863496E-2</v>
      </c>
      <c r="AF11" s="19"/>
      <c r="AG11" s="19">
        <v>5.9624721681790102E-2</v>
      </c>
      <c r="AH11" s="19">
        <v>0</v>
      </c>
      <c r="AI11" s="19">
        <v>5.4657222118490403E-2</v>
      </c>
      <c r="AJ11" s="19">
        <v>0</v>
      </c>
      <c r="AK11" s="19"/>
      <c r="AL11" s="19">
        <v>8.71237981003425E-2</v>
      </c>
      <c r="AM11" s="19">
        <v>2.6679433550577201E-2</v>
      </c>
      <c r="AN11" s="19">
        <v>6.5790703679048504E-2</v>
      </c>
      <c r="AO11" s="19">
        <v>7.8698912651943398E-2</v>
      </c>
      <c r="AP11" s="19">
        <v>0</v>
      </c>
      <c r="AQ11" s="19">
        <v>4.4809387062116297E-2</v>
      </c>
      <c r="AR11" s="19"/>
      <c r="AS11" s="19">
        <v>4.5252746509830098E-2</v>
      </c>
      <c r="AT11" s="19">
        <v>5.2914124326035802E-2</v>
      </c>
      <c r="AU11" s="19">
        <v>5.2914124326035802E-2</v>
      </c>
      <c r="AV11" s="19" t="s">
        <v>136</v>
      </c>
      <c r="AW11" s="19" t="s">
        <v>136</v>
      </c>
      <c r="AX11" s="19" t="s">
        <v>136</v>
      </c>
      <c r="AY11" s="19">
        <v>0</v>
      </c>
      <c r="AZ11" s="19">
        <v>0.15989462768462401</v>
      </c>
      <c r="BA11" s="19">
        <v>0.45307209441752899</v>
      </c>
      <c r="BB11" s="19"/>
      <c r="BC11" s="19">
        <v>3.8115014656764701E-2</v>
      </c>
      <c r="BD11" s="19">
        <v>0</v>
      </c>
      <c r="BE11" s="19">
        <v>6.2459857061310797E-2</v>
      </c>
      <c r="BF11" s="19">
        <v>8.4842964722417896E-2</v>
      </c>
      <c r="BG11" s="19">
        <v>7.3961804724446203E-2</v>
      </c>
      <c r="BH11" s="19">
        <v>0</v>
      </c>
      <c r="BI11" s="19"/>
      <c r="BJ11" s="19">
        <v>6.8901962101622E-2</v>
      </c>
      <c r="BK11" s="19">
        <v>3.9607992842215001E-2</v>
      </c>
      <c r="BL11" s="19">
        <v>5.5125691910080599E-2</v>
      </c>
      <c r="BM11" s="19">
        <v>4.6197535516261899E-2</v>
      </c>
      <c r="BN11" s="19">
        <v>5.2487810514447703E-2</v>
      </c>
      <c r="BO11" s="19">
        <v>0.108853878334753</v>
      </c>
      <c r="BP11" s="19"/>
      <c r="BQ11" s="19">
        <v>6.0416730696566799E-2</v>
      </c>
      <c r="BR11" s="19">
        <v>4.9661922730322501E-2</v>
      </c>
      <c r="BS11" s="19"/>
      <c r="BT11" s="19">
        <v>6.6847826634907098E-2</v>
      </c>
      <c r="BU11" s="19">
        <v>4.7351401137836299E-2</v>
      </c>
      <c r="BV11" s="19"/>
      <c r="BW11" s="19">
        <v>6.05255250050592E-2</v>
      </c>
      <c r="BX11" s="19">
        <v>4.9133479972365203E-2</v>
      </c>
    </row>
    <row r="12" spans="2:76" x14ac:dyDescent="0.35">
      <c r="B12" t="s">
        <v>284</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X28"/>
  <sheetViews>
    <sheetView showGridLines="0" topLeftCell="A19"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ht="58" x14ac:dyDescent="0.35">
      <c r="B9" s="18" t="s">
        <v>269</v>
      </c>
      <c r="C9" s="17">
        <v>0.35901772931074799</v>
      </c>
      <c r="D9" s="17">
        <v>0.38342987439320603</v>
      </c>
      <c r="E9" s="17">
        <v>0.339116896561245</v>
      </c>
      <c r="F9" s="17"/>
      <c r="G9" s="17">
        <v>0.68212011189746602</v>
      </c>
      <c r="H9" s="17">
        <v>0.62746894445934698</v>
      </c>
      <c r="I9" s="17">
        <v>0.21986895489870401</v>
      </c>
      <c r="J9" s="17"/>
      <c r="K9" s="17">
        <v>0.31052398735154402</v>
      </c>
      <c r="L9" s="17">
        <v>0.32039153594363601</v>
      </c>
      <c r="M9" s="17">
        <v>0.250473429223662</v>
      </c>
      <c r="N9" s="17">
        <v>0.45180456834080601</v>
      </c>
      <c r="O9" s="17">
        <v>0.56961479240791202</v>
      </c>
      <c r="P9" s="17">
        <v>0.563074159128649</v>
      </c>
      <c r="Q9" s="17">
        <v>0.43247008314234597</v>
      </c>
      <c r="R9" s="17">
        <v>0.36650551376166501</v>
      </c>
      <c r="S9" s="17">
        <v>0.51194670274143095</v>
      </c>
      <c r="T9" s="17">
        <v>0.355275860769597</v>
      </c>
      <c r="U9" s="17">
        <v>0.18571297087254901</v>
      </c>
      <c r="V9" s="17">
        <v>0.72183329038877098</v>
      </c>
      <c r="W9" s="17">
        <v>0.243319491901024</v>
      </c>
      <c r="X9" s="17">
        <v>0.26645918070191699</v>
      </c>
      <c r="Y9" s="17">
        <v>0.48861216997540002</v>
      </c>
      <c r="Z9" s="17">
        <v>0.49383943403729202</v>
      </c>
      <c r="AA9" s="17"/>
      <c r="AB9" s="17">
        <v>0.45996281654108301</v>
      </c>
      <c r="AC9" s="17">
        <v>0.36403928523519602</v>
      </c>
      <c r="AD9" s="17">
        <v>0.237798801053104</v>
      </c>
      <c r="AE9" s="17">
        <v>0.24168827629730399</v>
      </c>
      <c r="AF9" s="17"/>
      <c r="AG9" s="17">
        <v>0.3756222564142</v>
      </c>
      <c r="AH9" s="17">
        <v>0.44252389798803499</v>
      </c>
      <c r="AI9" s="17">
        <v>0.26145924140784299</v>
      </c>
      <c r="AJ9" s="17">
        <v>0.17387307303524199</v>
      </c>
      <c r="AK9" s="17"/>
      <c r="AL9" s="17">
        <v>0.36082753720614702</v>
      </c>
      <c r="AM9" s="17">
        <v>0.26670861801557599</v>
      </c>
      <c r="AN9" s="17">
        <v>0.47491679925556801</v>
      </c>
      <c r="AO9" s="17">
        <v>0.30923447901926698</v>
      </c>
      <c r="AP9" s="17">
        <v>0.23064697690547001</v>
      </c>
      <c r="AQ9" s="17">
        <v>0.386055652051499</v>
      </c>
      <c r="AR9" s="17"/>
      <c r="AS9" s="17">
        <v>0.350445090665572</v>
      </c>
      <c r="AT9" s="17">
        <v>0.27597342485792797</v>
      </c>
      <c r="AU9" s="17">
        <v>0.27597342485792797</v>
      </c>
      <c r="AV9" s="17" t="s">
        <v>136</v>
      </c>
      <c r="AW9" s="17" t="s">
        <v>136</v>
      </c>
      <c r="AX9" s="17" t="s">
        <v>136</v>
      </c>
      <c r="AY9" s="17">
        <v>0.42057879601697901</v>
      </c>
      <c r="AZ9" s="17">
        <v>0.89613116076188404</v>
      </c>
      <c r="BA9" s="17">
        <v>0.37516009036544401</v>
      </c>
      <c r="BB9" s="17"/>
      <c r="BC9" s="17">
        <v>0.245484877742292</v>
      </c>
      <c r="BD9" s="17">
        <v>0.35945944282124098</v>
      </c>
      <c r="BE9" s="17">
        <v>0.54353994210052603</v>
      </c>
      <c r="BF9" s="17">
        <v>0.426070528004865</v>
      </c>
      <c r="BG9" s="17">
        <v>0.41236274073076401</v>
      </c>
      <c r="BH9" s="17">
        <v>0.45645375720032</v>
      </c>
      <c r="BI9" s="17"/>
      <c r="BJ9" s="17">
        <v>0.40173621589401098</v>
      </c>
      <c r="BK9" s="17">
        <v>0.37613767985316998</v>
      </c>
      <c r="BL9" s="17">
        <v>0.34781336324769002</v>
      </c>
      <c r="BM9" s="17">
        <v>0.33874632045215802</v>
      </c>
      <c r="BN9" s="17">
        <v>0.35950212902372197</v>
      </c>
      <c r="BO9" s="17">
        <v>0.33516438190578701</v>
      </c>
      <c r="BP9" s="17"/>
      <c r="BQ9" s="17">
        <v>0.32402239329406402</v>
      </c>
      <c r="BR9" s="17">
        <v>0.43999069236157101</v>
      </c>
      <c r="BS9" s="17"/>
      <c r="BT9" s="17">
        <v>0.33046298692833398</v>
      </c>
      <c r="BU9" s="17">
        <v>0.38919846773815803</v>
      </c>
      <c r="BV9" s="17"/>
      <c r="BW9" s="17">
        <v>0.49004860090533497</v>
      </c>
      <c r="BX9" s="17">
        <v>0.118678480030576</v>
      </c>
    </row>
    <row r="10" spans="2:76" ht="29" x14ac:dyDescent="0.35">
      <c r="B10" s="18" t="s">
        <v>270</v>
      </c>
      <c r="C10" s="17">
        <v>0.352207624590757</v>
      </c>
      <c r="D10" s="17">
        <v>0.35758467387248999</v>
      </c>
      <c r="E10" s="17">
        <v>0.34566917427086802</v>
      </c>
      <c r="F10" s="17"/>
      <c r="G10" s="17">
        <v>1.6996129689153702E-2</v>
      </c>
      <c r="H10" s="17">
        <v>0.11722576789585799</v>
      </c>
      <c r="I10" s="17">
        <v>0.48060494882196902</v>
      </c>
      <c r="J10" s="17"/>
      <c r="K10" s="17">
        <v>0.35474529618367301</v>
      </c>
      <c r="L10" s="17">
        <v>0.36275951483786001</v>
      </c>
      <c r="M10" s="17">
        <v>0.42538901721255601</v>
      </c>
      <c r="N10" s="17">
        <v>0.38008606415447499</v>
      </c>
      <c r="O10" s="17">
        <v>0.43038520759208798</v>
      </c>
      <c r="P10" s="17">
        <v>0.27575888782805302</v>
      </c>
      <c r="Q10" s="17">
        <v>0.29330231421251901</v>
      </c>
      <c r="R10" s="17">
        <v>0.379444295569419</v>
      </c>
      <c r="S10" s="17">
        <v>0.30779688894742602</v>
      </c>
      <c r="T10" s="17">
        <v>0.33141348565929002</v>
      </c>
      <c r="U10" s="17">
        <v>0.18756714964104601</v>
      </c>
      <c r="V10" s="17">
        <v>7.1429593841649403E-2</v>
      </c>
      <c r="W10" s="17">
        <v>0.44785377930112003</v>
      </c>
      <c r="X10" s="17">
        <v>0.46716417741403199</v>
      </c>
      <c r="Y10" s="17">
        <v>0.39815725882944097</v>
      </c>
      <c r="Z10" s="17">
        <v>0.57694700610428096</v>
      </c>
      <c r="AA10" s="17"/>
      <c r="AB10" s="17">
        <v>0.28044859224558299</v>
      </c>
      <c r="AC10" s="17">
        <v>0.366492671384333</v>
      </c>
      <c r="AD10" s="17">
        <v>0.42207651387623102</v>
      </c>
      <c r="AE10" s="17">
        <v>0.44769915975007402</v>
      </c>
      <c r="AF10" s="17"/>
      <c r="AG10" s="17">
        <v>0.33244492974776502</v>
      </c>
      <c r="AH10" s="17">
        <v>0.40778939504189599</v>
      </c>
      <c r="AI10" s="17">
        <v>0.43028418236467803</v>
      </c>
      <c r="AJ10" s="17">
        <v>0.52603178545749696</v>
      </c>
      <c r="AK10" s="17"/>
      <c r="AL10" s="17">
        <v>0.37520388990855602</v>
      </c>
      <c r="AM10" s="17">
        <v>0.32144325908545701</v>
      </c>
      <c r="AN10" s="17">
        <v>0.32855802190248901</v>
      </c>
      <c r="AO10" s="17">
        <v>0.42454411189339503</v>
      </c>
      <c r="AP10" s="17">
        <v>0.39665632102382498</v>
      </c>
      <c r="AQ10" s="17">
        <v>0.39867859958621099</v>
      </c>
      <c r="AR10" s="17"/>
      <c r="AS10" s="17">
        <v>0.40891145813388602</v>
      </c>
      <c r="AT10" s="17">
        <v>0.39632140331606702</v>
      </c>
      <c r="AU10" s="17">
        <v>0.39632140331606702</v>
      </c>
      <c r="AV10" s="17" t="s">
        <v>136</v>
      </c>
      <c r="AW10" s="17" t="s">
        <v>136</v>
      </c>
      <c r="AX10" s="17" t="s">
        <v>136</v>
      </c>
      <c r="AY10" s="17">
        <v>0.14957294323426401</v>
      </c>
      <c r="AZ10" s="17">
        <v>0</v>
      </c>
      <c r="BA10" s="17">
        <v>0</v>
      </c>
      <c r="BB10" s="17"/>
      <c r="BC10" s="17">
        <v>0.39727164699772299</v>
      </c>
      <c r="BD10" s="17">
        <v>0.45005910127387</v>
      </c>
      <c r="BE10" s="17">
        <v>0.31490006445114599</v>
      </c>
      <c r="BF10" s="17">
        <v>0.30504595299951898</v>
      </c>
      <c r="BG10" s="17">
        <v>0.32500319901772901</v>
      </c>
      <c r="BH10" s="17">
        <v>0.113077267166701</v>
      </c>
      <c r="BI10" s="17"/>
      <c r="BJ10" s="17">
        <v>0.31956323003651799</v>
      </c>
      <c r="BK10" s="17">
        <v>0.33401813426768401</v>
      </c>
      <c r="BL10" s="17">
        <v>0.28963564356367599</v>
      </c>
      <c r="BM10" s="17">
        <v>0.38066925420094</v>
      </c>
      <c r="BN10" s="17">
        <v>0.31831609920928799</v>
      </c>
      <c r="BO10" s="17">
        <v>0.44232364895230297</v>
      </c>
      <c r="BP10" s="17"/>
      <c r="BQ10" s="17">
        <v>0.36466778540060502</v>
      </c>
      <c r="BR10" s="17">
        <v>0.32715203720006902</v>
      </c>
      <c r="BS10" s="17"/>
      <c r="BT10" s="17">
        <v>0.356517682597906</v>
      </c>
      <c r="BU10" s="17">
        <v>0.34568612403280002</v>
      </c>
      <c r="BV10" s="17"/>
      <c r="BW10" s="17">
        <v>0.29106364743139601</v>
      </c>
      <c r="BX10" s="17">
        <v>0.47452534782419298</v>
      </c>
    </row>
    <row r="11" spans="2:76" ht="29" x14ac:dyDescent="0.35">
      <c r="B11" s="18" t="s">
        <v>271</v>
      </c>
      <c r="C11" s="17">
        <v>0.15778533945131301</v>
      </c>
      <c r="D11" s="17">
        <v>0.14792261773547899</v>
      </c>
      <c r="E11" s="17">
        <v>0.16672330484866299</v>
      </c>
      <c r="F11" s="17"/>
      <c r="G11" s="17">
        <v>1.6996129689153702E-2</v>
      </c>
      <c r="H11" s="17">
        <v>0.120733644647745</v>
      </c>
      <c r="I11" s="17">
        <v>0.189103151282871</v>
      </c>
      <c r="J11" s="17"/>
      <c r="K11" s="17">
        <v>0.19927074394233499</v>
      </c>
      <c r="L11" s="17">
        <v>0.190537042220179</v>
      </c>
      <c r="M11" s="17">
        <v>0.120281328785748</v>
      </c>
      <c r="N11" s="17">
        <v>8.1895172775759098E-2</v>
      </c>
      <c r="O11" s="17">
        <v>0.14093458915665899</v>
      </c>
      <c r="P11" s="17">
        <v>0.17949776514569701</v>
      </c>
      <c r="Q11" s="17">
        <v>0.12493206535932901</v>
      </c>
      <c r="R11" s="17">
        <v>8.1878267972303603E-2</v>
      </c>
      <c r="S11" s="17">
        <v>0.29431055516353299</v>
      </c>
      <c r="T11" s="17">
        <v>0.16715800441804601</v>
      </c>
      <c r="U11" s="17">
        <v>0.204123110159421</v>
      </c>
      <c r="V11" s="17">
        <v>0</v>
      </c>
      <c r="W11" s="17">
        <v>0.12789568543312799</v>
      </c>
      <c r="X11" s="17">
        <v>0.17641403578864201</v>
      </c>
      <c r="Y11" s="17">
        <v>0.25186349917950601</v>
      </c>
      <c r="Z11" s="17">
        <v>6.0380657932129898E-2</v>
      </c>
      <c r="AA11" s="17"/>
      <c r="AB11" s="17">
        <v>0.13284897448018901</v>
      </c>
      <c r="AC11" s="17">
        <v>0.135735853725994</v>
      </c>
      <c r="AD11" s="17">
        <v>0.22719494750220601</v>
      </c>
      <c r="AE11" s="17">
        <v>0.21905552259102401</v>
      </c>
      <c r="AF11" s="17"/>
      <c r="AG11" s="17">
        <v>0.16306433060224801</v>
      </c>
      <c r="AH11" s="17">
        <v>5.0003542472357602E-2</v>
      </c>
      <c r="AI11" s="17">
        <v>0.179929167215164</v>
      </c>
      <c r="AJ11" s="17">
        <v>0.1591457722837</v>
      </c>
      <c r="AK11" s="17"/>
      <c r="AL11" s="17">
        <v>0.159460429814958</v>
      </c>
      <c r="AM11" s="17">
        <v>0.166478282713487</v>
      </c>
      <c r="AN11" s="17">
        <v>8.8683099825826506E-2</v>
      </c>
      <c r="AO11" s="17">
        <v>0.19851148184143</v>
      </c>
      <c r="AP11" s="17">
        <v>0.23035183570196899</v>
      </c>
      <c r="AQ11" s="17">
        <v>0.120710801114973</v>
      </c>
      <c r="AR11" s="17"/>
      <c r="AS11" s="17">
        <v>0.15011188744547199</v>
      </c>
      <c r="AT11" s="17">
        <v>0.248249081326812</v>
      </c>
      <c r="AU11" s="17">
        <v>0.248249081326812</v>
      </c>
      <c r="AV11" s="17" t="s">
        <v>136</v>
      </c>
      <c r="AW11" s="17" t="s">
        <v>136</v>
      </c>
      <c r="AX11" s="17" t="s">
        <v>136</v>
      </c>
      <c r="AY11" s="17">
        <v>0.239112177867704</v>
      </c>
      <c r="AZ11" s="17">
        <v>3.33753425942237E-2</v>
      </c>
      <c r="BA11" s="17">
        <v>0.37516009036544401</v>
      </c>
      <c r="BB11" s="17"/>
      <c r="BC11" s="17">
        <v>0.21165048603674599</v>
      </c>
      <c r="BD11" s="17">
        <v>6.2746861284820099E-2</v>
      </c>
      <c r="BE11" s="17">
        <v>9.5113068290680503E-2</v>
      </c>
      <c r="BF11" s="17">
        <v>0.12307833259071101</v>
      </c>
      <c r="BG11" s="17">
        <v>0.147370384629263</v>
      </c>
      <c r="BH11" s="17">
        <v>8.8188347873798006E-2</v>
      </c>
      <c r="BI11" s="17"/>
      <c r="BJ11" s="17">
        <v>0.127639192887329</v>
      </c>
      <c r="BK11" s="17">
        <v>0.17832488982818701</v>
      </c>
      <c r="BL11" s="17">
        <v>0.15797886516297499</v>
      </c>
      <c r="BM11" s="17">
        <v>0.13522902813166099</v>
      </c>
      <c r="BN11" s="17">
        <v>0.17161366302769299</v>
      </c>
      <c r="BO11" s="17">
        <v>0.18849005442310601</v>
      </c>
      <c r="BP11" s="17"/>
      <c r="BQ11" s="17">
        <v>0.159123305883138</v>
      </c>
      <c r="BR11" s="17">
        <v>0.15032496632880499</v>
      </c>
      <c r="BS11" s="17"/>
      <c r="BT11" s="17">
        <v>0.16406236060778201</v>
      </c>
      <c r="BU11" s="17">
        <v>0.153538316936983</v>
      </c>
      <c r="BV11" s="17"/>
      <c r="BW11" s="17">
        <v>0.142789505353038</v>
      </c>
      <c r="BX11" s="17">
        <v>0.19295784916745901</v>
      </c>
    </row>
    <row r="12" spans="2:76" ht="29" x14ac:dyDescent="0.35">
      <c r="B12" s="18" t="s">
        <v>272</v>
      </c>
      <c r="C12" s="17">
        <v>0.106502708674269</v>
      </c>
      <c r="D12" s="17">
        <v>0.106720023259654</v>
      </c>
      <c r="E12" s="17">
        <v>0.106631843504088</v>
      </c>
      <c r="F12" s="17"/>
      <c r="G12" s="17">
        <v>3.5675297320395698E-2</v>
      </c>
      <c r="H12" s="17">
        <v>0.16885213147662601</v>
      </c>
      <c r="I12" s="17">
        <v>9.2551969292640895E-2</v>
      </c>
      <c r="J12" s="17"/>
      <c r="K12" s="17">
        <v>8.6234443124191304E-2</v>
      </c>
      <c r="L12" s="17">
        <v>0.13518065810866201</v>
      </c>
      <c r="M12" s="17">
        <v>0</v>
      </c>
      <c r="N12" s="17">
        <v>0.20502198954842199</v>
      </c>
      <c r="O12" s="17">
        <v>0.14387411943519399</v>
      </c>
      <c r="P12" s="17">
        <v>8.0583476521648698E-2</v>
      </c>
      <c r="Q12" s="17">
        <v>8.4275587513973294E-2</v>
      </c>
      <c r="R12" s="17">
        <v>8.3745429513595801E-2</v>
      </c>
      <c r="S12" s="17">
        <v>0.22732389415836601</v>
      </c>
      <c r="T12" s="17">
        <v>0.10390524529728599</v>
      </c>
      <c r="U12" s="17">
        <v>0.162401277141591</v>
      </c>
      <c r="V12" s="17">
        <v>6.91527772858513E-2</v>
      </c>
      <c r="W12" s="17">
        <v>0.12634714076657599</v>
      </c>
      <c r="X12" s="17">
        <v>8.9962606095410097E-2</v>
      </c>
      <c r="Y12" s="17">
        <v>4.9000840589620599E-2</v>
      </c>
      <c r="Z12" s="17">
        <v>0.12076131586426</v>
      </c>
      <c r="AA12" s="17"/>
      <c r="AB12" s="17">
        <v>0.12850327023497399</v>
      </c>
      <c r="AC12" s="17">
        <v>0.12541743988237</v>
      </c>
      <c r="AD12" s="17">
        <v>1.1332296911868101E-2</v>
      </c>
      <c r="AE12" s="17">
        <v>0.15726527388769099</v>
      </c>
      <c r="AF12" s="17"/>
      <c r="AG12" s="17">
        <v>0.10580927162572699</v>
      </c>
      <c r="AH12" s="17">
        <v>0.105019965679143</v>
      </c>
      <c r="AI12" s="17">
        <v>7.8951179785651499E-2</v>
      </c>
      <c r="AJ12" s="17">
        <v>7.7990101225244898E-2</v>
      </c>
      <c r="AK12" s="17"/>
      <c r="AL12" s="17">
        <v>6.5386837651532304E-2</v>
      </c>
      <c r="AM12" s="17">
        <v>9.4692493492226595E-2</v>
      </c>
      <c r="AN12" s="17">
        <v>0.12228024984314299</v>
      </c>
      <c r="AO12" s="17">
        <v>5.2859646465298699E-2</v>
      </c>
      <c r="AP12" s="17">
        <v>9.3708886121009694E-2</v>
      </c>
      <c r="AQ12" s="17">
        <v>7.1380295465522395E-2</v>
      </c>
      <c r="AR12" s="17"/>
      <c r="AS12" s="17">
        <v>9.9981201083871707E-2</v>
      </c>
      <c r="AT12" s="17">
        <v>0.11585135002831499</v>
      </c>
      <c r="AU12" s="17">
        <v>0.11585135002831499</v>
      </c>
      <c r="AV12" s="17" t="s">
        <v>136</v>
      </c>
      <c r="AW12" s="17" t="s">
        <v>136</v>
      </c>
      <c r="AX12" s="17" t="s">
        <v>136</v>
      </c>
      <c r="AY12" s="17">
        <v>0.18442350397548901</v>
      </c>
      <c r="AZ12" s="17">
        <v>7.5982388713418794E-2</v>
      </c>
      <c r="BA12" s="17">
        <v>0.37516009036544401</v>
      </c>
      <c r="BB12" s="17"/>
      <c r="BC12" s="17">
        <v>0.11329704478373299</v>
      </c>
      <c r="BD12" s="17">
        <v>8.60497310577093E-2</v>
      </c>
      <c r="BE12" s="17">
        <v>0.147573472262746</v>
      </c>
      <c r="BF12" s="17">
        <v>0.14110051924695799</v>
      </c>
      <c r="BG12" s="17">
        <v>8.4539580809867301E-2</v>
      </c>
      <c r="BH12" s="17">
        <v>0.114738546065639</v>
      </c>
      <c r="BI12" s="17"/>
      <c r="BJ12" s="17">
        <v>6.6382899208194499E-2</v>
      </c>
      <c r="BK12" s="17">
        <v>0.13778977137679299</v>
      </c>
      <c r="BL12" s="17">
        <v>8.7606369640804496E-2</v>
      </c>
      <c r="BM12" s="17">
        <v>9.9773667721966802E-2</v>
      </c>
      <c r="BN12" s="17">
        <v>0.17911936348854501</v>
      </c>
      <c r="BO12" s="17">
        <v>3.7208605517893303E-2</v>
      </c>
      <c r="BP12" s="17"/>
      <c r="BQ12" s="17">
        <v>0.105284376393516</v>
      </c>
      <c r="BR12" s="17">
        <v>0.110708384927933</v>
      </c>
      <c r="BS12" s="17"/>
      <c r="BT12" s="17">
        <v>0.111666314352837</v>
      </c>
      <c r="BU12" s="17">
        <v>9.9736099216400004E-2</v>
      </c>
      <c r="BV12" s="17"/>
      <c r="BW12" s="17">
        <v>0.132588775058572</v>
      </c>
      <c r="BX12" s="17">
        <v>5.7277057107001102E-2</v>
      </c>
    </row>
    <row r="13" spans="2:76" ht="43.5" x14ac:dyDescent="0.35">
      <c r="B13" s="18" t="s">
        <v>273</v>
      </c>
      <c r="C13" s="17">
        <v>7.0521366467675498E-2</v>
      </c>
      <c r="D13" s="17">
        <v>3.24939193017185E-2</v>
      </c>
      <c r="E13" s="17">
        <v>0.103388611033015</v>
      </c>
      <c r="F13" s="17"/>
      <c r="G13" s="17">
        <v>0.144341541230561</v>
      </c>
      <c r="H13" s="17">
        <v>6.0042842628485797E-2</v>
      </c>
      <c r="I13" s="17">
        <v>6.5069603556252104E-2</v>
      </c>
      <c r="J13" s="17"/>
      <c r="K13" s="17">
        <v>0.120880875533161</v>
      </c>
      <c r="L13" s="17">
        <v>5.9304634496740699E-2</v>
      </c>
      <c r="M13" s="17">
        <v>5.89744384688657E-2</v>
      </c>
      <c r="N13" s="17">
        <v>4.1298282575581997E-2</v>
      </c>
      <c r="O13" s="17">
        <v>0</v>
      </c>
      <c r="P13" s="17">
        <v>0</v>
      </c>
      <c r="Q13" s="17">
        <v>1.98382395696476E-2</v>
      </c>
      <c r="R13" s="17">
        <v>9.5727012694299896E-2</v>
      </c>
      <c r="S13" s="17">
        <v>6.6986661005167106E-2</v>
      </c>
      <c r="T13" s="17">
        <v>7.69576241729793E-2</v>
      </c>
      <c r="U13" s="17">
        <v>0.15410811405014199</v>
      </c>
      <c r="V13" s="17">
        <v>6.91527772858513E-2</v>
      </c>
      <c r="W13" s="17">
        <v>6.3173570383287997E-2</v>
      </c>
      <c r="X13" s="17">
        <v>8.8207017894320797E-2</v>
      </c>
      <c r="Y13" s="17">
        <v>0</v>
      </c>
      <c r="Z13" s="17">
        <v>0</v>
      </c>
      <c r="AA13" s="17"/>
      <c r="AB13" s="17">
        <v>8.1321314863330996E-2</v>
      </c>
      <c r="AC13" s="17">
        <v>6.4769129044762494E-2</v>
      </c>
      <c r="AD13" s="17">
        <v>4.5780144555399402E-2</v>
      </c>
      <c r="AE13" s="17">
        <v>3.2479689308008902E-2</v>
      </c>
      <c r="AF13" s="17"/>
      <c r="AG13" s="17">
        <v>7.5199832977694003E-2</v>
      </c>
      <c r="AH13" s="17">
        <v>0</v>
      </c>
      <c r="AI13" s="17">
        <v>6.4780460071060794E-2</v>
      </c>
      <c r="AJ13" s="17">
        <v>0</v>
      </c>
      <c r="AK13" s="17"/>
      <c r="AL13" s="17">
        <v>6.2102395875737099E-2</v>
      </c>
      <c r="AM13" s="17">
        <v>7.5054583304012906E-2</v>
      </c>
      <c r="AN13" s="17">
        <v>4.92626608731992E-2</v>
      </c>
      <c r="AO13" s="17">
        <v>0</v>
      </c>
      <c r="AP13" s="17">
        <v>0</v>
      </c>
      <c r="AQ13" s="17">
        <v>0.119138733643158</v>
      </c>
      <c r="AR13" s="17"/>
      <c r="AS13" s="17">
        <v>4.7363823143705297E-2</v>
      </c>
      <c r="AT13" s="17">
        <v>3.76747032324544E-2</v>
      </c>
      <c r="AU13" s="17">
        <v>3.76747032324544E-2</v>
      </c>
      <c r="AV13" s="17" t="s">
        <v>136</v>
      </c>
      <c r="AW13" s="17" t="s">
        <v>136</v>
      </c>
      <c r="AX13" s="17" t="s">
        <v>136</v>
      </c>
      <c r="AY13" s="17">
        <v>0</v>
      </c>
      <c r="AZ13" s="17">
        <v>6.8532156346406803E-2</v>
      </c>
      <c r="BA13" s="17">
        <v>0.62483990963455605</v>
      </c>
      <c r="BB13" s="17"/>
      <c r="BC13" s="17">
        <v>8.3880642951640605E-2</v>
      </c>
      <c r="BD13" s="17">
        <v>6.9922119773335498E-2</v>
      </c>
      <c r="BE13" s="17">
        <v>9.5161677053639496E-2</v>
      </c>
      <c r="BF13" s="17">
        <v>6.1201593592743998E-2</v>
      </c>
      <c r="BG13" s="17">
        <v>5.04671336603362E-2</v>
      </c>
      <c r="BH13" s="17">
        <v>0.27868687706067702</v>
      </c>
      <c r="BI13" s="17"/>
      <c r="BJ13" s="17">
        <v>6.3982984845349797E-2</v>
      </c>
      <c r="BK13" s="17">
        <v>6.5497009714859597E-2</v>
      </c>
      <c r="BL13" s="17">
        <v>6.4801410019327599E-2</v>
      </c>
      <c r="BM13" s="17">
        <v>8.3019937529062601E-2</v>
      </c>
      <c r="BN13" s="17">
        <v>6.7870944451750403E-2</v>
      </c>
      <c r="BO13" s="17">
        <v>6.5774985697643507E-2</v>
      </c>
      <c r="BP13" s="17"/>
      <c r="BQ13" s="17">
        <v>7.91698763302046E-2</v>
      </c>
      <c r="BR13" s="17">
        <v>5.09635418902811E-2</v>
      </c>
      <c r="BS13" s="17"/>
      <c r="BT13" s="17">
        <v>7.6862957795358497E-2</v>
      </c>
      <c r="BU13" s="17">
        <v>6.5088668677652006E-2</v>
      </c>
      <c r="BV13" s="17"/>
      <c r="BW13" s="17">
        <v>4.67236850246604E-2</v>
      </c>
      <c r="BX13" s="17">
        <v>0.112575546920122</v>
      </c>
    </row>
    <row r="14" spans="2:76" ht="29" x14ac:dyDescent="0.35">
      <c r="B14" s="18" t="s">
        <v>274</v>
      </c>
      <c r="C14" s="17">
        <v>6.75706400760505E-2</v>
      </c>
      <c r="D14" s="17">
        <v>7.4054962757674495E-2</v>
      </c>
      <c r="E14" s="17">
        <v>6.22022093973187E-2</v>
      </c>
      <c r="F14" s="17"/>
      <c r="G14" s="17">
        <v>3.2821165034346102E-2</v>
      </c>
      <c r="H14" s="17">
        <v>7.8204139879976195E-2</v>
      </c>
      <c r="I14" s="17">
        <v>6.8045919080284706E-2</v>
      </c>
      <c r="J14" s="17"/>
      <c r="K14" s="17">
        <v>0.152013801546516</v>
      </c>
      <c r="L14" s="17">
        <v>8.3028330249139803E-2</v>
      </c>
      <c r="M14" s="17">
        <v>2.6706004696013801E-2</v>
      </c>
      <c r="N14" s="17">
        <v>8.3690237191202194E-2</v>
      </c>
      <c r="O14" s="17">
        <v>0</v>
      </c>
      <c r="P14" s="17">
        <v>8.0583476521648698E-2</v>
      </c>
      <c r="Q14" s="17">
        <v>8.7939260581966494E-2</v>
      </c>
      <c r="R14" s="17">
        <v>3.22772924030151E-2</v>
      </c>
      <c r="S14" s="17">
        <v>5.6076823892714997E-2</v>
      </c>
      <c r="T14" s="17">
        <v>3.7071270373483803E-2</v>
      </c>
      <c r="U14" s="17">
        <v>0</v>
      </c>
      <c r="V14" s="17">
        <v>7.1429593841649403E-2</v>
      </c>
      <c r="W14" s="17">
        <v>5.7600037043812502E-2</v>
      </c>
      <c r="X14" s="17">
        <v>0</v>
      </c>
      <c r="Y14" s="17">
        <v>0.145767079245538</v>
      </c>
      <c r="Z14" s="17">
        <v>6.0380657932129898E-2</v>
      </c>
      <c r="AA14" s="17"/>
      <c r="AB14" s="17">
        <v>7.1206163620884305E-2</v>
      </c>
      <c r="AC14" s="17">
        <v>4.17921545464938E-2</v>
      </c>
      <c r="AD14" s="17">
        <v>0.10743403927639</v>
      </c>
      <c r="AE14" s="17">
        <v>6.9888287653884107E-2</v>
      </c>
      <c r="AF14" s="17"/>
      <c r="AG14" s="17">
        <v>5.7899217557841699E-2</v>
      </c>
      <c r="AH14" s="17">
        <v>4.9430714435479202E-2</v>
      </c>
      <c r="AI14" s="17">
        <v>0.106564745687887</v>
      </c>
      <c r="AJ14" s="17">
        <v>7.7006931484760496E-2</v>
      </c>
      <c r="AK14" s="17"/>
      <c r="AL14" s="17">
        <v>4.8365168494212102E-2</v>
      </c>
      <c r="AM14" s="17">
        <v>4.70886798084863E-2</v>
      </c>
      <c r="AN14" s="17">
        <v>9.8573371920780195E-2</v>
      </c>
      <c r="AO14" s="17">
        <v>0.120323905995512</v>
      </c>
      <c r="AP14" s="17">
        <v>0.13267061599376201</v>
      </c>
      <c r="AQ14" s="17">
        <v>4.0229401004681802E-2</v>
      </c>
      <c r="AR14" s="17"/>
      <c r="AS14" s="17">
        <v>7.0663504505726393E-2</v>
      </c>
      <c r="AT14" s="17">
        <v>5.4480757181182997E-2</v>
      </c>
      <c r="AU14" s="17">
        <v>5.4480757181182997E-2</v>
      </c>
      <c r="AV14" s="17" t="s">
        <v>136</v>
      </c>
      <c r="AW14" s="17" t="s">
        <v>136</v>
      </c>
      <c r="AX14" s="17" t="s">
        <v>136</v>
      </c>
      <c r="AY14" s="17">
        <v>5.8180597459448098E-2</v>
      </c>
      <c r="AZ14" s="17">
        <v>3.33753425942237E-2</v>
      </c>
      <c r="BA14" s="17">
        <v>0</v>
      </c>
      <c r="BB14" s="17"/>
      <c r="BC14" s="17">
        <v>9.8439903394652403E-2</v>
      </c>
      <c r="BD14" s="17">
        <v>7.0889034834291306E-2</v>
      </c>
      <c r="BE14" s="17">
        <v>5.1946879480933197E-2</v>
      </c>
      <c r="BF14" s="17">
        <v>7.1817748696078404E-2</v>
      </c>
      <c r="BG14" s="17">
        <v>2.7732180241261901E-2</v>
      </c>
      <c r="BH14" s="17">
        <v>0.26679996770542103</v>
      </c>
      <c r="BI14" s="17"/>
      <c r="BJ14" s="17">
        <v>5.6512159908510301E-2</v>
      </c>
      <c r="BK14" s="17">
        <v>4.6452870908138703E-2</v>
      </c>
      <c r="BL14" s="17">
        <v>8.6949479151646594E-2</v>
      </c>
      <c r="BM14" s="17">
        <v>7.3406200197748406E-2</v>
      </c>
      <c r="BN14" s="17">
        <v>7.7829946362458796E-2</v>
      </c>
      <c r="BO14" s="17">
        <v>7.7643228708254297E-2</v>
      </c>
      <c r="BP14" s="17"/>
      <c r="BQ14" s="17">
        <v>5.1704200584346098E-2</v>
      </c>
      <c r="BR14" s="17">
        <v>0.105904662558131</v>
      </c>
      <c r="BS14" s="17"/>
      <c r="BT14" s="17">
        <v>5.2772283192210202E-2</v>
      </c>
      <c r="BU14" s="17">
        <v>8.3230440377459206E-2</v>
      </c>
      <c r="BV14" s="17"/>
      <c r="BW14" s="17">
        <v>7.2095349834833206E-2</v>
      </c>
      <c r="BX14" s="17">
        <v>5.46003624381661E-2</v>
      </c>
    </row>
    <row r="15" spans="2:76" ht="43.5" x14ac:dyDescent="0.35">
      <c r="B15" s="18" t="s">
        <v>275</v>
      </c>
      <c r="C15" s="17">
        <v>6.6167098152233594E-2</v>
      </c>
      <c r="D15" s="17">
        <v>9.5734699131043197E-2</v>
      </c>
      <c r="E15" s="17">
        <v>4.0970473295211203E-2</v>
      </c>
      <c r="F15" s="17"/>
      <c r="G15" s="17">
        <v>3.6353283585656197E-2</v>
      </c>
      <c r="H15" s="17">
        <v>7.3183255193878097E-2</v>
      </c>
      <c r="I15" s="17">
        <v>6.7347697518384694E-2</v>
      </c>
      <c r="J15" s="17"/>
      <c r="K15" s="17">
        <v>4.9873457242879601E-2</v>
      </c>
      <c r="L15" s="17">
        <v>7.5553129729687002E-2</v>
      </c>
      <c r="M15" s="17">
        <v>8.2817803520090799E-2</v>
      </c>
      <c r="N15" s="17">
        <v>0</v>
      </c>
      <c r="O15" s="17">
        <v>0</v>
      </c>
      <c r="P15" s="17">
        <v>0</v>
      </c>
      <c r="Q15" s="17">
        <v>5.6846584429244597E-2</v>
      </c>
      <c r="R15" s="17">
        <v>4.7070226380589199E-2</v>
      </c>
      <c r="S15" s="17">
        <v>0</v>
      </c>
      <c r="T15" s="17">
        <v>8.5616405158367395E-2</v>
      </c>
      <c r="U15" s="17">
        <v>0.14727283053518</v>
      </c>
      <c r="V15" s="17">
        <v>0</v>
      </c>
      <c r="W15" s="17">
        <v>6.4149175061390798E-2</v>
      </c>
      <c r="X15" s="17">
        <v>0</v>
      </c>
      <c r="Y15" s="17">
        <v>0.19467630149189599</v>
      </c>
      <c r="Z15" s="17">
        <v>6.0380657932129898E-2</v>
      </c>
      <c r="AA15" s="17"/>
      <c r="AB15" s="17">
        <v>3.5165767247951202E-2</v>
      </c>
      <c r="AC15" s="17">
        <v>4.6931529848897299E-2</v>
      </c>
      <c r="AD15" s="17">
        <v>9.5154804555946104E-2</v>
      </c>
      <c r="AE15" s="17">
        <v>0.18410171669506101</v>
      </c>
      <c r="AF15" s="17"/>
      <c r="AG15" s="17">
        <v>5.7204498404063303E-2</v>
      </c>
      <c r="AH15" s="17">
        <v>7.44554405039837E-2</v>
      </c>
      <c r="AI15" s="17">
        <v>8.9133876476613E-2</v>
      </c>
      <c r="AJ15" s="17">
        <v>0.23931827360166999</v>
      </c>
      <c r="AK15" s="17"/>
      <c r="AL15" s="17">
        <v>6.2960343171861402E-2</v>
      </c>
      <c r="AM15" s="17">
        <v>6.7867182256010905E-2</v>
      </c>
      <c r="AN15" s="17">
        <v>4.2023311888912999E-2</v>
      </c>
      <c r="AO15" s="17">
        <v>5.4722842958763299E-2</v>
      </c>
      <c r="AP15" s="17">
        <v>0.13583846123535301</v>
      </c>
      <c r="AQ15" s="17">
        <v>0.118066026769629</v>
      </c>
      <c r="AR15" s="17"/>
      <c r="AS15" s="17">
        <v>5.2947211156619503E-2</v>
      </c>
      <c r="AT15" s="17">
        <v>9.1828182982441997E-2</v>
      </c>
      <c r="AU15" s="17">
        <v>9.1828182982441997E-2</v>
      </c>
      <c r="AV15" s="17" t="s">
        <v>136</v>
      </c>
      <c r="AW15" s="17" t="s">
        <v>136</v>
      </c>
      <c r="AX15" s="17" t="s">
        <v>136</v>
      </c>
      <c r="AY15" s="17">
        <v>5.8180597459448098E-2</v>
      </c>
      <c r="AZ15" s="17">
        <v>0</v>
      </c>
      <c r="BA15" s="17">
        <v>0</v>
      </c>
      <c r="BB15" s="17"/>
      <c r="BC15" s="17">
        <v>8.4271304329539498E-2</v>
      </c>
      <c r="BD15" s="17">
        <v>3.6560734310389198E-2</v>
      </c>
      <c r="BE15" s="17">
        <v>4.3166188809747298E-2</v>
      </c>
      <c r="BF15" s="17">
        <v>5.6275458542875703E-2</v>
      </c>
      <c r="BG15" s="17">
        <v>5.5052170772373399E-2</v>
      </c>
      <c r="BH15" s="17">
        <v>0.225249464320573</v>
      </c>
      <c r="BI15" s="17"/>
      <c r="BJ15" s="17">
        <v>0.13871555770576199</v>
      </c>
      <c r="BK15" s="17">
        <v>4.9987289108254E-2</v>
      </c>
      <c r="BL15" s="17">
        <v>1.7171181826372499E-2</v>
      </c>
      <c r="BM15" s="17">
        <v>7.4630879389398205E-2</v>
      </c>
      <c r="BN15" s="17">
        <v>5.3027741770718798E-2</v>
      </c>
      <c r="BO15" s="17">
        <v>4.8000755706051002E-2</v>
      </c>
      <c r="BP15" s="17"/>
      <c r="BQ15" s="17">
        <v>6.8419221776564093E-2</v>
      </c>
      <c r="BR15" s="17">
        <v>6.1669633310388702E-2</v>
      </c>
      <c r="BS15" s="17"/>
      <c r="BT15" s="17">
        <v>7.6424028781503894E-2</v>
      </c>
      <c r="BU15" s="17">
        <v>5.6764886047525498E-2</v>
      </c>
      <c r="BV15" s="17"/>
      <c r="BW15" s="17">
        <v>6.0574708757458101E-2</v>
      </c>
      <c r="BX15" s="17">
        <v>8.1560012193484493E-2</v>
      </c>
    </row>
    <row r="16" spans="2:76" ht="43.5" x14ac:dyDescent="0.35">
      <c r="B16" s="18" t="s">
        <v>276</v>
      </c>
      <c r="C16" s="17">
        <v>3.9468718829919799E-2</v>
      </c>
      <c r="D16" s="17">
        <v>5.5124293733737798E-2</v>
      </c>
      <c r="E16" s="17">
        <v>2.6140653385900998E-2</v>
      </c>
      <c r="F16" s="17"/>
      <c r="G16" s="17">
        <v>4.4391862375107699E-2</v>
      </c>
      <c r="H16" s="17">
        <v>3.2590908220973699E-2</v>
      </c>
      <c r="I16" s="17">
        <v>4.1371518343159497E-2</v>
      </c>
      <c r="J16" s="17"/>
      <c r="K16" s="17">
        <v>7.8400958629296705E-2</v>
      </c>
      <c r="L16" s="17">
        <v>7.0743248529683E-2</v>
      </c>
      <c r="M16" s="17">
        <v>5.5804794499767003E-2</v>
      </c>
      <c r="N16" s="17">
        <v>0</v>
      </c>
      <c r="O16" s="17">
        <v>0</v>
      </c>
      <c r="P16" s="17">
        <v>0</v>
      </c>
      <c r="Q16" s="17">
        <v>0</v>
      </c>
      <c r="R16" s="17">
        <v>4.6767815070133098E-2</v>
      </c>
      <c r="S16" s="17">
        <v>0</v>
      </c>
      <c r="T16" s="17">
        <v>2.9813913022493099E-2</v>
      </c>
      <c r="U16" s="17">
        <v>3.6543817826000899E-2</v>
      </c>
      <c r="V16" s="17">
        <v>0</v>
      </c>
      <c r="W16" s="17">
        <v>2.9762154839568698E-2</v>
      </c>
      <c r="X16" s="17">
        <v>0</v>
      </c>
      <c r="Y16" s="17">
        <v>4.8955031417989403E-2</v>
      </c>
      <c r="Z16" s="17">
        <v>0</v>
      </c>
      <c r="AA16" s="17"/>
      <c r="AB16" s="17">
        <v>2.2267455295157699E-2</v>
      </c>
      <c r="AC16" s="17">
        <v>2.98206018272257E-2</v>
      </c>
      <c r="AD16" s="17">
        <v>6.10247136544056E-2</v>
      </c>
      <c r="AE16" s="17">
        <v>8.3225258865666701E-2</v>
      </c>
      <c r="AF16" s="17"/>
      <c r="AG16" s="17">
        <v>2.9529554902323198E-2</v>
      </c>
      <c r="AH16" s="17">
        <v>4.7784342110052502E-2</v>
      </c>
      <c r="AI16" s="17">
        <v>7.06262486497993E-2</v>
      </c>
      <c r="AJ16" s="17">
        <v>0.15816260254321499</v>
      </c>
      <c r="AK16" s="17"/>
      <c r="AL16" s="17">
        <v>2.32009416127937E-2</v>
      </c>
      <c r="AM16" s="17">
        <v>5.2765211260530999E-2</v>
      </c>
      <c r="AN16" s="17">
        <v>0</v>
      </c>
      <c r="AO16" s="17">
        <v>0.110330771987839</v>
      </c>
      <c r="AP16" s="17">
        <v>4.6419328731038802E-2</v>
      </c>
      <c r="AQ16" s="17">
        <v>4.9393092174704001E-2</v>
      </c>
      <c r="AR16" s="17"/>
      <c r="AS16" s="17">
        <v>3.2167130752624201E-2</v>
      </c>
      <c r="AT16" s="17">
        <v>3.3514776831610998E-2</v>
      </c>
      <c r="AU16" s="17">
        <v>3.3514776831610998E-2</v>
      </c>
      <c r="AV16" s="17" t="s">
        <v>136</v>
      </c>
      <c r="AW16" s="17" t="s">
        <v>136</v>
      </c>
      <c r="AX16" s="17" t="s">
        <v>136</v>
      </c>
      <c r="AY16" s="17">
        <v>0</v>
      </c>
      <c r="AZ16" s="17">
        <v>0</v>
      </c>
      <c r="BA16" s="17">
        <v>0</v>
      </c>
      <c r="BB16" s="17"/>
      <c r="BC16" s="17">
        <v>6.52118300583895E-2</v>
      </c>
      <c r="BD16" s="17">
        <v>2.44454800090931E-2</v>
      </c>
      <c r="BE16" s="17">
        <v>5.1995488243892198E-2</v>
      </c>
      <c r="BF16" s="17">
        <v>9.6534068697056406E-3</v>
      </c>
      <c r="BG16" s="17">
        <v>3.2281880190592298E-2</v>
      </c>
      <c r="BH16" s="17">
        <v>0</v>
      </c>
      <c r="BI16" s="17"/>
      <c r="BJ16" s="17">
        <v>4.3582253711188103E-2</v>
      </c>
      <c r="BK16" s="17">
        <v>2.79436729140209E-2</v>
      </c>
      <c r="BL16" s="17">
        <v>0</v>
      </c>
      <c r="BM16" s="17">
        <v>5.3911986735289699E-2</v>
      </c>
      <c r="BN16" s="17">
        <v>4.8345905893535497E-2</v>
      </c>
      <c r="BO16" s="17">
        <v>4.12095189373647E-2</v>
      </c>
      <c r="BP16" s="17"/>
      <c r="BQ16" s="17">
        <v>3.21173493882096E-2</v>
      </c>
      <c r="BR16" s="17">
        <v>5.7331624506938302E-2</v>
      </c>
      <c r="BS16" s="17"/>
      <c r="BT16" s="17">
        <v>3.30665721164086E-2</v>
      </c>
      <c r="BU16" s="17">
        <v>4.6375055345923101E-2</v>
      </c>
      <c r="BV16" s="17"/>
      <c r="BW16" s="17">
        <v>3.4740389788141098E-2</v>
      </c>
      <c r="BX16" s="17">
        <v>5.1406588384339598E-2</v>
      </c>
    </row>
    <row r="17" spans="2:76" ht="58" x14ac:dyDescent="0.35">
      <c r="B17" s="18" t="s">
        <v>277</v>
      </c>
      <c r="C17" s="17">
        <v>3.4316621002931001E-2</v>
      </c>
      <c r="D17" s="17">
        <v>2.6093211695566599E-2</v>
      </c>
      <c r="E17" s="17">
        <v>4.1480669330877497E-2</v>
      </c>
      <c r="F17" s="17"/>
      <c r="G17" s="17">
        <v>0</v>
      </c>
      <c r="H17" s="17">
        <v>3.1261884149468698E-2</v>
      </c>
      <c r="I17" s="17">
        <v>3.9758088397647003E-2</v>
      </c>
      <c r="J17" s="17"/>
      <c r="K17" s="17">
        <v>1.53535521089865E-2</v>
      </c>
      <c r="L17" s="17">
        <v>5.0821386440635399E-2</v>
      </c>
      <c r="M17" s="17">
        <v>0</v>
      </c>
      <c r="N17" s="17">
        <v>0</v>
      </c>
      <c r="O17" s="17">
        <v>0</v>
      </c>
      <c r="P17" s="17">
        <v>0</v>
      </c>
      <c r="Q17" s="17">
        <v>1.71540535591896E-2</v>
      </c>
      <c r="R17" s="17">
        <v>4.6579128224578797E-2</v>
      </c>
      <c r="S17" s="17">
        <v>5.7977322959675601E-2</v>
      </c>
      <c r="T17" s="17">
        <v>3.9468421016357599E-2</v>
      </c>
      <c r="U17" s="17">
        <v>4.3653476902120299E-2</v>
      </c>
      <c r="V17" s="17">
        <v>0</v>
      </c>
      <c r="W17" s="17">
        <v>6.88062177472962E-2</v>
      </c>
      <c r="X17" s="17">
        <v>0</v>
      </c>
      <c r="Y17" s="17">
        <v>5.6615285597579598E-2</v>
      </c>
      <c r="Z17" s="17">
        <v>6.0380657932129898E-2</v>
      </c>
      <c r="AA17" s="17"/>
      <c r="AB17" s="17">
        <v>2.0755475919005499E-2</v>
      </c>
      <c r="AC17" s="17">
        <v>4.2350450666628597E-2</v>
      </c>
      <c r="AD17" s="17">
        <v>5.2232710324417897E-2</v>
      </c>
      <c r="AE17" s="17">
        <v>3.56063946439601E-2</v>
      </c>
      <c r="AF17" s="17"/>
      <c r="AG17" s="17">
        <v>4.0578838924111099E-2</v>
      </c>
      <c r="AH17" s="17">
        <v>6.0098166969454303E-2</v>
      </c>
      <c r="AI17" s="17">
        <v>9.1533972779556001E-3</v>
      </c>
      <c r="AJ17" s="17">
        <v>8.1155671058455003E-2</v>
      </c>
      <c r="AK17" s="17"/>
      <c r="AL17" s="17">
        <v>2.8857746118540799E-2</v>
      </c>
      <c r="AM17" s="17">
        <v>4.3605451982297198E-2</v>
      </c>
      <c r="AN17" s="17">
        <v>0</v>
      </c>
      <c r="AO17" s="17">
        <v>0</v>
      </c>
      <c r="AP17" s="17">
        <v>4.4348835343311098E-2</v>
      </c>
      <c r="AQ17" s="17">
        <v>7.55770632480572E-2</v>
      </c>
      <c r="AR17" s="17"/>
      <c r="AS17" s="17">
        <v>3.5712201299870003E-2</v>
      </c>
      <c r="AT17" s="17">
        <v>2.2388885955441699E-2</v>
      </c>
      <c r="AU17" s="17">
        <v>2.2388885955441699E-2</v>
      </c>
      <c r="AV17" s="17" t="s">
        <v>136</v>
      </c>
      <c r="AW17" s="17" t="s">
        <v>136</v>
      </c>
      <c r="AX17" s="17" t="s">
        <v>136</v>
      </c>
      <c r="AY17" s="17">
        <v>0</v>
      </c>
      <c r="AZ17" s="17">
        <v>3.37802668511187E-2</v>
      </c>
      <c r="BA17" s="17">
        <v>0</v>
      </c>
      <c r="BB17" s="17"/>
      <c r="BC17" s="17">
        <v>5.1459157298300001E-2</v>
      </c>
      <c r="BD17" s="17">
        <v>2.34383496145084E-2</v>
      </c>
      <c r="BE17" s="17">
        <v>4.3166188809747298E-2</v>
      </c>
      <c r="BF17" s="17">
        <v>2.7810661905567899E-2</v>
      </c>
      <c r="BG17" s="17">
        <v>2.3912815414805801E-2</v>
      </c>
      <c r="BH17" s="17">
        <v>0</v>
      </c>
      <c r="BI17" s="17"/>
      <c r="BJ17" s="17">
        <v>2.2574690726941099E-2</v>
      </c>
      <c r="BK17" s="17">
        <v>3.6743173617942798E-2</v>
      </c>
      <c r="BL17" s="17">
        <v>1.9327106171936101E-2</v>
      </c>
      <c r="BM17" s="17">
        <v>2.92095752248865E-2</v>
      </c>
      <c r="BN17" s="17">
        <v>5.3474415916931202E-2</v>
      </c>
      <c r="BO17" s="17">
        <v>4.2504423473531797E-2</v>
      </c>
      <c r="BP17" s="17"/>
      <c r="BQ17" s="17">
        <v>2.4951700625015401E-2</v>
      </c>
      <c r="BR17" s="17">
        <v>5.0608949959313199E-2</v>
      </c>
      <c r="BS17" s="17"/>
      <c r="BT17" s="17">
        <v>2.9240383326934401E-2</v>
      </c>
      <c r="BU17" s="17">
        <v>3.9831454667021399E-2</v>
      </c>
      <c r="BV17" s="17"/>
      <c r="BW17" s="17">
        <v>3.4780047316090801E-2</v>
      </c>
      <c r="BX17" s="17">
        <v>3.56421790924875E-2</v>
      </c>
    </row>
    <row r="18" spans="2:76" ht="29" x14ac:dyDescent="0.35">
      <c r="B18" s="18" t="s">
        <v>278</v>
      </c>
      <c r="C18" s="17">
        <v>2.3516979041770799E-2</v>
      </c>
      <c r="D18" s="17">
        <v>1.30353526156308E-2</v>
      </c>
      <c r="E18" s="17">
        <v>3.25883759012289E-2</v>
      </c>
      <c r="F18" s="17"/>
      <c r="G18" s="17">
        <v>3.5629702485720102E-2</v>
      </c>
      <c r="H18" s="17">
        <v>1.14800184248448E-2</v>
      </c>
      <c r="I18" s="17">
        <v>2.6406811195818301E-2</v>
      </c>
      <c r="J18" s="17"/>
      <c r="K18" s="17">
        <v>5.25574424608777E-2</v>
      </c>
      <c r="L18" s="17">
        <v>1.0751947294910399E-2</v>
      </c>
      <c r="M18" s="17">
        <v>0</v>
      </c>
      <c r="N18" s="17">
        <v>0</v>
      </c>
      <c r="O18" s="17">
        <v>0</v>
      </c>
      <c r="P18" s="17">
        <v>0.176844599204005</v>
      </c>
      <c r="Q18" s="17">
        <v>1.98382395696476E-2</v>
      </c>
      <c r="R18" s="17">
        <v>0</v>
      </c>
      <c r="S18" s="17">
        <v>0</v>
      </c>
      <c r="T18" s="17">
        <v>2.3324196103264999E-2</v>
      </c>
      <c r="U18" s="17">
        <v>7.98228205367216E-2</v>
      </c>
      <c r="V18" s="17">
        <v>7.1429593841649403E-2</v>
      </c>
      <c r="W18" s="17">
        <v>0</v>
      </c>
      <c r="X18" s="17">
        <v>0</v>
      </c>
      <c r="Y18" s="17">
        <v>4.9000840589620599E-2</v>
      </c>
      <c r="Z18" s="17">
        <v>0</v>
      </c>
      <c r="AA18" s="17"/>
      <c r="AB18" s="17">
        <v>1.0638778703903E-2</v>
      </c>
      <c r="AC18" s="17">
        <v>2.23788843791633E-2</v>
      </c>
      <c r="AD18" s="17">
        <v>5.1242067366945199E-2</v>
      </c>
      <c r="AE18" s="17">
        <v>0</v>
      </c>
      <c r="AF18" s="17"/>
      <c r="AG18" s="17">
        <v>2.1070818806445998E-2</v>
      </c>
      <c r="AH18" s="17">
        <v>5.9045586576844597E-2</v>
      </c>
      <c r="AI18" s="17">
        <v>2.3758913902076299E-2</v>
      </c>
      <c r="AJ18" s="17">
        <v>0</v>
      </c>
      <c r="AK18" s="17"/>
      <c r="AL18" s="17">
        <v>2.1578055467422801E-2</v>
      </c>
      <c r="AM18" s="17">
        <v>3.9281490588242401E-2</v>
      </c>
      <c r="AN18" s="17">
        <v>2.3197433948649999E-2</v>
      </c>
      <c r="AO18" s="17">
        <v>3.7318302497812303E-2</v>
      </c>
      <c r="AP18" s="17">
        <v>0</v>
      </c>
      <c r="AQ18" s="17">
        <v>1.92155734876387E-2</v>
      </c>
      <c r="AR18" s="17"/>
      <c r="AS18" s="17">
        <v>1.7652251427058001E-2</v>
      </c>
      <c r="AT18" s="17">
        <v>2.2601861894749699E-2</v>
      </c>
      <c r="AU18" s="17">
        <v>2.2601861894749699E-2</v>
      </c>
      <c r="AV18" s="17" t="s">
        <v>136</v>
      </c>
      <c r="AW18" s="17" t="s">
        <v>136</v>
      </c>
      <c r="AX18" s="17" t="s">
        <v>136</v>
      </c>
      <c r="AY18" s="17">
        <v>0</v>
      </c>
      <c r="AZ18" s="17">
        <v>0</v>
      </c>
      <c r="BA18" s="17">
        <v>0.37516009036544401</v>
      </c>
      <c r="BB18" s="17"/>
      <c r="BC18" s="17">
        <v>2.43174194591372E-2</v>
      </c>
      <c r="BD18" s="17">
        <v>2.8270594302512501E-2</v>
      </c>
      <c r="BE18" s="17">
        <v>5.1225961464964699E-2</v>
      </c>
      <c r="BF18" s="17">
        <v>1.79713100137417E-2</v>
      </c>
      <c r="BG18" s="17">
        <v>1.95199427363579E-2</v>
      </c>
      <c r="BH18" s="17">
        <v>7.0305617459251402E-2</v>
      </c>
      <c r="BI18" s="17"/>
      <c r="BJ18" s="17">
        <v>0</v>
      </c>
      <c r="BK18" s="17">
        <v>2.9304162890162602E-2</v>
      </c>
      <c r="BL18" s="17">
        <v>5.3643578020458001E-2</v>
      </c>
      <c r="BM18" s="17">
        <v>2.51924072670279E-2</v>
      </c>
      <c r="BN18" s="17">
        <v>3.4524005745868003E-2</v>
      </c>
      <c r="BO18" s="17">
        <v>0</v>
      </c>
      <c r="BP18" s="17"/>
      <c r="BQ18" s="17">
        <v>1.5336041865583501E-2</v>
      </c>
      <c r="BR18" s="17">
        <v>4.3141425486377803E-2</v>
      </c>
      <c r="BS18" s="17"/>
      <c r="BT18" s="17">
        <v>2.1614908980336401E-2</v>
      </c>
      <c r="BU18" s="17">
        <v>2.5720327890041E-2</v>
      </c>
      <c r="BV18" s="17"/>
      <c r="BW18" s="17">
        <v>1.8598033961993599E-2</v>
      </c>
      <c r="BX18" s="17">
        <v>3.4789585526279497E-2</v>
      </c>
    </row>
    <row r="19" spans="2:76" ht="43.5" x14ac:dyDescent="0.35">
      <c r="B19" s="18" t="s">
        <v>279</v>
      </c>
      <c r="C19" s="17">
        <v>2.3132641932907899E-2</v>
      </c>
      <c r="D19" s="17">
        <v>2.2990952630842301E-2</v>
      </c>
      <c r="E19" s="17">
        <v>2.33229104561626E-2</v>
      </c>
      <c r="F19" s="17"/>
      <c r="G19" s="17">
        <v>1.7944716749320199E-2</v>
      </c>
      <c r="H19" s="17">
        <v>3.2577685819347599E-2</v>
      </c>
      <c r="I19" s="17">
        <v>2.03215503665631E-2</v>
      </c>
      <c r="J19" s="17"/>
      <c r="K19" s="17">
        <v>3.3694162702723497E-2</v>
      </c>
      <c r="L19" s="17">
        <v>6.8764416397251796E-2</v>
      </c>
      <c r="M19" s="17">
        <v>2.7902397249883502E-2</v>
      </c>
      <c r="N19" s="17">
        <v>4.1825549679717001E-2</v>
      </c>
      <c r="O19" s="17">
        <v>0</v>
      </c>
      <c r="P19" s="17">
        <v>0</v>
      </c>
      <c r="Q19" s="17">
        <v>0</v>
      </c>
      <c r="R19" s="17">
        <v>1.47789281843807E-2</v>
      </c>
      <c r="S19" s="17">
        <v>5.6076823892714997E-2</v>
      </c>
      <c r="T19" s="17">
        <v>7.4735571940732102E-3</v>
      </c>
      <c r="U19" s="17">
        <v>0</v>
      </c>
      <c r="V19" s="17">
        <v>0</v>
      </c>
      <c r="W19" s="17">
        <v>0</v>
      </c>
      <c r="X19" s="17">
        <v>0</v>
      </c>
      <c r="Y19" s="17">
        <v>0</v>
      </c>
      <c r="Z19" s="17">
        <v>0</v>
      </c>
      <c r="AA19" s="17"/>
      <c r="AB19" s="17">
        <v>2.1233015061367499E-2</v>
      </c>
      <c r="AC19" s="17">
        <v>3.06938747821669E-2</v>
      </c>
      <c r="AD19" s="17">
        <v>9.8081652089455993E-3</v>
      </c>
      <c r="AE19" s="17">
        <v>0</v>
      </c>
      <c r="AF19" s="17"/>
      <c r="AG19" s="17">
        <v>2.2341242747917801E-2</v>
      </c>
      <c r="AH19" s="17">
        <v>0</v>
      </c>
      <c r="AI19" s="17">
        <v>1.6972702547062301E-2</v>
      </c>
      <c r="AJ19" s="17">
        <v>8.1155671058455003E-2</v>
      </c>
      <c r="AK19" s="17"/>
      <c r="AL19" s="17">
        <v>1.05728815712555E-2</v>
      </c>
      <c r="AM19" s="17">
        <v>2.6796907514832401E-2</v>
      </c>
      <c r="AN19" s="17">
        <v>0</v>
      </c>
      <c r="AO19" s="17">
        <v>2.2041047479712E-2</v>
      </c>
      <c r="AP19" s="17">
        <v>4.2420552600321799E-2</v>
      </c>
      <c r="AQ19" s="17">
        <v>0</v>
      </c>
      <c r="AR19" s="17"/>
      <c r="AS19" s="17">
        <v>2.7167472329674501E-2</v>
      </c>
      <c r="AT19" s="17">
        <v>1.00570196575134E-2</v>
      </c>
      <c r="AU19" s="17">
        <v>1.00570196575134E-2</v>
      </c>
      <c r="AV19" s="17" t="s">
        <v>136</v>
      </c>
      <c r="AW19" s="17" t="s">
        <v>136</v>
      </c>
      <c r="AX19" s="17" t="s">
        <v>136</v>
      </c>
      <c r="AY19" s="17">
        <v>0</v>
      </c>
      <c r="AZ19" s="17">
        <v>6.8127232089511797E-2</v>
      </c>
      <c r="BA19" s="17">
        <v>0</v>
      </c>
      <c r="BB19" s="17"/>
      <c r="BC19" s="17">
        <v>4.3102293110099901E-2</v>
      </c>
      <c r="BD19" s="17">
        <v>4.3196807596369097E-2</v>
      </c>
      <c r="BE19" s="17">
        <v>5.1946879480933197E-2</v>
      </c>
      <c r="BF19" s="17">
        <v>8.8218176583591493E-3</v>
      </c>
      <c r="BG19" s="17">
        <v>0</v>
      </c>
      <c r="BH19" s="17">
        <v>9.3585020246844897E-2</v>
      </c>
      <c r="BI19" s="17"/>
      <c r="BJ19" s="17">
        <v>0</v>
      </c>
      <c r="BK19" s="17">
        <v>2.2498816756883901E-2</v>
      </c>
      <c r="BL19" s="17">
        <v>0</v>
      </c>
      <c r="BM19" s="17">
        <v>1.66049129097917E-2</v>
      </c>
      <c r="BN19" s="17">
        <v>3.5347808228720502E-2</v>
      </c>
      <c r="BO19" s="17">
        <v>6.6672545293922206E-2</v>
      </c>
      <c r="BP19" s="17"/>
      <c r="BQ19" s="17">
        <v>2.1310837372890901E-2</v>
      </c>
      <c r="BR19" s="17">
        <v>2.7725726974223E-2</v>
      </c>
      <c r="BS19" s="17"/>
      <c r="BT19" s="17">
        <v>2.4234884548259901E-2</v>
      </c>
      <c r="BU19" s="17">
        <v>2.2328096113373101E-2</v>
      </c>
      <c r="BV19" s="17"/>
      <c r="BW19" s="17">
        <v>2.35718401750072E-2</v>
      </c>
      <c r="BX19" s="17">
        <v>1.9218938389613398E-2</v>
      </c>
    </row>
    <row r="20" spans="2:76" ht="29" x14ac:dyDescent="0.35">
      <c r="B20" s="18" t="s">
        <v>280</v>
      </c>
      <c r="C20" s="17">
        <v>1.3858481217495699E-2</v>
      </c>
      <c r="D20" s="17">
        <v>1.88044589581568E-2</v>
      </c>
      <c r="E20" s="17">
        <v>9.6519396830439599E-3</v>
      </c>
      <c r="F20" s="17"/>
      <c r="G20" s="17">
        <v>0</v>
      </c>
      <c r="H20" s="17">
        <v>1.77170167157721E-2</v>
      </c>
      <c r="I20" s="17">
        <v>1.41882232104693E-2</v>
      </c>
      <c r="J20" s="17"/>
      <c r="K20" s="17">
        <v>1.83577726331468E-2</v>
      </c>
      <c r="L20" s="17">
        <v>1.8459862482053901E-2</v>
      </c>
      <c r="M20" s="17">
        <v>0</v>
      </c>
      <c r="N20" s="17">
        <v>0</v>
      </c>
      <c r="O20" s="17">
        <v>0</v>
      </c>
      <c r="P20" s="17">
        <v>0</v>
      </c>
      <c r="Q20" s="17">
        <v>1.6937803725927601E-2</v>
      </c>
      <c r="R20" s="17">
        <v>0</v>
      </c>
      <c r="S20" s="17">
        <v>0</v>
      </c>
      <c r="T20" s="17">
        <v>0</v>
      </c>
      <c r="U20" s="17">
        <v>3.77470026105306E-2</v>
      </c>
      <c r="V20" s="17">
        <v>7.1429593841649403E-2</v>
      </c>
      <c r="W20" s="17">
        <v>5.8548705001034498E-2</v>
      </c>
      <c r="X20" s="17">
        <v>0</v>
      </c>
      <c r="Y20" s="17">
        <v>5.6615285597579598E-2</v>
      </c>
      <c r="Z20" s="17">
        <v>0</v>
      </c>
      <c r="AA20" s="17"/>
      <c r="AB20" s="17">
        <v>2.8667263691943501E-2</v>
      </c>
      <c r="AC20" s="17">
        <v>8.1201289581842896E-3</v>
      </c>
      <c r="AD20" s="17">
        <v>1.3748746435300401E-2</v>
      </c>
      <c r="AE20" s="17">
        <v>0</v>
      </c>
      <c r="AF20" s="17"/>
      <c r="AG20" s="17">
        <v>1.3349759955495101E-2</v>
      </c>
      <c r="AH20" s="17">
        <v>2.4157868584976601E-2</v>
      </c>
      <c r="AI20" s="17">
        <v>1.3106172609548E-2</v>
      </c>
      <c r="AJ20" s="17">
        <v>0</v>
      </c>
      <c r="AK20" s="17"/>
      <c r="AL20" s="17">
        <v>1.0875479753810501E-2</v>
      </c>
      <c r="AM20" s="17">
        <v>1.6808488256647498E-2</v>
      </c>
      <c r="AN20" s="17">
        <v>3.7979354879067201E-2</v>
      </c>
      <c r="AO20" s="17">
        <v>3.7318302497812303E-2</v>
      </c>
      <c r="AP20" s="17">
        <v>0</v>
      </c>
      <c r="AQ20" s="17">
        <v>2.2644036451825601E-2</v>
      </c>
      <c r="AR20" s="17"/>
      <c r="AS20" s="17">
        <v>1.6124815249280802E-2</v>
      </c>
      <c r="AT20" s="17">
        <v>8.5768047617731501E-3</v>
      </c>
      <c r="AU20" s="17">
        <v>8.5768047617731501E-3</v>
      </c>
      <c r="AV20" s="17" t="s">
        <v>136</v>
      </c>
      <c r="AW20" s="17" t="s">
        <v>136</v>
      </c>
      <c r="AX20" s="17" t="s">
        <v>136</v>
      </c>
      <c r="AY20" s="17">
        <v>0</v>
      </c>
      <c r="AZ20" s="17">
        <v>3.43382829939953E-2</v>
      </c>
      <c r="BA20" s="17">
        <v>0</v>
      </c>
      <c r="BB20" s="17"/>
      <c r="BC20" s="17">
        <v>4.5610529053064699E-3</v>
      </c>
      <c r="BD20" s="17">
        <v>4.8165585255549301E-2</v>
      </c>
      <c r="BE20" s="17">
        <v>4.4253492699016399E-2</v>
      </c>
      <c r="BF20" s="17">
        <v>1.7029461946061902E-2</v>
      </c>
      <c r="BG20" s="17">
        <v>1.1582223959316899E-2</v>
      </c>
      <c r="BH20" s="17">
        <v>0</v>
      </c>
      <c r="BI20" s="17"/>
      <c r="BJ20" s="17">
        <v>1.10049856872619E-2</v>
      </c>
      <c r="BK20" s="17">
        <v>5.14937265814705E-3</v>
      </c>
      <c r="BL20" s="17">
        <v>0</v>
      </c>
      <c r="BM20" s="17">
        <v>2.29003811833156E-2</v>
      </c>
      <c r="BN20" s="17">
        <v>2.1954374794191399E-2</v>
      </c>
      <c r="BO20" s="17">
        <v>1.25742846627841E-2</v>
      </c>
      <c r="BP20" s="17"/>
      <c r="BQ20" s="17">
        <v>1.04078384029152E-2</v>
      </c>
      <c r="BR20" s="17">
        <v>2.2184962713788999E-2</v>
      </c>
      <c r="BS20" s="17"/>
      <c r="BT20" s="17">
        <v>1.1532028152481199E-2</v>
      </c>
      <c r="BU20" s="17">
        <v>1.32263713772546E-2</v>
      </c>
      <c r="BV20" s="17"/>
      <c r="BW20" s="17">
        <v>1.5337104290141099E-2</v>
      </c>
      <c r="BX20" s="17">
        <v>1.1837697155577699E-2</v>
      </c>
    </row>
    <row r="21" spans="2:76" x14ac:dyDescent="0.35">
      <c r="B21" s="18" t="s">
        <v>97</v>
      </c>
      <c r="C21" s="17">
        <v>1.3732713129391399E-2</v>
      </c>
      <c r="D21" s="17">
        <v>1.33938367571091E-2</v>
      </c>
      <c r="E21" s="17">
        <v>1.4064457401141201E-2</v>
      </c>
      <c r="F21" s="17"/>
      <c r="G21" s="17">
        <v>6.7181178043218895E-2</v>
      </c>
      <c r="H21" s="17">
        <v>0</v>
      </c>
      <c r="I21" s="17">
        <v>1.20396820179389E-2</v>
      </c>
      <c r="J21" s="17"/>
      <c r="K21" s="17">
        <v>0</v>
      </c>
      <c r="L21" s="17">
        <v>1.99959677346607E-2</v>
      </c>
      <c r="M21" s="17">
        <v>5.3362076373002498E-2</v>
      </c>
      <c r="N21" s="17">
        <v>4.1825549679717001E-2</v>
      </c>
      <c r="O21" s="17">
        <v>0</v>
      </c>
      <c r="P21" s="17">
        <v>0</v>
      </c>
      <c r="Q21" s="17">
        <v>0</v>
      </c>
      <c r="R21" s="17">
        <v>1.49121725409918E-2</v>
      </c>
      <c r="S21" s="17">
        <v>0</v>
      </c>
      <c r="T21" s="17">
        <v>7.4805504990366201E-3</v>
      </c>
      <c r="U21" s="17">
        <v>0</v>
      </c>
      <c r="V21" s="17">
        <v>0</v>
      </c>
      <c r="W21" s="17">
        <v>3.44191975254741E-2</v>
      </c>
      <c r="X21" s="17">
        <v>0</v>
      </c>
      <c r="Y21" s="17">
        <v>5.6615285597579598E-2</v>
      </c>
      <c r="Z21" s="17">
        <v>0</v>
      </c>
      <c r="AA21" s="17"/>
      <c r="AB21" s="17">
        <v>2.50747003153209E-2</v>
      </c>
      <c r="AC21" s="17">
        <v>8.7288980528762092E-3</v>
      </c>
      <c r="AD21" s="17">
        <v>0</v>
      </c>
      <c r="AE21" s="17">
        <v>1.7783134027693302E-2</v>
      </c>
      <c r="AF21" s="17"/>
      <c r="AG21" s="17">
        <v>1.32252745325239E-2</v>
      </c>
      <c r="AH21" s="17">
        <v>0</v>
      </c>
      <c r="AI21" s="17">
        <v>1.81384610573261E-2</v>
      </c>
      <c r="AJ21" s="17">
        <v>0</v>
      </c>
      <c r="AK21" s="17"/>
      <c r="AL21" s="17">
        <v>0</v>
      </c>
      <c r="AM21" s="17">
        <v>2.6400490433235099E-2</v>
      </c>
      <c r="AN21" s="17">
        <v>1.9751050493719901E-2</v>
      </c>
      <c r="AO21" s="17">
        <v>0</v>
      </c>
      <c r="AP21" s="17">
        <v>0</v>
      </c>
      <c r="AQ21" s="17">
        <v>0</v>
      </c>
      <c r="AR21" s="17"/>
      <c r="AS21" s="17">
        <v>1.1616057019254101E-2</v>
      </c>
      <c r="AT21" s="17">
        <v>0</v>
      </c>
      <c r="AU21" s="17">
        <v>0</v>
      </c>
      <c r="AV21" s="17" t="s">
        <v>136</v>
      </c>
      <c r="AW21" s="17" t="s">
        <v>136</v>
      </c>
      <c r="AX21" s="17" t="s">
        <v>136</v>
      </c>
      <c r="AY21" s="17">
        <v>0.166876983882456</v>
      </c>
      <c r="AZ21" s="17">
        <v>0</v>
      </c>
      <c r="BA21" s="17">
        <v>0</v>
      </c>
      <c r="BB21" s="17"/>
      <c r="BC21" s="17">
        <v>9.3578380541459606E-3</v>
      </c>
      <c r="BD21" s="17">
        <v>0</v>
      </c>
      <c r="BE21" s="17">
        <v>4.2504051325444499E-2</v>
      </c>
      <c r="BF21" s="17">
        <v>4.4944657854707998E-2</v>
      </c>
      <c r="BG21" s="17">
        <v>4.4426559843160403E-3</v>
      </c>
      <c r="BH21" s="17">
        <v>0</v>
      </c>
      <c r="BI21" s="17"/>
      <c r="BJ21" s="17">
        <v>0</v>
      </c>
      <c r="BK21" s="17">
        <v>2.6649475406393602E-2</v>
      </c>
      <c r="BL21" s="17">
        <v>1.6727716527322498E-2</v>
      </c>
      <c r="BM21" s="17">
        <v>5.3437013589201299E-3</v>
      </c>
      <c r="BN21" s="17">
        <v>3.26189753912174E-2</v>
      </c>
      <c r="BO21" s="17">
        <v>0</v>
      </c>
      <c r="BP21" s="17"/>
      <c r="BQ21" s="17">
        <v>1.24892613547655E-2</v>
      </c>
      <c r="BR21" s="17">
        <v>1.6842055174522499E-2</v>
      </c>
      <c r="BS21" s="17"/>
      <c r="BT21" s="17">
        <v>1.2556338270563801E-2</v>
      </c>
      <c r="BU21" s="17">
        <v>1.50849897593291E-2</v>
      </c>
      <c r="BV21" s="17"/>
      <c r="BW21" s="17">
        <v>1.8311148952635602E-2</v>
      </c>
      <c r="BX21" s="17">
        <v>0</v>
      </c>
    </row>
    <row r="22" spans="2:76" ht="43.5" x14ac:dyDescent="0.35">
      <c r="B22" s="18" t="s">
        <v>281</v>
      </c>
      <c r="C22" s="17">
        <v>4.23516282635133E-3</v>
      </c>
      <c r="D22" s="17">
        <v>6.5379060636549602E-3</v>
      </c>
      <c r="E22" s="17">
        <v>2.2701122811019801E-3</v>
      </c>
      <c r="F22" s="17"/>
      <c r="G22" s="17">
        <v>1.79505653192687E-2</v>
      </c>
      <c r="H22" s="17">
        <v>4.9622579762268497E-3</v>
      </c>
      <c r="I22" s="17">
        <v>2.2414788571284501E-3</v>
      </c>
      <c r="J22" s="17"/>
      <c r="K22" s="17">
        <v>0</v>
      </c>
      <c r="L22" s="17">
        <v>0</v>
      </c>
      <c r="M22" s="17">
        <v>0</v>
      </c>
      <c r="N22" s="17">
        <v>0</v>
      </c>
      <c r="O22" s="17">
        <v>0</v>
      </c>
      <c r="P22" s="17">
        <v>0</v>
      </c>
      <c r="Q22" s="17">
        <v>0</v>
      </c>
      <c r="R22" s="17">
        <v>0</v>
      </c>
      <c r="S22" s="17">
        <v>5.79231219887082E-2</v>
      </c>
      <c r="T22" s="17">
        <v>7.4458739184631497E-3</v>
      </c>
      <c r="U22" s="17">
        <v>0</v>
      </c>
      <c r="V22" s="17">
        <v>0</v>
      </c>
      <c r="W22" s="17">
        <v>0</v>
      </c>
      <c r="X22" s="17">
        <v>0</v>
      </c>
      <c r="Y22" s="17">
        <v>0</v>
      </c>
      <c r="Z22" s="17">
        <v>5.9202350908351201E-2</v>
      </c>
      <c r="AA22" s="17"/>
      <c r="AB22" s="17">
        <v>4.1141029124539402E-3</v>
      </c>
      <c r="AC22" s="17">
        <v>0</v>
      </c>
      <c r="AD22" s="17">
        <v>9.3038959129956595E-3</v>
      </c>
      <c r="AE22" s="17">
        <v>0</v>
      </c>
      <c r="AF22" s="17"/>
      <c r="AG22" s="17">
        <v>6.1708191302487598E-3</v>
      </c>
      <c r="AH22" s="17">
        <v>0</v>
      </c>
      <c r="AI22" s="17">
        <v>0</v>
      </c>
      <c r="AJ22" s="17">
        <v>0</v>
      </c>
      <c r="AK22" s="17"/>
      <c r="AL22" s="17">
        <v>5.2033673787115903E-3</v>
      </c>
      <c r="AM22" s="17">
        <v>6.5695407526411599E-3</v>
      </c>
      <c r="AN22" s="17">
        <v>1.9818292519052899E-2</v>
      </c>
      <c r="AO22" s="17">
        <v>0</v>
      </c>
      <c r="AP22" s="17">
        <v>0</v>
      </c>
      <c r="AQ22" s="17">
        <v>0</v>
      </c>
      <c r="AR22" s="17"/>
      <c r="AS22" s="17">
        <v>3.9646071511195502E-3</v>
      </c>
      <c r="AT22" s="17">
        <v>0</v>
      </c>
      <c r="AU22" s="17">
        <v>0</v>
      </c>
      <c r="AV22" s="17" t="s">
        <v>136</v>
      </c>
      <c r="AW22" s="17" t="s">
        <v>136</v>
      </c>
      <c r="AX22" s="17" t="s">
        <v>136</v>
      </c>
      <c r="AY22" s="17">
        <v>0</v>
      </c>
      <c r="AZ22" s="17">
        <v>0</v>
      </c>
      <c r="BA22" s="17">
        <v>0</v>
      </c>
      <c r="BB22" s="17"/>
      <c r="BC22" s="17">
        <v>8.6975109824058601E-3</v>
      </c>
      <c r="BD22" s="17">
        <v>0</v>
      </c>
      <c r="BE22" s="17">
        <v>0</v>
      </c>
      <c r="BF22" s="17">
        <v>7.3992445252576804E-3</v>
      </c>
      <c r="BG22" s="17">
        <v>0</v>
      </c>
      <c r="BH22" s="17">
        <v>0</v>
      </c>
      <c r="BI22" s="17"/>
      <c r="BJ22" s="17">
        <v>0</v>
      </c>
      <c r="BK22" s="17">
        <v>0</v>
      </c>
      <c r="BL22" s="17">
        <v>0</v>
      </c>
      <c r="BM22" s="17">
        <v>9.7607495633647099E-3</v>
      </c>
      <c r="BN22" s="17">
        <v>0</v>
      </c>
      <c r="BO22" s="17">
        <v>1.2091389764835101E-2</v>
      </c>
      <c r="BP22" s="17"/>
      <c r="BQ22" s="17">
        <v>1.7417699390566001E-3</v>
      </c>
      <c r="BR22" s="17">
        <v>1.01797878718459E-2</v>
      </c>
      <c r="BS22" s="17"/>
      <c r="BT22" s="17">
        <v>2.4548836673355099E-3</v>
      </c>
      <c r="BU22" s="17">
        <v>6.0690503144735499E-3</v>
      </c>
      <c r="BV22" s="17"/>
      <c r="BW22" s="17">
        <v>6.5148325378824902E-3</v>
      </c>
      <c r="BX22" s="17">
        <v>0</v>
      </c>
    </row>
    <row r="23" spans="2:76" x14ac:dyDescent="0.35">
      <c r="B23" s="18" t="s">
        <v>153</v>
      </c>
      <c r="C23" s="19">
        <v>9.2369613616836502E-2</v>
      </c>
      <c r="D23" s="19">
        <v>0.101685749265949</v>
      </c>
      <c r="E23" s="19">
        <v>8.46427335359866E-2</v>
      </c>
      <c r="F23" s="19"/>
      <c r="G23" s="19">
        <v>8.0583229021005898E-2</v>
      </c>
      <c r="H23" s="19">
        <v>8.0464410707853207E-2</v>
      </c>
      <c r="I23" s="19">
        <v>9.82204073150382E-2</v>
      </c>
      <c r="J23" s="19"/>
      <c r="K23" s="19">
        <v>0.10169365296944299</v>
      </c>
      <c r="L23" s="19">
        <v>9.8447241020736306E-2</v>
      </c>
      <c r="M23" s="19">
        <v>9.6744968058832606E-2</v>
      </c>
      <c r="N23" s="19">
        <v>8.3690237191202194E-2</v>
      </c>
      <c r="O23" s="19">
        <v>0.14387411943519399</v>
      </c>
      <c r="P23" s="19">
        <v>8.0583476521648698E-2</v>
      </c>
      <c r="Q23" s="19">
        <v>0.110929389703166</v>
      </c>
      <c r="R23" s="19">
        <v>7.9061304827305598E-2</v>
      </c>
      <c r="S23" s="19">
        <v>0</v>
      </c>
      <c r="T23" s="19">
        <v>8.5493178040059903E-2</v>
      </c>
      <c r="U23" s="19">
        <v>0.111657821932551</v>
      </c>
      <c r="V23" s="19">
        <v>0.28017893929337601</v>
      </c>
      <c r="W23" s="19">
        <v>0.18147180604952601</v>
      </c>
      <c r="X23" s="19">
        <v>0</v>
      </c>
      <c r="Y23" s="19">
        <v>0</v>
      </c>
      <c r="Z23" s="19">
        <v>0</v>
      </c>
      <c r="AA23" s="19"/>
      <c r="AB23" s="19">
        <v>9.0523281477950898E-2</v>
      </c>
      <c r="AC23" s="19">
        <v>7.3679673441157695E-2</v>
      </c>
      <c r="AD23" s="19">
        <v>9.8568919283227696E-2</v>
      </c>
      <c r="AE23" s="19">
        <v>9.7586533847699303E-2</v>
      </c>
      <c r="AF23" s="19"/>
      <c r="AG23" s="19">
        <v>8.5088630861956005E-2</v>
      </c>
      <c r="AH23" s="19">
        <v>7.2169063447454704E-2</v>
      </c>
      <c r="AI23" s="19">
        <v>9.7945598824983202E-2</v>
      </c>
      <c r="AJ23" s="19">
        <v>8.1155671058455003E-2</v>
      </c>
      <c r="AK23" s="19"/>
      <c r="AL23" s="19">
        <v>8.6077306430315206E-2</v>
      </c>
      <c r="AM23" s="19">
        <v>0.14170445633241599</v>
      </c>
      <c r="AN23" s="19">
        <v>7.0258896184064806E-2</v>
      </c>
      <c r="AO23" s="19">
        <v>0.183272286025256</v>
      </c>
      <c r="AP23" s="19">
        <v>0</v>
      </c>
      <c r="AQ23" s="19">
        <v>4.7969811997406402E-2</v>
      </c>
      <c r="AR23" s="19"/>
      <c r="AS23" s="19">
        <v>8.6401170682744902E-2</v>
      </c>
      <c r="AT23" s="19">
        <v>0.12533542340753701</v>
      </c>
      <c r="AU23" s="19">
        <v>0.12533542340753701</v>
      </c>
      <c r="AV23" s="19" t="s">
        <v>136</v>
      </c>
      <c r="AW23" s="19" t="s">
        <v>136</v>
      </c>
      <c r="AX23" s="19" t="s">
        <v>136</v>
      </c>
      <c r="AY23" s="19">
        <v>0.17060651168382299</v>
      </c>
      <c r="AZ23" s="19">
        <v>7.00885723869972E-2</v>
      </c>
      <c r="BA23" s="19">
        <v>0</v>
      </c>
      <c r="BB23" s="19"/>
      <c r="BC23" s="19">
        <v>0.102415243523595</v>
      </c>
      <c r="BD23" s="19">
        <v>6.2366346661995101E-2</v>
      </c>
      <c r="BE23" s="19">
        <v>0</v>
      </c>
      <c r="BF23" s="19">
        <v>0.10979848663801201</v>
      </c>
      <c r="BG23" s="19">
        <v>9.4936794181849707E-2</v>
      </c>
      <c r="BH23" s="19">
        <v>0</v>
      </c>
      <c r="BI23" s="19"/>
      <c r="BJ23" s="19">
        <v>9.3455117894835293E-2</v>
      </c>
      <c r="BK23" s="19">
        <v>9.1950172952065104E-2</v>
      </c>
      <c r="BL23" s="19">
        <v>0.122275329339799</v>
      </c>
      <c r="BM23" s="19">
        <v>8.1989462943905397E-2</v>
      </c>
      <c r="BN23" s="19">
        <v>0.124458598977054</v>
      </c>
      <c r="BO23" s="19">
        <v>5.5177770791581898E-2</v>
      </c>
      <c r="BP23" s="19"/>
      <c r="BQ23" s="19">
        <v>0.10413962648498</v>
      </c>
      <c r="BR23" s="19">
        <v>6.5707882049476904E-2</v>
      </c>
      <c r="BS23" s="19"/>
      <c r="BT23" s="19">
        <v>0.10674923876798501</v>
      </c>
      <c r="BU23" s="19">
        <v>7.9183207459530405E-2</v>
      </c>
      <c r="BV23" s="19"/>
      <c r="BW23" s="19">
        <v>8.1185235012160406E-2</v>
      </c>
      <c r="BX23" s="19">
        <v>0.10602565226921901</v>
      </c>
    </row>
    <row r="24" spans="2:76" x14ac:dyDescent="0.35">
      <c r="B24" s="33" t="s">
        <v>503</v>
      </c>
    </row>
    <row r="25" spans="2:76" x14ac:dyDescent="0.35">
      <c r="B25" t="s">
        <v>100</v>
      </c>
    </row>
    <row r="26" spans="2:76" x14ac:dyDescent="0.35">
      <c r="B26" t="s">
        <v>101</v>
      </c>
    </row>
    <row r="28" spans="2:76" x14ac:dyDescent="0.35">
      <c r="B28"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X27"/>
  <sheetViews>
    <sheetView showGridLines="0" topLeftCell="A18" workbookViewId="0">
      <pane xSplit="2" topLeftCell="C1" activePane="topRight" state="frozen"/>
      <selection pane="topRight" activeCell="B23" sqref="B23"/>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567</v>
      </c>
      <c r="D7" s="10">
        <v>272</v>
      </c>
      <c r="E7" s="10">
        <v>294</v>
      </c>
      <c r="F7" s="10"/>
      <c r="G7" s="10">
        <v>49</v>
      </c>
      <c r="H7" s="10">
        <v>153</v>
      </c>
      <c r="I7" s="10">
        <v>365</v>
      </c>
      <c r="J7" s="10"/>
      <c r="K7" s="10">
        <v>56</v>
      </c>
      <c r="L7" s="10">
        <v>92</v>
      </c>
      <c r="M7" s="10">
        <v>29</v>
      </c>
      <c r="N7" s="10">
        <v>22</v>
      </c>
      <c r="O7" s="10">
        <v>7</v>
      </c>
      <c r="P7" s="10">
        <v>11</v>
      </c>
      <c r="Q7" s="10">
        <v>51</v>
      </c>
      <c r="R7" s="10">
        <v>58</v>
      </c>
      <c r="S7" s="10">
        <v>17</v>
      </c>
      <c r="T7" s="10">
        <v>116</v>
      </c>
      <c r="U7" s="10">
        <v>23</v>
      </c>
      <c r="V7" s="10">
        <v>12</v>
      </c>
      <c r="W7" s="10">
        <v>27</v>
      </c>
      <c r="X7" s="10">
        <v>11</v>
      </c>
      <c r="Y7" s="10">
        <v>19</v>
      </c>
      <c r="Z7" s="10">
        <v>16</v>
      </c>
      <c r="AA7" s="10"/>
      <c r="AB7" s="10">
        <v>167</v>
      </c>
      <c r="AC7" s="10">
        <v>222</v>
      </c>
      <c r="AD7" s="10">
        <v>93</v>
      </c>
      <c r="AE7" s="10">
        <v>55</v>
      </c>
      <c r="AF7" s="10"/>
      <c r="AG7" s="10">
        <v>388</v>
      </c>
      <c r="AH7" s="10">
        <v>35</v>
      </c>
      <c r="AI7" s="10">
        <v>97</v>
      </c>
      <c r="AJ7" s="10">
        <v>11</v>
      </c>
      <c r="AK7" s="10"/>
      <c r="AL7" s="10">
        <v>167</v>
      </c>
      <c r="AM7" s="10">
        <v>95</v>
      </c>
      <c r="AN7" s="10">
        <v>46</v>
      </c>
      <c r="AO7" s="10">
        <v>32</v>
      </c>
      <c r="AP7" s="10">
        <v>20</v>
      </c>
      <c r="AQ7" s="10">
        <v>36</v>
      </c>
      <c r="AR7" s="10"/>
      <c r="AS7" s="10">
        <v>391</v>
      </c>
      <c r="AT7" s="10">
        <v>84</v>
      </c>
      <c r="AU7" s="10">
        <v>84</v>
      </c>
      <c r="AV7" s="10" t="s">
        <v>135</v>
      </c>
      <c r="AW7" s="10" t="s">
        <v>135</v>
      </c>
      <c r="AX7" s="10" t="s">
        <v>135</v>
      </c>
      <c r="AY7" s="10">
        <v>10</v>
      </c>
      <c r="AZ7" s="10">
        <v>27</v>
      </c>
      <c r="BA7" s="10">
        <v>3</v>
      </c>
      <c r="BB7" s="10"/>
      <c r="BC7" s="10">
        <v>191</v>
      </c>
      <c r="BD7" s="10">
        <v>47</v>
      </c>
      <c r="BE7" s="10">
        <v>21</v>
      </c>
      <c r="BF7" s="10">
        <v>94</v>
      </c>
      <c r="BG7" s="10">
        <v>203</v>
      </c>
      <c r="BH7" s="10">
        <v>10</v>
      </c>
      <c r="BI7" s="10"/>
      <c r="BJ7" s="10">
        <v>83</v>
      </c>
      <c r="BK7" s="10">
        <v>123</v>
      </c>
      <c r="BL7" s="10">
        <v>51</v>
      </c>
      <c r="BM7" s="10">
        <v>158</v>
      </c>
      <c r="BN7" s="10">
        <v>78</v>
      </c>
      <c r="BO7" s="10">
        <v>74</v>
      </c>
      <c r="BP7" s="10"/>
      <c r="BQ7" s="10">
        <v>394</v>
      </c>
      <c r="BR7" s="10">
        <v>171</v>
      </c>
      <c r="BS7" s="10"/>
      <c r="BT7" s="10">
        <v>277</v>
      </c>
      <c r="BU7" s="10">
        <v>286</v>
      </c>
      <c r="BV7" s="10"/>
      <c r="BW7" s="10">
        <v>379</v>
      </c>
      <c r="BX7" s="10">
        <v>178</v>
      </c>
    </row>
    <row r="8" spans="2:76" ht="30" customHeight="1" x14ac:dyDescent="0.35">
      <c r="B8" s="11" t="s">
        <v>20</v>
      </c>
      <c r="C8" s="11">
        <v>575</v>
      </c>
      <c r="D8" s="11">
        <v>263</v>
      </c>
      <c r="E8" s="11">
        <v>311</v>
      </c>
      <c r="F8" s="11"/>
      <c r="G8" s="11">
        <v>46</v>
      </c>
      <c r="H8" s="11">
        <v>145</v>
      </c>
      <c r="I8" s="11">
        <v>384</v>
      </c>
      <c r="J8" s="11"/>
      <c r="K8" s="11">
        <v>71</v>
      </c>
      <c r="L8" s="11">
        <v>97</v>
      </c>
      <c r="M8" s="11">
        <v>25</v>
      </c>
      <c r="N8" s="11">
        <v>21</v>
      </c>
      <c r="O8" s="11">
        <v>7</v>
      </c>
      <c r="P8" s="11">
        <v>10</v>
      </c>
      <c r="Q8" s="11">
        <v>50</v>
      </c>
      <c r="R8" s="11">
        <v>61</v>
      </c>
      <c r="S8" s="11">
        <v>16</v>
      </c>
      <c r="T8" s="11">
        <v>117</v>
      </c>
      <c r="U8" s="11">
        <v>23</v>
      </c>
      <c r="V8" s="11">
        <v>9</v>
      </c>
      <c r="W8" s="11">
        <v>24</v>
      </c>
      <c r="X8" s="11">
        <v>14</v>
      </c>
      <c r="Y8" s="11">
        <v>17</v>
      </c>
      <c r="Z8" s="11">
        <v>13</v>
      </c>
      <c r="AA8" s="11"/>
      <c r="AB8" s="11">
        <v>168</v>
      </c>
      <c r="AC8" s="11">
        <v>226</v>
      </c>
      <c r="AD8" s="11">
        <v>94</v>
      </c>
      <c r="AE8" s="11">
        <v>54</v>
      </c>
      <c r="AF8" s="11"/>
      <c r="AG8" s="11">
        <v>398</v>
      </c>
      <c r="AH8" s="11">
        <v>33</v>
      </c>
      <c r="AI8" s="11">
        <v>96</v>
      </c>
      <c r="AJ8" s="11">
        <v>11</v>
      </c>
      <c r="AK8" s="11"/>
      <c r="AL8" s="11">
        <v>168</v>
      </c>
      <c r="AM8" s="11">
        <v>99</v>
      </c>
      <c r="AN8" s="11">
        <v>45</v>
      </c>
      <c r="AO8" s="11">
        <v>32</v>
      </c>
      <c r="AP8" s="11">
        <v>22</v>
      </c>
      <c r="AQ8" s="11">
        <v>35</v>
      </c>
      <c r="AR8" s="11"/>
      <c r="AS8" s="11">
        <v>399</v>
      </c>
      <c r="AT8" s="11">
        <v>85</v>
      </c>
      <c r="AU8" s="11">
        <v>85</v>
      </c>
      <c r="AV8" s="11" t="s">
        <v>135</v>
      </c>
      <c r="AW8" s="11" t="s">
        <v>135</v>
      </c>
      <c r="AX8" s="11" t="s">
        <v>135</v>
      </c>
      <c r="AY8" s="11">
        <v>10</v>
      </c>
      <c r="AZ8" s="11">
        <v>25</v>
      </c>
      <c r="BA8" s="11">
        <v>3</v>
      </c>
      <c r="BB8" s="11"/>
      <c r="BC8" s="11">
        <v>199</v>
      </c>
      <c r="BD8" s="11">
        <v>47</v>
      </c>
      <c r="BE8" s="11">
        <v>21</v>
      </c>
      <c r="BF8" s="11">
        <v>90</v>
      </c>
      <c r="BG8" s="11">
        <v>206</v>
      </c>
      <c r="BH8" s="11">
        <v>10</v>
      </c>
      <c r="BI8" s="11"/>
      <c r="BJ8" s="11">
        <v>80</v>
      </c>
      <c r="BK8" s="11">
        <v>125</v>
      </c>
      <c r="BL8" s="11">
        <v>50</v>
      </c>
      <c r="BM8" s="11">
        <v>164</v>
      </c>
      <c r="BN8" s="11">
        <v>81</v>
      </c>
      <c r="BO8" s="11">
        <v>75</v>
      </c>
      <c r="BP8" s="11"/>
      <c r="BQ8" s="11">
        <v>397</v>
      </c>
      <c r="BR8" s="11">
        <v>175</v>
      </c>
      <c r="BS8" s="11"/>
      <c r="BT8" s="11">
        <v>283</v>
      </c>
      <c r="BU8" s="11">
        <v>288</v>
      </c>
      <c r="BV8" s="11"/>
      <c r="BW8" s="11">
        <v>378</v>
      </c>
      <c r="BX8" s="11">
        <v>186</v>
      </c>
    </row>
    <row r="9" spans="2:76" ht="58" x14ac:dyDescent="0.35">
      <c r="B9" s="18" t="s">
        <v>269</v>
      </c>
      <c r="C9" s="17">
        <v>0.37304935464842298</v>
      </c>
      <c r="D9" s="17">
        <v>0.401551139756262</v>
      </c>
      <c r="E9" s="17">
        <v>0.35018609878505402</v>
      </c>
      <c r="F9" s="17"/>
      <c r="G9" s="17">
        <v>0.78797092446008099</v>
      </c>
      <c r="H9" s="17">
        <v>0.662936874095996</v>
      </c>
      <c r="I9" s="17">
        <v>0.21419569561485199</v>
      </c>
      <c r="J9" s="17"/>
      <c r="K9" s="17">
        <v>0.31249974511925599</v>
      </c>
      <c r="L9" s="17">
        <v>0.32232514206115898</v>
      </c>
      <c r="M9" s="17">
        <v>0.29471173702836101</v>
      </c>
      <c r="N9" s="17">
        <v>0.44883764575269097</v>
      </c>
      <c r="O9" s="17">
        <v>0.56961479240791202</v>
      </c>
      <c r="P9" s="17">
        <v>0.52189351008178497</v>
      </c>
      <c r="Q9" s="17">
        <v>0.477221709352037</v>
      </c>
      <c r="R9" s="17">
        <v>0.37934749624894598</v>
      </c>
      <c r="S9" s="17">
        <v>0.51194670274143095</v>
      </c>
      <c r="T9" s="17">
        <v>0.372129274051967</v>
      </c>
      <c r="U9" s="17">
        <v>0.209055671854465</v>
      </c>
      <c r="V9" s="17">
        <v>0.83699000679053803</v>
      </c>
      <c r="W9" s="17">
        <v>0.28875246910964297</v>
      </c>
      <c r="X9" s="17">
        <v>0.26645918070191699</v>
      </c>
      <c r="Y9" s="17">
        <v>0.46599369554577502</v>
      </c>
      <c r="Z9" s="17">
        <v>0.42305299389571899</v>
      </c>
      <c r="AA9" s="17"/>
      <c r="AB9" s="17">
        <v>0.487946934105359</v>
      </c>
      <c r="AC9" s="17">
        <v>0.37965809336157003</v>
      </c>
      <c r="AD9" s="17">
        <v>0.23527359696025801</v>
      </c>
      <c r="AE9" s="17">
        <v>0.24407620526854901</v>
      </c>
      <c r="AF9" s="17"/>
      <c r="AG9" s="17">
        <v>0.39310117129565297</v>
      </c>
      <c r="AH9" s="17">
        <v>0.41002397345182401</v>
      </c>
      <c r="AI9" s="17">
        <v>0.26029293854864999</v>
      </c>
      <c r="AJ9" s="17">
        <v>0.18923017486055899</v>
      </c>
      <c r="AK9" s="17"/>
      <c r="AL9" s="17">
        <v>0.36697434141743501</v>
      </c>
      <c r="AM9" s="17">
        <v>0.28293589381944401</v>
      </c>
      <c r="AN9" s="17">
        <v>0.49715566126411398</v>
      </c>
      <c r="AO9" s="17">
        <v>0.35755916421954598</v>
      </c>
      <c r="AP9" s="17">
        <v>0.23064697690547001</v>
      </c>
      <c r="AQ9" s="17">
        <v>0.40550778422422001</v>
      </c>
      <c r="AR9" s="17"/>
      <c r="AS9" s="17">
        <v>0.36201725704431298</v>
      </c>
      <c r="AT9" s="17">
        <v>0.261967071124318</v>
      </c>
      <c r="AU9" s="17">
        <v>0.261967071124318</v>
      </c>
      <c r="AV9" s="17" t="s">
        <v>136</v>
      </c>
      <c r="AW9" s="17" t="s">
        <v>136</v>
      </c>
      <c r="AX9" s="17" t="s">
        <v>136</v>
      </c>
      <c r="AY9" s="17">
        <v>0.54554012487456305</v>
      </c>
      <c r="AZ9" s="17">
        <v>0.96367367273049898</v>
      </c>
      <c r="BA9" s="17">
        <v>0.37516009036544401</v>
      </c>
      <c r="BB9" s="17"/>
      <c r="BC9" s="17">
        <v>0.253822710668416</v>
      </c>
      <c r="BD9" s="17">
        <v>0.37673389142472002</v>
      </c>
      <c r="BE9" s="17">
        <v>0.47206817156192399</v>
      </c>
      <c r="BF9" s="17">
        <v>0.46887590769534898</v>
      </c>
      <c r="BG9" s="17">
        <v>0.43335634731875899</v>
      </c>
      <c r="BH9" s="17">
        <v>0.45645375720032</v>
      </c>
      <c r="BI9" s="17"/>
      <c r="BJ9" s="17">
        <v>0.41901908912806102</v>
      </c>
      <c r="BK9" s="17">
        <v>0.37806977734054698</v>
      </c>
      <c r="BL9" s="17">
        <v>0.39586826519481499</v>
      </c>
      <c r="BM9" s="17">
        <v>0.345010542070948</v>
      </c>
      <c r="BN9" s="17">
        <v>0.38458329834542798</v>
      </c>
      <c r="BO9" s="17">
        <v>0.34929339069753002</v>
      </c>
      <c r="BP9" s="17"/>
      <c r="BQ9" s="17">
        <v>0.33615588626552201</v>
      </c>
      <c r="BR9" s="17">
        <v>0.45527704924819501</v>
      </c>
      <c r="BS9" s="17"/>
      <c r="BT9" s="17">
        <v>0.33648804223002599</v>
      </c>
      <c r="BU9" s="17">
        <v>0.41090025629896199</v>
      </c>
      <c r="BV9" s="17"/>
      <c r="BW9" s="17">
        <v>0.50188456745550403</v>
      </c>
      <c r="BX9" s="17">
        <v>0.12641320654515401</v>
      </c>
    </row>
    <row r="10" spans="2:76" ht="29" x14ac:dyDescent="0.35">
      <c r="B10" s="18" t="s">
        <v>270</v>
      </c>
      <c r="C10" s="17">
        <v>0.35664277152388202</v>
      </c>
      <c r="D10" s="17">
        <v>0.379077230183406</v>
      </c>
      <c r="E10" s="17">
        <v>0.33563228130363798</v>
      </c>
      <c r="F10" s="17"/>
      <c r="G10" s="17">
        <v>1.96335744831681E-2</v>
      </c>
      <c r="H10" s="17">
        <v>9.7882147143723203E-2</v>
      </c>
      <c r="I10" s="17">
        <v>0.49445348512751403</v>
      </c>
      <c r="J10" s="17"/>
      <c r="K10" s="17">
        <v>0.34279987805011303</v>
      </c>
      <c r="L10" s="17">
        <v>0.36776236362284898</v>
      </c>
      <c r="M10" s="17">
        <v>0.50052070019591799</v>
      </c>
      <c r="N10" s="17">
        <v>0.37056880360209499</v>
      </c>
      <c r="O10" s="17">
        <v>0.43038520759208798</v>
      </c>
      <c r="P10" s="17">
        <v>0.29992814006082702</v>
      </c>
      <c r="Q10" s="17">
        <v>0.282832758041557</v>
      </c>
      <c r="R10" s="17">
        <v>0.37458159545233499</v>
      </c>
      <c r="S10" s="17">
        <v>0.30779688894742602</v>
      </c>
      <c r="T10" s="17">
        <v>0.33532167526228801</v>
      </c>
      <c r="U10" s="17">
        <v>0.211142906722149</v>
      </c>
      <c r="V10" s="17">
        <v>8.2825019337037703E-2</v>
      </c>
      <c r="W10" s="17">
        <v>0.49728411869924</v>
      </c>
      <c r="X10" s="17">
        <v>0.37895715951971098</v>
      </c>
      <c r="Y10" s="17">
        <v>0.42205184454536199</v>
      </c>
      <c r="Z10" s="17">
        <v>0.57694700610428096</v>
      </c>
      <c r="AA10" s="17"/>
      <c r="AB10" s="17">
        <v>0.28484440795367699</v>
      </c>
      <c r="AC10" s="17">
        <v>0.37097321959621199</v>
      </c>
      <c r="AD10" s="17">
        <v>0.42600002279888</v>
      </c>
      <c r="AE10" s="17">
        <v>0.42585210761237402</v>
      </c>
      <c r="AF10" s="17"/>
      <c r="AG10" s="17">
        <v>0.33322180697803899</v>
      </c>
      <c r="AH10" s="17">
        <v>0.376326662551212</v>
      </c>
      <c r="AI10" s="17">
        <v>0.450265345487119</v>
      </c>
      <c r="AJ10" s="17">
        <v>0.46543562125700999</v>
      </c>
      <c r="AK10" s="17"/>
      <c r="AL10" s="17">
        <v>0.39492685636093899</v>
      </c>
      <c r="AM10" s="17">
        <v>0.35720939743477498</v>
      </c>
      <c r="AN10" s="17">
        <v>0.34394336207648102</v>
      </c>
      <c r="AO10" s="17">
        <v>0.340795038398647</v>
      </c>
      <c r="AP10" s="17">
        <v>0.39665632102382498</v>
      </c>
      <c r="AQ10" s="17">
        <v>0.38757007234714402</v>
      </c>
      <c r="AR10" s="17"/>
      <c r="AS10" s="17">
        <v>0.40844569181114898</v>
      </c>
      <c r="AT10" s="17">
        <v>0.41340028472603901</v>
      </c>
      <c r="AU10" s="17">
        <v>0.41340028472603901</v>
      </c>
      <c r="AV10" s="17" t="s">
        <v>136</v>
      </c>
      <c r="AW10" s="17" t="s">
        <v>136</v>
      </c>
      <c r="AX10" s="17" t="s">
        <v>136</v>
      </c>
      <c r="AY10" s="17">
        <v>0.13648487724061301</v>
      </c>
      <c r="AZ10" s="17">
        <v>0</v>
      </c>
      <c r="BA10" s="17">
        <v>0</v>
      </c>
      <c r="BB10" s="17"/>
      <c r="BC10" s="17">
        <v>0.40640464571845702</v>
      </c>
      <c r="BD10" s="17">
        <v>0.421207207799629</v>
      </c>
      <c r="BE10" s="17">
        <v>0.32887874344226398</v>
      </c>
      <c r="BF10" s="17">
        <v>0.308299599833535</v>
      </c>
      <c r="BG10" s="17">
        <v>0.33180690373949701</v>
      </c>
      <c r="BH10" s="17">
        <v>0.113077267166701</v>
      </c>
      <c r="BI10" s="17"/>
      <c r="BJ10" s="17">
        <v>0.32824692601969502</v>
      </c>
      <c r="BK10" s="17">
        <v>0.32630581972754702</v>
      </c>
      <c r="BL10" s="17">
        <v>0.31341586029803298</v>
      </c>
      <c r="BM10" s="17">
        <v>0.36765558478022797</v>
      </c>
      <c r="BN10" s="17">
        <v>0.351581805367714</v>
      </c>
      <c r="BO10" s="17">
        <v>0.44786564655008299</v>
      </c>
      <c r="BP10" s="17"/>
      <c r="BQ10" s="17">
        <v>0.381613457187234</v>
      </c>
      <c r="BR10" s="17">
        <v>0.30460460528740202</v>
      </c>
      <c r="BS10" s="17"/>
      <c r="BT10" s="17">
        <v>0.38347336828673101</v>
      </c>
      <c r="BU10" s="17">
        <v>0.32797531173715</v>
      </c>
      <c r="BV10" s="17"/>
      <c r="BW10" s="17">
        <v>0.28378011173874501</v>
      </c>
      <c r="BX10" s="17">
        <v>0.50061209778169702</v>
      </c>
    </row>
    <row r="11" spans="2:76" ht="29" x14ac:dyDescent="0.35">
      <c r="B11" s="18" t="s">
        <v>271</v>
      </c>
      <c r="C11" s="17">
        <v>0.110222813680954</v>
      </c>
      <c r="D11" s="17">
        <v>9.7176893282521395E-2</v>
      </c>
      <c r="E11" s="17">
        <v>0.121591734593907</v>
      </c>
      <c r="F11" s="17"/>
      <c r="G11" s="17">
        <v>1.96335744831681E-2</v>
      </c>
      <c r="H11" s="17">
        <v>7.55481523495483E-2</v>
      </c>
      <c r="I11" s="17">
        <v>0.13411780922570801</v>
      </c>
      <c r="J11" s="17"/>
      <c r="K11" s="17">
        <v>0.14316603484551299</v>
      </c>
      <c r="L11" s="17">
        <v>0.13279684361371399</v>
      </c>
      <c r="M11" s="17">
        <v>7.0762634281006598E-2</v>
      </c>
      <c r="N11" s="17">
        <v>8.9374986603572598E-2</v>
      </c>
      <c r="O11" s="17">
        <v>0</v>
      </c>
      <c r="P11" s="17">
        <v>0.19523008403918901</v>
      </c>
      <c r="Q11" s="17">
        <v>9.7021990248657194E-2</v>
      </c>
      <c r="R11" s="17">
        <v>7.2688119447747904E-2</v>
      </c>
      <c r="S11" s="17">
        <v>0.18025640831114301</v>
      </c>
      <c r="T11" s="17">
        <v>0.121743019995101</v>
      </c>
      <c r="U11" s="17">
        <v>0.13946384961231501</v>
      </c>
      <c r="V11" s="17">
        <v>0</v>
      </c>
      <c r="W11" s="17">
        <v>3.5319388630996901E-2</v>
      </c>
      <c r="X11" s="17">
        <v>0.17641403578864201</v>
      </c>
      <c r="Y11" s="17">
        <v>6.0012935055283503E-2</v>
      </c>
      <c r="Z11" s="17">
        <v>6.0380657932129898E-2</v>
      </c>
      <c r="AA11" s="17"/>
      <c r="AB11" s="17">
        <v>9.6931854225460301E-2</v>
      </c>
      <c r="AC11" s="17">
        <v>9.6969490035346301E-2</v>
      </c>
      <c r="AD11" s="17">
        <v>0.14825201711785599</v>
      </c>
      <c r="AE11" s="17">
        <v>0.14428050828387901</v>
      </c>
      <c r="AF11" s="17"/>
      <c r="AG11" s="17">
        <v>0.112441624622304</v>
      </c>
      <c r="AH11" s="17">
        <v>5.2525347149575102E-2</v>
      </c>
      <c r="AI11" s="17">
        <v>0.14160756511685699</v>
      </c>
      <c r="AJ11" s="17">
        <v>8.4878470453297494E-2</v>
      </c>
      <c r="AK11" s="17"/>
      <c r="AL11" s="17">
        <v>0.11684132389581001</v>
      </c>
      <c r="AM11" s="17">
        <v>0.14388791309103399</v>
      </c>
      <c r="AN11" s="17">
        <v>4.7160735491132803E-2</v>
      </c>
      <c r="AO11" s="17">
        <v>0.13675663181210801</v>
      </c>
      <c r="AP11" s="17">
        <v>0.14151195437060801</v>
      </c>
      <c r="AQ11" s="17">
        <v>7.6531143642903601E-2</v>
      </c>
      <c r="AR11" s="17"/>
      <c r="AS11" s="17">
        <v>0.10087784364178</v>
      </c>
      <c r="AT11" s="17">
        <v>0.20193195982599799</v>
      </c>
      <c r="AU11" s="17">
        <v>0.20193195982599799</v>
      </c>
      <c r="AV11" s="17" t="s">
        <v>136</v>
      </c>
      <c r="AW11" s="17" t="s">
        <v>136</v>
      </c>
      <c r="AX11" s="17" t="s">
        <v>136</v>
      </c>
      <c r="AY11" s="17">
        <v>0.27309746881385999</v>
      </c>
      <c r="AZ11" s="17">
        <v>0</v>
      </c>
      <c r="BA11" s="17">
        <v>0</v>
      </c>
      <c r="BB11" s="17"/>
      <c r="BC11" s="17">
        <v>0.13887811095837699</v>
      </c>
      <c r="BD11" s="17">
        <v>2.5620250060173499E-2</v>
      </c>
      <c r="BE11" s="17">
        <v>9.9335217472558301E-2</v>
      </c>
      <c r="BF11" s="17">
        <v>6.7877172147112905E-2</v>
      </c>
      <c r="BG11" s="17">
        <v>0.121968092555115</v>
      </c>
      <c r="BH11" s="17">
        <v>0</v>
      </c>
      <c r="BI11" s="17"/>
      <c r="BJ11" s="17">
        <v>5.0042312501739399E-2</v>
      </c>
      <c r="BK11" s="17">
        <v>0.17238924812388901</v>
      </c>
      <c r="BL11" s="17">
        <v>9.76594524872645E-2</v>
      </c>
      <c r="BM11" s="17">
        <v>9.5359355389195502E-2</v>
      </c>
      <c r="BN11" s="17">
        <v>0.106572583916019</v>
      </c>
      <c r="BO11" s="17">
        <v>0.115535064309154</v>
      </c>
      <c r="BP11" s="17"/>
      <c r="BQ11" s="17">
        <v>0.11447825798102799</v>
      </c>
      <c r="BR11" s="17">
        <v>0.10201037649238499</v>
      </c>
      <c r="BS11" s="17"/>
      <c r="BT11" s="17">
        <v>0.10172989415148299</v>
      </c>
      <c r="BU11" s="17">
        <v>0.120092373536077</v>
      </c>
      <c r="BV11" s="17"/>
      <c r="BW11" s="17">
        <v>9.3086520073758602E-2</v>
      </c>
      <c r="BX11" s="17">
        <v>0.14585973004476599</v>
      </c>
    </row>
    <row r="12" spans="2:76" ht="43.5" x14ac:dyDescent="0.35">
      <c r="B12" s="18" t="s">
        <v>273</v>
      </c>
      <c r="C12" s="17">
        <v>6.7959618559100904E-2</v>
      </c>
      <c r="D12" s="17">
        <v>3.2227001723976398E-2</v>
      </c>
      <c r="E12" s="17">
        <v>9.8346384248631499E-2</v>
      </c>
      <c r="F12" s="17"/>
      <c r="G12" s="17">
        <v>0.146010975044045</v>
      </c>
      <c r="H12" s="17">
        <v>6.4039116328178103E-2</v>
      </c>
      <c r="I12" s="17">
        <v>6.0111760594145601E-2</v>
      </c>
      <c r="J12" s="17"/>
      <c r="K12" s="17">
        <v>0.12928607784972501</v>
      </c>
      <c r="L12" s="17">
        <v>5.5827419710681503E-2</v>
      </c>
      <c r="M12" s="17">
        <v>6.93904309742637E-2</v>
      </c>
      <c r="N12" s="17">
        <v>4.5070219975599603E-2</v>
      </c>
      <c r="O12" s="17">
        <v>0</v>
      </c>
      <c r="P12" s="17">
        <v>0</v>
      </c>
      <c r="Q12" s="17">
        <v>2.1891083261003998E-2</v>
      </c>
      <c r="R12" s="17">
        <v>8.5188357697128597E-2</v>
      </c>
      <c r="S12" s="17">
        <v>0</v>
      </c>
      <c r="T12" s="17">
        <v>6.6528844918952196E-2</v>
      </c>
      <c r="U12" s="17">
        <v>0.173478326094341</v>
      </c>
      <c r="V12" s="17">
        <v>8.0184973872423806E-2</v>
      </c>
      <c r="W12" s="17">
        <v>7.4969433349245995E-2</v>
      </c>
      <c r="X12" s="17">
        <v>8.8207017894320797E-2</v>
      </c>
      <c r="Y12" s="17">
        <v>0</v>
      </c>
      <c r="Z12" s="17">
        <v>0</v>
      </c>
      <c r="AA12" s="17"/>
      <c r="AB12" s="17">
        <v>5.8688100244425202E-2</v>
      </c>
      <c r="AC12" s="17">
        <v>6.9735442512256704E-2</v>
      </c>
      <c r="AD12" s="17">
        <v>4.9193770102133903E-2</v>
      </c>
      <c r="AE12" s="17">
        <v>3.5258739596907999E-2</v>
      </c>
      <c r="AF12" s="17"/>
      <c r="AG12" s="17">
        <v>7.0730790996684501E-2</v>
      </c>
      <c r="AH12" s="17">
        <v>0</v>
      </c>
      <c r="AI12" s="17">
        <v>7.1789960352477797E-2</v>
      </c>
      <c r="AJ12" s="17">
        <v>0</v>
      </c>
      <c r="AK12" s="17"/>
      <c r="AL12" s="17">
        <v>4.26634894907785E-2</v>
      </c>
      <c r="AM12" s="17">
        <v>8.84313448990207E-2</v>
      </c>
      <c r="AN12" s="17">
        <v>5.1569476549229498E-2</v>
      </c>
      <c r="AO12" s="17">
        <v>0</v>
      </c>
      <c r="AP12" s="17">
        <v>0</v>
      </c>
      <c r="AQ12" s="17">
        <v>0.125141760360684</v>
      </c>
      <c r="AR12" s="17"/>
      <c r="AS12" s="17">
        <v>4.03408093372025E-2</v>
      </c>
      <c r="AT12" s="17">
        <v>4.1863903163830998E-2</v>
      </c>
      <c r="AU12" s="17">
        <v>4.1863903163830998E-2</v>
      </c>
      <c r="AV12" s="17" t="s">
        <v>136</v>
      </c>
      <c r="AW12" s="17" t="s">
        <v>136</v>
      </c>
      <c r="AX12" s="17" t="s">
        <v>136</v>
      </c>
      <c r="AY12" s="17">
        <v>0</v>
      </c>
      <c r="AZ12" s="17">
        <v>3.6326327269500802E-2</v>
      </c>
      <c r="BA12" s="17">
        <v>0.62483990963455605</v>
      </c>
      <c r="BB12" s="17"/>
      <c r="BC12" s="17">
        <v>8.5975092251001098E-2</v>
      </c>
      <c r="BD12" s="17">
        <v>7.3282348829472599E-2</v>
      </c>
      <c r="BE12" s="17">
        <v>5.4303611744643501E-2</v>
      </c>
      <c r="BF12" s="17">
        <v>7.0260311278045703E-2</v>
      </c>
      <c r="BG12" s="17">
        <v>4.4303918457939302E-2</v>
      </c>
      <c r="BH12" s="17">
        <v>0.18510185681383201</v>
      </c>
      <c r="BI12" s="17"/>
      <c r="BJ12" s="17">
        <v>6.8483912737144201E-2</v>
      </c>
      <c r="BK12" s="17">
        <v>6.5106097192784304E-2</v>
      </c>
      <c r="BL12" s="17">
        <v>7.3754560569487995E-2</v>
      </c>
      <c r="BM12" s="17">
        <v>7.5736472266247995E-2</v>
      </c>
      <c r="BN12" s="17">
        <v>7.7990351572935698E-2</v>
      </c>
      <c r="BO12" s="17">
        <v>4.04068675272947E-2</v>
      </c>
      <c r="BP12" s="17"/>
      <c r="BQ12" s="17">
        <v>7.9178195886459898E-2</v>
      </c>
      <c r="BR12" s="17">
        <v>4.3356673255009803E-2</v>
      </c>
      <c r="BS12" s="17"/>
      <c r="BT12" s="17">
        <v>7.3015763832252806E-2</v>
      </c>
      <c r="BU12" s="17">
        <v>6.3944412606014606E-2</v>
      </c>
      <c r="BV12" s="17"/>
      <c r="BW12" s="17">
        <v>4.4994398013626501E-2</v>
      </c>
      <c r="BX12" s="17">
        <v>0.10775774041279799</v>
      </c>
    </row>
    <row r="13" spans="2:76" ht="29" x14ac:dyDescent="0.35">
      <c r="B13" s="18" t="s">
        <v>272</v>
      </c>
      <c r="C13" s="17">
        <v>5.2620303013448798E-2</v>
      </c>
      <c r="D13" s="17">
        <v>4.1794122197854201E-2</v>
      </c>
      <c r="E13" s="17">
        <v>6.19298498941298E-2</v>
      </c>
      <c r="F13" s="17"/>
      <c r="G13" s="17">
        <v>1.96335744831681E-2</v>
      </c>
      <c r="H13" s="17">
        <v>6.5685772944513499E-2</v>
      </c>
      <c r="I13" s="17">
        <v>5.1636389266086102E-2</v>
      </c>
      <c r="J13" s="17"/>
      <c r="K13" s="17">
        <v>5.6193560435892201E-2</v>
      </c>
      <c r="L13" s="17">
        <v>6.4605771717611199E-2</v>
      </c>
      <c r="M13" s="17">
        <v>0</v>
      </c>
      <c r="N13" s="17">
        <v>8.7961383790646303E-2</v>
      </c>
      <c r="O13" s="17">
        <v>0</v>
      </c>
      <c r="P13" s="17">
        <v>0</v>
      </c>
      <c r="Q13" s="17">
        <v>5.53592093137334E-2</v>
      </c>
      <c r="R13" s="17">
        <v>3.4546019764224001E-2</v>
      </c>
      <c r="S13" s="17">
        <v>0.114054146852391</v>
      </c>
      <c r="T13" s="17">
        <v>5.4054190035112901E-2</v>
      </c>
      <c r="U13" s="17">
        <v>9.1671658620030405E-2</v>
      </c>
      <c r="V13" s="17">
        <v>0</v>
      </c>
      <c r="W13" s="17">
        <v>4.0807815752029297E-2</v>
      </c>
      <c r="X13" s="17">
        <v>8.9962606095410097E-2</v>
      </c>
      <c r="Y13" s="17">
        <v>0</v>
      </c>
      <c r="Z13" s="17">
        <v>6.0380657932129898E-2</v>
      </c>
      <c r="AA13" s="17"/>
      <c r="AB13" s="17">
        <v>5.97356268849756E-2</v>
      </c>
      <c r="AC13" s="17">
        <v>6.2628162078978603E-2</v>
      </c>
      <c r="AD13" s="17">
        <v>1.2177296826508401E-2</v>
      </c>
      <c r="AE13" s="17">
        <v>7.3038309295660797E-2</v>
      </c>
      <c r="AF13" s="17"/>
      <c r="AG13" s="17">
        <v>4.7632397325819101E-2</v>
      </c>
      <c r="AH13" s="17">
        <v>5.4610371162154801E-2</v>
      </c>
      <c r="AI13" s="17">
        <v>4.1169281409292303E-2</v>
      </c>
      <c r="AJ13" s="17">
        <v>0</v>
      </c>
      <c r="AK13" s="17"/>
      <c r="AL13" s="17">
        <v>2.5327067475555201E-2</v>
      </c>
      <c r="AM13" s="17">
        <v>5.9273142955642497E-2</v>
      </c>
      <c r="AN13" s="17">
        <v>4.21115831288136E-2</v>
      </c>
      <c r="AO13" s="17">
        <v>3.07539112477478E-2</v>
      </c>
      <c r="AP13" s="17">
        <v>5.1288333520687901E-2</v>
      </c>
      <c r="AQ13" s="17">
        <v>2.6677246577497E-2</v>
      </c>
      <c r="AR13" s="17"/>
      <c r="AS13" s="17">
        <v>4.6324587199004098E-2</v>
      </c>
      <c r="AT13" s="17">
        <v>5.7832394914167098E-2</v>
      </c>
      <c r="AU13" s="17">
        <v>5.7832394914167098E-2</v>
      </c>
      <c r="AV13" s="17" t="s">
        <v>136</v>
      </c>
      <c r="AW13" s="17" t="s">
        <v>136</v>
      </c>
      <c r="AX13" s="17" t="s">
        <v>136</v>
      </c>
      <c r="AY13" s="17">
        <v>0.18136240631157699</v>
      </c>
      <c r="AZ13" s="17">
        <v>0</v>
      </c>
      <c r="BA13" s="17">
        <v>0</v>
      </c>
      <c r="BB13" s="17"/>
      <c r="BC13" s="17">
        <v>6.7504435546863598E-2</v>
      </c>
      <c r="BD13" s="17">
        <v>5.0161018847823098E-2</v>
      </c>
      <c r="BE13" s="17">
        <v>0</v>
      </c>
      <c r="BF13" s="17">
        <v>5.5404607511840502E-2</v>
      </c>
      <c r="BG13" s="17">
        <v>4.5871095624188001E-2</v>
      </c>
      <c r="BH13" s="17">
        <v>0</v>
      </c>
      <c r="BI13" s="17"/>
      <c r="BJ13" s="17">
        <v>1.21934823306075E-2</v>
      </c>
      <c r="BK13" s="17">
        <v>6.3690246579087395E-2</v>
      </c>
      <c r="BL13" s="17">
        <v>6.2776071799434993E-2</v>
      </c>
      <c r="BM13" s="17">
        <v>3.3116594538388902E-2</v>
      </c>
      <c r="BN13" s="17">
        <v>0.133382631780225</v>
      </c>
      <c r="BO13" s="17">
        <v>2.5784217760512498E-2</v>
      </c>
      <c r="BP13" s="17"/>
      <c r="BQ13" s="17">
        <v>5.6874526760564002E-2</v>
      </c>
      <c r="BR13" s="17">
        <v>4.3646660486331403E-2</v>
      </c>
      <c r="BS13" s="17"/>
      <c r="BT13" s="17">
        <v>6.2920603287898696E-2</v>
      </c>
      <c r="BU13" s="17">
        <v>4.32451966890934E-2</v>
      </c>
      <c r="BV13" s="17"/>
      <c r="BW13" s="17">
        <v>5.8740085261215699E-2</v>
      </c>
      <c r="BX13" s="17">
        <v>4.30709390713023E-2</v>
      </c>
    </row>
    <row r="14" spans="2:76" ht="43.5" x14ac:dyDescent="0.35">
      <c r="B14" s="18" t="s">
        <v>275</v>
      </c>
      <c r="C14" s="17">
        <v>3.3197207758979698E-2</v>
      </c>
      <c r="D14" s="17">
        <v>3.6664789979100797E-2</v>
      </c>
      <c r="E14" s="17">
        <v>3.0376409523830999E-2</v>
      </c>
      <c r="F14" s="17"/>
      <c r="G14" s="17">
        <v>2.1258436266608099E-2</v>
      </c>
      <c r="H14" s="17">
        <v>3.1934096206917201E-2</v>
      </c>
      <c r="I14" s="17">
        <v>3.5099830374514897E-2</v>
      </c>
      <c r="J14" s="17"/>
      <c r="K14" s="17">
        <v>1.9615887116758001E-2</v>
      </c>
      <c r="L14" s="17">
        <v>4.1023084666073399E-2</v>
      </c>
      <c r="M14" s="17">
        <v>6.4614497520450301E-2</v>
      </c>
      <c r="N14" s="17">
        <v>0</v>
      </c>
      <c r="O14" s="17">
        <v>0</v>
      </c>
      <c r="P14" s="17">
        <v>0</v>
      </c>
      <c r="Q14" s="17">
        <v>2.1891083261003998E-2</v>
      </c>
      <c r="R14" s="17">
        <v>1.6275223690469499E-2</v>
      </c>
      <c r="S14" s="17">
        <v>0</v>
      </c>
      <c r="T14" s="17">
        <v>5.2877263521965798E-2</v>
      </c>
      <c r="U14" s="17">
        <v>0.16578389968555399</v>
      </c>
      <c r="V14" s="17">
        <v>0</v>
      </c>
      <c r="W14" s="17">
        <v>0</v>
      </c>
      <c r="X14" s="17">
        <v>0</v>
      </c>
      <c r="Y14" s="17">
        <v>0</v>
      </c>
      <c r="Z14" s="17">
        <v>0</v>
      </c>
      <c r="AA14" s="17"/>
      <c r="AB14" s="17">
        <v>1.2473322127841101E-2</v>
      </c>
      <c r="AC14" s="17">
        <v>1.38916647278437E-2</v>
      </c>
      <c r="AD14" s="17">
        <v>8.3143808100120897E-2</v>
      </c>
      <c r="AE14" s="17">
        <v>9.2815011040068299E-2</v>
      </c>
      <c r="AF14" s="17"/>
      <c r="AG14" s="17">
        <v>2.9328130426172699E-2</v>
      </c>
      <c r="AH14" s="17">
        <v>2.4026942476815201E-2</v>
      </c>
      <c r="AI14" s="17">
        <v>3.8840541657432601E-2</v>
      </c>
      <c r="AJ14" s="17">
        <v>8.8323634920772207E-2</v>
      </c>
      <c r="AK14" s="17"/>
      <c r="AL14" s="17">
        <v>3.3287990454032003E-2</v>
      </c>
      <c r="AM14" s="17">
        <v>3.9312286801984501E-2</v>
      </c>
      <c r="AN14" s="17">
        <v>2.4283696917963799E-2</v>
      </c>
      <c r="AO14" s="17">
        <v>3.4065435676409503E-2</v>
      </c>
      <c r="AP14" s="17">
        <v>8.9646350785968304E-2</v>
      </c>
      <c r="AQ14" s="17">
        <v>5.4895551266527003E-2</v>
      </c>
      <c r="AR14" s="17"/>
      <c r="AS14" s="17">
        <v>2.0854045788068098E-2</v>
      </c>
      <c r="AT14" s="17">
        <v>8.1216420029529099E-2</v>
      </c>
      <c r="AU14" s="17">
        <v>8.1216420029529099E-2</v>
      </c>
      <c r="AV14" s="17" t="s">
        <v>136</v>
      </c>
      <c r="AW14" s="17" t="s">
        <v>136</v>
      </c>
      <c r="AX14" s="17" t="s">
        <v>136</v>
      </c>
      <c r="AY14" s="17">
        <v>0</v>
      </c>
      <c r="AZ14" s="17">
        <v>0</v>
      </c>
      <c r="BA14" s="17">
        <v>0</v>
      </c>
      <c r="BB14" s="17"/>
      <c r="BC14" s="17">
        <v>3.3861052169744103E-2</v>
      </c>
      <c r="BD14" s="17">
        <v>0</v>
      </c>
      <c r="BE14" s="17">
        <v>0</v>
      </c>
      <c r="BF14" s="17">
        <v>5.3818738104036999E-2</v>
      </c>
      <c r="BG14" s="17">
        <v>2.95820077649829E-2</v>
      </c>
      <c r="BH14" s="17">
        <v>0.13706111644677499</v>
      </c>
      <c r="BI14" s="17"/>
      <c r="BJ14" s="17">
        <v>8.6218543323105107E-2</v>
      </c>
      <c r="BK14" s="17">
        <v>3.2087622747924802E-2</v>
      </c>
      <c r="BL14" s="17">
        <v>1.9543602055652001E-2</v>
      </c>
      <c r="BM14" s="17">
        <v>2.9697540575264299E-2</v>
      </c>
      <c r="BN14" s="17">
        <v>1.7205194817211399E-2</v>
      </c>
      <c r="BO14" s="17">
        <v>1.2658474347910001E-2</v>
      </c>
      <c r="BP14" s="17"/>
      <c r="BQ14" s="17">
        <v>3.8680806909817601E-2</v>
      </c>
      <c r="BR14" s="17">
        <v>2.1171097778432599E-2</v>
      </c>
      <c r="BS14" s="17"/>
      <c r="BT14" s="17">
        <v>4.71267458704644E-2</v>
      </c>
      <c r="BU14" s="17">
        <v>1.9990090484110001E-2</v>
      </c>
      <c r="BV14" s="17"/>
      <c r="BW14" s="17">
        <v>2.3880713914388702E-2</v>
      </c>
      <c r="BX14" s="17">
        <v>5.4002488123264997E-2</v>
      </c>
    </row>
    <row r="15" spans="2:76" ht="29" x14ac:dyDescent="0.35">
      <c r="B15" s="18" t="s">
        <v>274</v>
      </c>
      <c r="C15" s="17">
        <v>2.9975650294604299E-2</v>
      </c>
      <c r="D15" s="17">
        <v>3.6567769608560299E-2</v>
      </c>
      <c r="E15" s="17">
        <v>2.4506520959166299E-2</v>
      </c>
      <c r="F15" s="17"/>
      <c r="G15" s="17">
        <v>0</v>
      </c>
      <c r="H15" s="17">
        <v>3.7981675165928798E-2</v>
      </c>
      <c r="I15" s="17">
        <v>3.0539207116814002E-2</v>
      </c>
      <c r="J15" s="17"/>
      <c r="K15" s="17">
        <v>7.0010688207244501E-2</v>
      </c>
      <c r="L15" s="17">
        <v>3.4076286317710099E-2</v>
      </c>
      <c r="M15" s="17">
        <v>0</v>
      </c>
      <c r="N15" s="17">
        <v>0</v>
      </c>
      <c r="O15" s="17">
        <v>0</v>
      </c>
      <c r="P15" s="17">
        <v>8.7646321839838101E-2</v>
      </c>
      <c r="Q15" s="17">
        <v>4.0820223289259702E-2</v>
      </c>
      <c r="R15" s="17">
        <v>0</v>
      </c>
      <c r="S15" s="17">
        <v>0</v>
      </c>
      <c r="T15" s="17">
        <v>2.4325738125185601E-2</v>
      </c>
      <c r="U15" s="17">
        <v>0</v>
      </c>
      <c r="V15" s="17">
        <v>8.2825019337037703E-2</v>
      </c>
      <c r="W15" s="17">
        <v>3.41935839826603E-2</v>
      </c>
      <c r="X15" s="17">
        <v>0</v>
      </c>
      <c r="Y15" s="17">
        <v>5.19415248535798E-2</v>
      </c>
      <c r="Z15" s="17">
        <v>6.0380657932129898E-2</v>
      </c>
      <c r="AA15" s="17"/>
      <c r="AB15" s="17">
        <v>2.69832595117705E-2</v>
      </c>
      <c r="AC15" s="17">
        <v>1.39785915426342E-2</v>
      </c>
      <c r="AD15" s="17">
        <v>5.7895802990140403E-2</v>
      </c>
      <c r="AE15" s="17">
        <v>3.5664312553041602E-2</v>
      </c>
      <c r="AF15" s="17"/>
      <c r="AG15" s="17">
        <v>2.46720641663087E-2</v>
      </c>
      <c r="AH15" s="17">
        <v>5.1923629951025098E-2</v>
      </c>
      <c r="AI15" s="17">
        <v>4.9474309475206299E-2</v>
      </c>
      <c r="AJ15" s="17">
        <v>8.3808463587589394E-2</v>
      </c>
      <c r="AK15" s="17"/>
      <c r="AL15" s="17">
        <v>5.0321263240970804E-3</v>
      </c>
      <c r="AM15" s="17">
        <v>4.5441476052522599E-2</v>
      </c>
      <c r="AN15" s="17">
        <v>2.42031234042724E-2</v>
      </c>
      <c r="AO15" s="17">
        <v>0.13912716136904599</v>
      </c>
      <c r="AP15" s="17">
        <v>4.38307346624012E-2</v>
      </c>
      <c r="AQ15" s="17">
        <v>4.2256434209386802E-2</v>
      </c>
      <c r="AR15" s="17"/>
      <c r="AS15" s="17">
        <v>3.77047351972217E-2</v>
      </c>
      <c r="AT15" s="17">
        <v>2.5283893206261902E-2</v>
      </c>
      <c r="AU15" s="17">
        <v>2.5283893206261902E-2</v>
      </c>
      <c r="AV15" s="17" t="s">
        <v>136</v>
      </c>
      <c r="AW15" s="17" t="s">
        <v>136</v>
      </c>
      <c r="AX15" s="17" t="s">
        <v>136</v>
      </c>
      <c r="AY15" s="17">
        <v>0</v>
      </c>
      <c r="AZ15" s="17">
        <v>0</v>
      </c>
      <c r="BA15" s="17">
        <v>0</v>
      </c>
      <c r="BB15" s="17"/>
      <c r="BC15" s="17">
        <v>2.5087926452494101E-2</v>
      </c>
      <c r="BD15" s="17">
        <v>5.5249436932784203E-2</v>
      </c>
      <c r="BE15" s="17">
        <v>5.4252845197770599E-2</v>
      </c>
      <c r="BF15" s="17">
        <v>2.9456879309382501E-2</v>
      </c>
      <c r="BG15" s="17">
        <v>1.94815118729658E-2</v>
      </c>
      <c r="BH15" s="17">
        <v>0.17861161983162299</v>
      </c>
      <c r="BI15" s="17"/>
      <c r="BJ15" s="17">
        <v>3.8080679605028797E-2</v>
      </c>
      <c r="BK15" s="17">
        <v>2.5664607047449699E-2</v>
      </c>
      <c r="BL15" s="17">
        <v>7.5938293819135597E-2</v>
      </c>
      <c r="BM15" s="17">
        <v>2.1669831454349701E-2</v>
      </c>
      <c r="BN15" s="17">
        <v>1.8476749547104598E-2</v>
      </c>
      <c r="BO15" s="17">
        <v>2.8327835775907799E-2</v>
      </c>
      <c r="BP15" s="17"/>
      <c r="BQ15" s="17">
        <v>2.6808946870431598E-2</v>
      </c>
      <c r="BR15" s="17">
        <v>3.7572393600920503E-2</v>
      </c>
      <c r="BS15" s="17"/>
      <c r="BT15" s="17">
        <v>2.6032552439221601E-2</v>
      </c>
      <c r="BU15" s="17">
        <v>3.4262638762709102E-2</v>
      </c>
      <c r="BV15" s="17"/>
      <c r="BW15" s="17">
        <v>3.6232839585891401E-2</v>
      </c>
      <c r="BX15" s="17">
        <v>1.37736437947401E-2</v>
      </c>
    </row>
    <row r="16" spans="2:76" ht="43.5" x14ac:dyDescent="0.35">
      <c r="B16" s="18" t="s">
        <v>276</v>
      </c>
      <c r="C16" s="17">
        <v>2.7525418945740801E-2</v>
      </c>
      <c r="D16" s="17">
        <v>3.1014122957995601E-2</v>
      </c>
      <c r="E16" s="17">
        <v>2.4668542282039799E-2</v>
      </c>
      <c r="F16" s="17"/>
      <c r="G16" s="17">
        <v>2.5126089746098201E-2</v>
      </c>
      <c r="H16" s="17">
        <v>2.8240228339508799E-2</v>
      </c>
      <c r="I16" s="17">
        <v>2.7542637152499098E-2</v>
      </c>
      <c r="J16" s="17"/>
      <c r="K16" s="17">
        <v>4.9975792556377803E-2</v>
      </c>
      <c r="L16" s="17">
        <v>6.6443694791311902E-2</v>
      </c>
      <c r="M16" s="17">
        <v>3.2830484200484199E-2</v>
      </c>
      <c r="N16" s="17">
        <v>0</v>
      </c>
      <c r="O16" s="17">
        <v>0</v>
      </c>
      <c r="P16" s="17">
        <v>0</v>
      </c>
      <c r="Q16" s="17">
        <v>0</v>
      </c>
      <c r="R16" s="17">
        <v>5.0806028317434603E-2</v>
      </c>
      <c r="S16" s="17">
        <v>0</v>
      </c>
      <c r="T16" s="17">
        <v>8.1722268381291506E-3</v>
      </c>
      <c r="U16" s="17">
        <v>4.1137096411993403E-2</v>
      </c>
      <c r="V16" s="17">
        <v>0</v>
      </c>
      <c r="W16" s="17">
        <v>0</v>
      </c>
      <c r="X16" s="17">
        <v>0</v>
      </c>
      <c r="Y16" s="17">
        <v>0</v>
      </c>
      <c r="Z16" s="17">
        <v>0</v>
      </c>
      <c r="AA16" s="17"/>
      <c r="AB16" s="17">
        <v>1.9617651862864599E-2</v>
      </c>
      <c r="AC16" s="17">
        <v>1.8061795562483302E-2</v>
      </c>
      <c r="AD16" s="17">
        <v>3.3071886571576302E-2</v>
      </c>
      <c r="AE16" s="17">
        <v>5.5378960444141798E-2</v>
      </c>
      <c r="AF16" s="17"/>
      <c r="AG16" s="17">
        <v>2.1436570362362701E-2</v>
      </c>
      <c r="AH16" s="17">
        <v>2.4818016133774701E-2</v>
      </c>
      <c r="AI16" s="17">
        <v>4.7173490937530101E-2</v>
      </c>
      <c r="AJ16" s="17">
        <v>8.8323634920772207E-2</v>
      </c>
      <c r="AK16" s="17"/>
      <c r="AL16" s="17">
        <v>1.2688674609215101E-2</v>
      </c>
      <c r="AM16" s="17">
        <v>3.1226147527065099E-2</v>
      </c>
      <c r="AN16" s="17">
        <v>0</v>
      </c>
      <c r="AO16" s="17">
        <v>3.5566139334435101E-2</v>
      </c>
      <c r="AP16" s="17">
        <v>4.6419328731038802E-2</v>
      </c>
      <c r="AQ16" s="17">
        <v>2.8096856654303299E-2</v>
      </c>
      <c r="AR16" s="17"/>
      <c r="AS16" s="17">
        <v>2.3524878490636E-2</v>
      </c>
      <c r="AT16" s="17">
        <v>2.3132824442186999E-2</v>
      </c>
      <c r="AU16" s="17">
        <v>2.3132824442186999E-2</v>
      </c>
      <c r="AV16" s="17" t="s">
        <v>136</v>
      </c>
      <c r="AW16" s="17" t="s">
        <v>136</v>
      </c>
      <c r="AX16" s="17" t="s">
        <v>136</v>
      </c>
      <c r="AY16" s="17">
        <v>0</v>
      </c>
      <c r="AZ16" s="17">
        <v>0</v>
      </c>
      <c r="BA16" s="17">
        <v>0</v>
      </c>
      <c r="BB16" s="17"/>
      <c r="BC16" s="17">
        <v>4.7351500216630801E-2</v>
      </c>
      <c r="BD16" s="17">
        <v>0</v>
      </c>
      <c r="BE16" s="17">
        <v>5.4303611744643501E-2</v>
      </c>
      <c r="BF16" s="17">
        <v>1.10822501791776E-2</v>
      </c>
      <c r="BG16" s="17">
        <v>2.0600223215928099E-2</v>
      </c>
      <c r="BH16" s="17">
        <v>0</v>
      </c>
      <c r="BI16" s="17"/>
      <c r="BJ16" s="17">
        <v>3.48186664674398E-2</v>
      </c>
      <c r="BK16" s="17">
        <v>1.67949324424259E-2</v>
      </c>
      <c r="BL16" s="17">
        <v>0</v>
      </c>
      <c r="BM16" s="17">
        <v>3.2239736822784602E-2</v>
      </c>
      <c r="BN16" s="17">
        <v>4.1359655654192799E-2</v>
      </c>
      <c r="BO16" s="17">
        <v>3.0835134011296499E-2</v>
      </c>
      <c r="BP16" s="17"/>
      <c r="BQ16" s="17">
        <v>2.1229428499587099E-2</v>
      </c>
      <c r="BR16" s="17">
        <v>4.2203779817778501E-2</v>
      </c>
      <c r="BS16" s="17"/>
      <c r="BT16" s="17">
        <v>2.69431145838477E-2</v>
      </c>
      <c r="BU16" s="17">
        <v>2.8480228765769802E-2</v>
      </c>
      <c r="BV16" s="17"/>
      <c r="BW16" s="17">
        <v>2.1630897761610202E-2</v>
      </c>
      <c r="BX16" s="17">
        <v>4.1049627853967097E-2</v>
      </c>
    </row>
    <row r="17" spans="2:76" ht="58" x14ac:dyDescent="0.35">
      <c r="B17" s="18" t="s">
        <v>277</v>
      </c>
      <c r="C17" s="17">
        <v>1.9674159186086899E-2</v>
      </c>
      <c r="D17" s="17">
        <v>1.4806734583158799E-2</v>
      </c>
      <c r="E17" s="17">
        <v>2.3846893184280502E-2</v>
      </c>
      <c r="F17" s="17"/>
      <c r="G17" s="17">
        <v>0</v>
      </c>
      <c r="H17" s="17">
        <v>1.35026380170051E-2</v>
      </c>
      <c r="I17" s="17">
        <v>2.43513295745868E-2</v>
      </c>
      <c r="J17" s="17"/>
      <c r="K17" s="17">
        <v>0</v>
      </c>
      <c r="L17" s="17">
        <v>3.4085911132880703E-2</v>
      </c>
      <c r="M17" s="17">
        <v>0</v>
      </c>
      <c r="N17" s="17">
        <v>0</v>
      </c>
      <c r="O17" s="17">
        <v>0</v>
      </c>
      <c r="P17" s="17">
        <v>0</v>
      </c>
      <c r="Q17" s="17">
        <v>1.89291400282557E-2</v>
      </c>
      <c r="R17" s="17">
        <v>5.0601049119582797E-2</v>
      </c>
      <c r="S17" s="17">
        <v>0</v>
      </c>
      <c r="T17" s="17">
        <v>8.1722268381291506E-3</v>
      </c>
      <c r="U17" s="17">
        <v>0</v>
      </c>
      <c r="V17" s="17">
        <v>0</v>
      </c>
      <c r="W17" s="17">
        <v>8.1653817001678203E-2</v>
      </c>
      <c r="X17" s="17">
        <v>0</v>
      </c>
      <c r="Y17" s="17">
        <v>6.0012935055283503E-2</v>
      </c>
      <c r="Z17" s="17">
        <v>0</v>
      </c>
      <c r="AA17" s="17"/>
      <c r="AB17" s="17">
        <v>1.83060498394702E-2</v>
      </c>
      <c r="AC17" s="17">
        <v>2.23840179097201E-2</v>
      </c>
      <c r="AD17" s="17">
        <v>2.3290177033384901E-2</v>
      </c>
      <c r="AE17" s="17">
        <v>1.78122918780458E-2</v>
      </c>
      <c r="AF17" s="17"/>
      <c r="AG17" s="17">
        <v>2.3484462262125999E-2</v>
      </c>
      <c r="AH17" s="17">
        <v>0</v>
      </c>
      <c r="AI17" s="17">
        <v>1.01438308242035E-2</v>
      </c>
      <c r="AJ17" s="17">
        <v>8.8323634920772207E-2</v>
      </c>
      <c r="AK17" s="17"/>
      <c r="AL17" s="17">
        <v>3.1314667781911401E-2</v>
      </c>
      <c r="AM17" s="17">
        <v>2.9715932273202302E-2</v>
      </c>
      <c r="AN17" s="17">
        <v>0</v>
      </c>
      <c r="AO17" s="17">
        <v>0</v>
      </c>
      <c r="AP17" s="17">
        <v>0</v>
      </c>
      <c r="AQ17" s="17">
        <v>0</v>
      </c>
      <c r="AR17" s="17"/>
      <c r="AS17" s="17">
        <v>2.0508596304642201E-2</v>
      </c>
      <c r="AT17" s="17">
        <v>0</v>
      </c>
      <c r="AU17" s="17">
        <v>0</v>
      </c>
      <c r="AV17" s="17" t="s">
        <v>136</v>
      </c>
      <c r="AW17" s="17" t="s">
        <v>136</v>
      </c>
      <c r="AX17" s="17" t="s">
        <v>136</v>
      </c>
      <c r="AY17" s="17">
        <v>0</v>
      </c>
      <c r="AZ17" s="17">
        <v>0</v>
      </c>
      <c r="BA17" s="17">
        <v>0</v>
      </c>
      <c r="BB17" s="17"/>
      <c r="BC17" s="17">
        <v>3.1245081246774699E-2</v>
      </c>
      <c r="BD17" s="17">
        <v>2.4564720263136899E-2</v>
      </c>
      <c r="BE17" s="17">
        <v>4.5082372274787702E-2</v>
      </c>
      <c r="BF17" s="17">
        <v>2.1339104438717199E-2</v>
      </c>
      <c r="BG17" s="17">
        <v>5.09649657289824E-3</v>
      </c>
      <c r="BH17" s="17">
        <v>0</v>
      </c>
      <c r="BI17" s="17"/>
      <c r="BJ17" s="17">
        <v>1.21934823306075E-2</v>
      </c>
      <c r="BK17" s="17">
        <v>3.2857674597569497E-2</v>
      </c>
      <c r="BL17" s="17">
        <v>0</v>
      </c>
      <c r="BM17" s="17">
        <v>1.1962838214043999E-2</v>
      </c>
      <c r="BN17" s="17">
        <v>2.6146857999316299E-2</v>
      </c>
      <c r="BO17" s="17">
        <v>2.8722371252551199E-2</v>
      </c>
      <c r="BP17" s="17"/>
      <c r="BQ17" s="17">
        <v>1.2790686674259101E-2</v>
      </c>
      <c r="BR17" s="17">
        <v>3.5583969628106102E-2</v>
      </c>
      <c r="BS17" s="17"/>
      <c r="BT17" s="17">
        <v>1.44966540332003E-2</v>
      </c>
      <c r="BU17" s="17">
        <v>2.50290300484073E-2</v>
      </c>
      <c r="BV17" s="17"/>
      <c r="BW17" s="17">
        <v>1.9182440491638999E-2</v>
      </c>
      <c r="BX17" s="17">
        <v>2.17636569688664E-2</v>
      </c>
    </row>
    <row r="18" spans="2:76" ht="29" x14ac:dyDescent="0.35">
      <c r="B18" s="18" t="s">
        <v>278</v>
      </c>
      <c r="C18" s="17">
        <v>1.2835613757647701E-2</v>
      </c>
      <c r="D18" s="17">
        <v>4.5866748198658304E-3</v>
      </c>
      <c r="E18" s="17">
        <v>1.9841275430803301E-2</v>
      </c>
      <c r="F18" s="17"/>
      <c r="G18" s="17">
        <v>0</v>
      </c>
      <c r="H18" s="17">
        <v>0</v>
      </c>
      <c r="I18" s="17">
        <v>1.9207838430764099E-2</v>
      </c>
      <c r="J18" s="17"/>
      <c r="K18" s="17">
        <v>5.6211915802309199E-2</v>
      </c>
      <c r="L18" s="17">
        <v>1.1906383281253499E-2</v>
      </c>
      <c r="M18" s="17">
        <v>0</v>
      </c>
      <c r="N18" s="17">
        <v>0</v>
      </c>
      <c r="O18" s="17">
        <v>0</v>
      </c>
      <c r="P18" s="17">
        <v>0</v>
      </c>
      <c r="Q18" s="17">
        <v>2.1891083261003998E-2</v>
      </c>
      <c r="R18" s="17">
        <v>0</v>
      </c>
      <c r="S18" s="17">
        <v>0</v>
      </c>
      <c r="T18" s="17">
        <v>0</v>
      </c>
      <c r="U18" s="17">
        <v>4.9186367907475999E-2</v>
      </c>
      <c r="V18" s="17">
        <v>0</v>
      </c>
      <c r="W18" s="17">
        <v>0</v>
      </c>
      <c r="X18" s="17">
        <v>0</v>
      </c>
      <c r="Y18" s="17">
        <v>0</v>
      </c>
      <c r="Z18" s="17">
        <v>0</v>
      </c>
      <c r="AA18" s="17"/>
      <c r="AB18" s="17">
        <v>6.7273782354657303E-3</v>
      </c>
      <c r="AC18" s="17">
        <v>1.1039310749081601E-2</v>
      </c>
      <c r="AD18" s="17">
        <v>2.6962622050858399E-2</v>
      </c>
      <c r="AE18" s="17">
        <v>0</v>
      </c>
      <c r="AF18" s="17"/>
      <c r="AG18" s="17">
        <v>9.30130893580885E-3</v>
      </c>
      <c r="AH18" s="17">
        <v>3.4667119065101802E-2</v>
      </c>
      <c r="AI18" s="17">
        <v>2.63297217274619E-2</v>
      </c>
      <c r="AJ18" s="17">
        <v>0</v>
      </c>
      <c r="AK18" s="17"/>
      <c r="AL18" s="17">
        <v>6.72555280944715E-3</v>
      </c>
      <c r="AM18" s="17">
        <v>3.6815528292921403E-2</v>
      </c>
      <c r="AN18" s="17">
        <v>0</v>
      </c>
      <c r="AO18" s="17">
        <v>4.31501076255425E-2</v>
      </c>
      <c r="AP18" s="17">
        <v>0</v>
      </c>
      <c r="AQ18" s="17">
        <v>0</v>
      </c>
      <c r="AR18" s="17"/>
      <c r="AS18" s="17">
        <v>1.28694757587596E-2</v>
      </c>
      <c r="AT18" s="17">
        <v>1.32618951068663E-2</v>
      </c>
      <c r="AU18" s="17">
        <v>1.32618951068663E-2</v>
      </c>
      <c r="AV18" s="17" t="s">
        <v>136</v>
      </c>
      <c r="AW18" s="17" t="s">
        <v>136</v>
      </c>
      <c r="AX18" s="17" t="s">
        <v>136</v>
      </c>
      <c r="AY18" s="17">
        <v>0</v>
      </c>
      <c r="AZ18" s="17">
        <v>0</v>
      </c>
      <c r="BA18" s="17">
        <v>0</v>
      </c>
      <c r="BB18" s="17"/>
      <c r="BC18" s="17">
        <v>1.1577109450548E-2</v>
      </c>
      <c r="BD18" s="17">
        <v>2.96291868726106E-2</v>
      </c>
      <c r="BE18" s="17">
        <v>5.3499925024096298E-2</v>
      </c>
      <c r="BF18" s="17">
        <v>0</v>
      </c>
      <c r="BG18" s="17">
        <v>1.23590390063702E-2</v>
      </c>
      <c r="BH18" s="17">
        <v>0</v>
      </c>
      <c r="BI18" s="17"/>
      <c r="BJ18" s="17">
        <v>0</v>
      </c>
      <c r="BK18" s="17">
        <v>1.7882717395974801E-2</v>
      </c>
      <c r="BL18" s="17">
        <v>2.39912699717739E-2</v>
      </c>
      <c r="BM18" s="17">
        <v>1.55250944401373E-2</v>
      </c>
      <c r="BN18" s="17">
        <v>1.7205194817211399E-2</v>
      </c>
      <c r="BO18" s="17">
        <v>0</v>
      </c>
      <c r="BP18" s="17"/>
      <c r="BQ18" s="17">
        <v>3.03025144905142E-3</v>
      </c>
      <c r="BR18" s="17">
        <v>3.5297343265003299E-2</v>
      </c>
      <c r="BS18" s="17"/>
      <c r="BT18" s="17">
        <v>4.2617008531745798E-3</v>
      </c>
      <c r="BU18" s="17">
        <v>2.1428237783161001E-2</v>
      </c>
      <c r="BV18" s="17"/>
      <c r="BW18" s="17">
        <v>2.99425834985949E-3</v>
      </c>
      <c r="BX18" s="17">
        <v>3.3583180989001003E-2</v>
      </c>
    </row>
    <row r="19" spans="2:76" ht="43.5" x14ac:dyDescent="0.35">
      <c r="B19" s="18" t="s">
        <v>279</v>
      </c>
      <c r="C19" s="17">
        <v>9.0286962616986793E-3</v>
      </c>
      <c r="D19" s="17">
        <v>1.10047618587288E-2</v>
      </c>
      <c r="E19" s="17">
        <v>7.3893989525605497E-3</v>
      </c>
      <c r="F19" s="17"/>
      <c r="G19" s="17">
        <v>0</v>
      </c>
      <c r="H19" s="17">
        <v>0</v>
      </c>
      <c r="I19" s="17">
        <v>1.3510981423215799E-2</v>
      </c>
      <c r="J19" s="17"/>
      <c r="K19" s="17">
        <v>0</v>
      </c>
      <c r="L19" s="17">
        <v>3.4085911132880703E-2</v>
      </c>
      <c r="M19" s="17">
        <v>0</v>
      </c>
      <c r="N19" s="17">
        <v>4.5645644494180203E-2</v>
      </c>
      <c r="O19" s="17">
        <v>0</v>
      </c>
      <c r="P19" s="17">
        <v>0</v>
      </c>
      <c r="Q19" s="17">
        <v>0</v>
      </c>
      <c r="R19" s="17">
        <v>0</v>
      </c>
      <c r="S19" s="17">
        <v>0</v>
      </c>
      <c r="T19" s="17">
        <v>8.1722268381291506E-3</v>
      </c>
      <c r="U19" s="17">
        <v>0</v>
      </c>
      <c r="V19" s="17">
        <v>0</v>
      </c>
      <c r="W19" s="17">
        <v>0</v>
      </c>
      <c r="X19" s="17">
        <v>0</v>
      </c>
      <c r="Y19" s="17">
        <v>0</v>
      </c>
      <c r="Z19" s="17">
        <v>0</v>
      </c>
      <c r="AA19" s="17"/>
      <c r="AB19" s="17">
        <v>5.5819514486122298E-3</v>
      </c>
      <c r="AC19" s="17">
        <v>1.0174917461782699E-2</v>
      </c>
      <c r="AD19" s="17">
        <v>1.05395172754148E-2</v>
      </c>
      <c r="AE19" s="17">
        <v>0</v>
      </c>
      <c r="AF19" s="17"/>
      <c r="AG19" s="17">
        <v>7.6572031251196304E-3</v>
      </c>
      <c r="AH19" s="17">
        <v>0</v>
      </c>
      <c r="AI19" s="17">
        <v>0</v>
      </c>
      <c r="AJ19" s="17">
        <v>8.8323634920772207E-2</v>
      </c>
      <c r="AK19" s="17"/>
      <c r="AL19" s="17">
        <v>0</v>
      </c>
      <c r="AM19" s="17">
        <v>1.00490776787002E-2</v>
      </c>
      <c r="AN19" s="17">
        <v>0</v>
      </c>
      <c r="AO19" s="17">
        <v>0</v>
      </c>
      <c r="AP19" s="17">
        <v>0</v>
      </c>
      <c r="AQ19" s="17">
        <v>0</v>
      </c>
      <c r="AR19" s="17"/>
      <c r="AS19" s="17">
        <v>1.0595370587433799E-2</v>
      </c>
      <c r="AT19" s="17">
        <v>1.11752996290677E-2</v>
      </c>
      <c r="AU19" s="17">
        <v>1.11752996290677E-2</v>
      </c>
      <c r="AV19" s="17" t="s">
        <v>136</v>
      </c>
      <c r="AW19" s="17" t="s">
        <v>136</v>
      </c>
      <c r="AX19" s="17" t="s">
        <v>136</v>
      </c>
      <c r="AY19" s="17">
        <v>0</v>
      </c>
      <c r="AZ19" s="17">
        <v>0</v>
      </c>
      <c r="BA19" s="17">
        <v>0</v>
      </c>
      <c r="BB19" s="17"/>
      <c r="BC19" s="17">
        <v>2.0285112025159001E-2</v>
      </c>
      <c r="BD19" s="17">
        <v>2.44216259626081E-2</v>
      </c>
      <c r="BE19" s="17">
        <v>0</v>
      </c>
      <c r="BF19" s="17">
        <v>0</v>
      </c>
      <c r="BG19" s="17">
        <v>0</v>
      </c>
      <c r="BH19" s="17">
        <v>0</v>
      </c>
      <c r="BI19" s="17"/>
      <c r="BJ19" s="17">
        <v>0</v>
      </c>
      <c r="BK19" s="17">
        <v>9.1992728006283098E-3</v>
      </c>
      <c r="BL19" s="17">
        <v>0</v>
      </c>
      <c r="BM19" s="17">
        <v>1.18057798789745E-2</v>
      </c>
      <c r="BN19" s="17">
        <v>0</v>
      </c>
      <c r="BO19" s="17">
        <v>2.8102344847023699E-2</v>
      </c>
      <c r="BP19" s="17"/>
      <c r="BQ19" s="17">
        <v>1.01616375131515E-2</v>
      </c>
      <c r="BR19" s="17">
        <v>6.5728171623901099E-3</v>
      </c>
      <c r="BS19" s="17"/>
      <c r="BT19" s="17">
        <v>1.42911768173577E-2</v>
      </c>
      <c r="BU19" s="17">
        <v>3.9902121812261399E-3</v>
      </c>
      <c r="BV19" s="17"/>
      <c r="BW19" s="17">
        <v>8.5959436182806801E-3</v>
      </c>
      <c r="BX19" s="17">
        <v>5.3507872666105297E-3</v>
      </c>
    </row>
    <row r="20" spans="2:76" ht="29" x14ac:dyDescent="0.35">
      <c r="B20" s="18" t="s">
        <v>280</v>
      </c>
      <c r="C20" s="17">
        <v>8.7416818313610402E-3</v>
      </c>
      <c r="D20" s="17">
        <v>1.07184806745235E-2</v>
      </c>
      <c r="E20" s="17">
        <v>7.1008421513587801E-3</v>
      </c>
      <c r="F20" s="17"/>
      <c r="G20" s="17">
        <v>0</v>
      </c>
      <c r="H20" s="17">
        <v>5.6259548658714898E-3</v>
      </c>
      <c r="I20" s="17">
        <v>1.0960682698876701E-2</v>
      </c>
      <c r="J20" s="17"/>
      <c r="K20" s="17">
        <v>1.9634242483174899E-2</v>
      </c>
      <c r="L20" s="17">
        <v>1.02857814776011E-2</v>
      </c>
      <c r="M20" s="17">
        <v>0</v>
      </c>
      <c r="N20" s="17">
        <v>0</v>
      </c>
      <c r="O20" s="17">
        <v>0</v>
      </c>
      <c r="P20" s="17">
        <v>0</v>
      </c>
      <c r="Q20" s="17">
        <v>0</v>
      </c>
      <c r="R20" s="17">
        <v>0</v>
      </c>
      <c r="S20" s="17">
        <v>0</v>
      </c>
      <c r="T20" s="17">
        <v>0</v>
      </c>
      <c r="U20" s="17">
        <v>4.2491512327656897E-2</v>
      </c>
      <c r="V20" s="17">
        <v>0</v>
      </c>
      <c r="W20" s="17">
        <v>6.9481006228213599E-2</v>
      </c>
      <c r="X20" s="17">
        <v>0</v>
      </c>
      <c r="Y20" s="17">
        <v>0</v>
      </c>
      <c r="Z20" s="17">
        <v>0</v>
      </c>
      <c r="AA20" s="17"/>
      <c r="AB20" s="17">
        <v>1.5644639918659199E-2</v>
      </c>
      <c r="AC20" s="17">
        <v>4.3991070499723598E-3</v>
      </c>
      <c r="AD20" s="17">
        <v>1.4773930442972601E-2</v>
      </c>
      <c r="AE20" s="17">
        <v>0</v>
      </c>
      <c r="AF20" s="17"/>
      <c r="AG20" s="17">
        <v>7.0099574037927603E-3</v>
      </c>
      <c r="AH20" s="17">
        <v>2.5376210785889201E-2</v>
      </c>
      <c r="AI20" s="17">
        <v>1.45243119758654E-2</v>
      </c>
      <c r="AJ20" s="17">
        <v>0</v>
      </c>
      <c r="AK20" s="17"/>
      <c r="AL20" s="17">
        <v>0</v>
      </c>
      <c r="AM20" s="17">
        <v>9.8910970818014091E-3</v>
      </c>
      <c r="AN20" s="17">
        <v>3.9757808775945702E-2</v>
      </c>
      <c r="AO20" s="17">
        <v>4.31501076255425E-2</v>
      </c>
      <c r="AP20" s="17">
        <v>0</v>
      </c>
      <c r="AQ20" s="17">
        <v>2.3784998351085902E-2</v>
      </c>
      <c r="AR20" s="17"/>
      <c r="AS20" s="17">
        <v>1.05343520781767E-2</v>
      </c>
      <c r="AT20" s="17">
        <v>9.5304937582799207E-3</v>
      </c>
      <c r="AU20" s="17">
        <v>9.5304937582799207E-3</v>
      </c>
      <c r="AV20" s="17" t="s">
        <v>136</v>
      </c>
      <c r="AW20" s="17" t="s">
        <v>136</v>
      </c>
      <c r="AX20" s="17" t="s">
        <v>136</v>
      </c>
      <c r="AY20" s="17">
        <v>0</v>
      </c>
      <c r="AZ20" s="17">
        <v>0</v>
      </c>
      <c r="BA20" s="17">
        <v>0</v>
      </c>
      <c r="BB20" s="17"/>
      <c r="BC20" s="17">
        <v>4.9906075383487902E-3</v>
      </c>
      <c r="BD20" s="17">
        <v>2.96291868726106E-2</v>
      </c>
      <c r="BE20" s="17">
        <v>4.6217942499156998E-2</v>
      </c>
      <c r="BF20" s="17">
        <v>0</v>
      </c>
      <c r="BG20" s="17">
        <v>8.0494116036807992E-3</v>
      </c>
      <c r="BH20" s="17">
        <v>0</v>
      </c>
      <c r="BI20" s="17"/>
      <c r="BJ20" s="17">
        <v>0</v>
      </c>
      <c r="BK20" s="17">
        <v>0</v>
      </c>
      <c r="BL20" s="17">
        <v>0</v>
      </c>
      <c r="BM20" s="17">
        <v>2.45863700938946E-2</v>
      </c>
      <c r="BN20" s="17">
        <v>1.2273947593216801E-2</v>
      </c>
      <c r="BO20" s="17">
        <v>0</v>
      </c>
      <c r="BP20" s="17"/>
      <c r="BQ20" s="17">
        <v>7.0813155218522302E-3</v>
      </c>
      <c r="BR20" s="17">
        <v>1.2632295930835201E-2</v>
      </c>
      <c r="BS20" s="17"/>
      <c r="BT20" s="17">
        <v>6.4951326691749202E-3</v>
      </c>
      <c r="BU20" s="17">
        <v>7.6687879572391203E-3</v>
      </c>
      <c r="BV20" s="17"/>
      <c r="BW20" s="17">
        <v>9.5887638239452507E-3</v>
      </c>
      <c r="BX20" s="17">
        <v>7.5005483483052996E-3</v>
      </c>
    </row>
    <row r="21" spans="2:76" ht="43.5" x14ac:dyDescent="0.35">
      <c r="B21" s="18" t="s">
        <v>281</v>
      </c>
      <c r="C21" s="17">
        <v>2.9888801252001699E-3</v>
      </c>
      <c r="D21" s="17">
        <v>3.6229965163685801E-3</v>
      </c>
      <c r="E21" s="17">
        <v>2.4631267817565102E-3</v>
      </c>
      <c r="F21" s="17"/>
      <c r="G21" s="17">
        <v>2.0736118613859801E-2</v>
      </c>
      <c r="H21" s="17">
        <v>5.2925311640601496E-3</v>
      </c>
      <c r="I21" s="17">
        <v>0</v>
      </c>
      <c r="J21" s="17"/>
      <c r="K21" s="17">
        <v>0</v>
      </c>
      <c r="L21" s="17">
        <v>0</v>
      </c>
      <c r="M21" s="17">
        <v>0</v>
      </c>
      <c r="N21" s="17">
        <v>0</v>
      </c>
      <c r="O21" s="17">
        <v>0</v>
      </c>
      <c r="P21" s="17">
        <v>0</v>
      </c>
      <c r="Q21" s="17">
        <v>0</v>
      </c>
      <c r="R21" s="17">
        <v>0</v>
      </c>
      <c r="S21" s="17">
        <v>0</v>
      </c>
      <c r="T21" s="17">
        <v>8.1419555761272598E-3</v>
      </c>
      <c r="U21" s="17">
        <v>0</v>
      </c>
      <c r="V21" s="17">
        <v>0</v>
      </c>
      <c r="W21" s="17">
        <v>0</v>
      </c>
      <c r="X21" s="17">
        <v>0</v>
      </c>
      <c r="Y21" s="17">
        <v>0</v>
      </c>
      <c r="Z21" s="17">
        <v>5.9202350908351201E-2</v>
      </c>
      <c r="AA21" s="17"/>
      <c r="AB21" s="17">
        <v>4.5480249523625399E-3</v>
      </c>
      <c r="AC21" s="17">
        <v>0</v>
      </c>
      <c r="AD21" s="17">
        <v>0</v>
      </c>
      <c r="AE21" s="17">
        <v>0</v>
      </c>
      <c r="AF21" s="17"/>
      <c r="AG21" s="17">
        <v>4.3198535390730503E-3</v>
      </c>
      <c r="AH21" s="17">
        <v>0</v>
      </c>
      <c r="AI21" s="17">
        <v>0</v>
      </c>
      <c r="AJ21" s="17">
        <v>0</v>
      </c>
      <c r="AK21" s="17"/>
      <c r="AL21" s="17">
        <v>5.6463772375799203E-3</v>
      </c>
      <c r="AM21" s="17">
        <v>7.74041102555719E-3</v>
      </c>
      <c r="AN21" s="17">
        <v>0</v>
      </c>
      <c r="AO21" s="17">
        <v>0</v>
      </c>
      <c r="AP21" s="17">
        <v>0</v>
      </c>
      <c r="AQ21" s="17">
        <v>0</v>
      </c>
      <c r="AR21" s="17"/>
      <c r="AS21" s="17">
        <v>1.91750439345326E-3</v>
      </c>
      <c r="AT21" s="17">
        <v>0</v>
      </c>
      <c r="AU21" s="17">
        <v>0</v>
      </c>
      <c r="AV21" s="17" t="s">
        <v>136</v>
      </c>
      <c r="AW21" s="17" t="s">
        <v>136</v>
      </c>
      <c r="AX21" s="17" t="s">
        <v>136</v>
      </c>
      <c r="AY21" s="17">
        <v>0</v>
      </c>
      <c r="AZ21" s="17">
        <v>0</v>
      </c>
      <c r="BA21" s="17">
        <v>0</v>
      </c>
      <c r="BB21" s="17"/>
      <c r="BC21" s="17">
        <v>4.7781782232239204E-3</v>
      </c>
      <c r="BD21" s="17">
        <v>0</v>
      </c>
      <c r="BE21" s="17">
        <v>0</v>
      </c>
      <c r="BF21" s="17">
        <v>8.4944393282696505E-3</v>
      </c>
      <c r="BG21" s="17">
        <v>0</v>
      </c>
      <c r="BH21" s="17">
        <v>0</v>
      </c>
      <c r="BI21" s="17"/>
      <c r="BJ21" s="17">
        <v>0</v>
      </c>
      <c r="BK21" s="17">
        <v>0</v>
      </c>
      <c r="BL21" s="17">
        <v>0</v>
      </c>
      <c r="BM21" s="17">
        <v>1.04793627336451E-2</v>
      </c>
      <c r="BN21" s="17">
        <v>0</v>
      </c>
      <c r="BO21" s="17">
        <v>0</v>
      </c>
      <c r="BP21" s="17"/>
      <c r="BQ21" s="17">
        <v>1.9274526710037401E-3</v>
      </c>
      <c r="BR21" s="17">
        <v>5.4415686070291803E-3</v>
      </c>
      <c r="BS21" s="17"/>
      <c r="BT21" s="17">
        <v>2.7107409502408202E-3</v>
      </c>
      <c r="BU21" s="17">
        <v>3.30345615955792E-3</v>
      </c>
      <c r="BV21" s="17"/>
      <c r="BW21" s="17">
        <v>4.5380624622532598E-3</v>
      </c>
      <c r="BX21" s="17">
        <v>0</v>
      </c>
    </row>
    <row r="22" spans="2:76" x14ac:dyDescent="0.35">
      <c r="B22" s="18" t="s">
        <v>178</v>
      </c>
      <c r="C22" s="19">
        <v>2.0292272285430202E-3</v>
      </c>
      <c r="D22" s="19">
        <v>0</v>
      </c>
      <c r="E22" s="19">
        <v>3.74898029179393E-3</v>
      </c>
      <c r="F22" s="19"/>
      <c r="G22" s="19">
        <v>0</v>
      </c>
      <c r="H22" s="19">
        <v>8.0554501598237797E-3</v>
      </c>
      <c r="I22" s="19">
        <v>0</v>
      </c>
      <c r="J22" s="19"/>
      <c r="K22" s="19">
        <v>1.6421129682235799E-2</v>
      </c>
      <c r="L22" s="19">
        <v>0</v>
      </c>
      <c r="M22" s="19">
        <v>0</v>
      </c>
      <c r="N22" s="19">
        <v>0</v>
      </c>
      <c r="O22" s="19">
        <v>0</v>
      </c>
      <c r="P22" s="19">
        <v>0</v>
      </c>
      <c r="Q22" s="19">
        <v>0</v>
      </c>
      <c r="R22" s="19">
        <v>0</v>
      </c>
      <c r="S22" s="19">
        <v>0</v>
      </c>
      <c r="T22" s="19">
        <v>0</v>
      </c>
      <c r="U22" s="19">
        <v>0</v>
      </c>
      <c r="V22" s="19">
        <v>0</v>
      </c>
      <c r="W22" s="19">
        <v>0</v>
      </c>
      <c r="X22" s="19">
        <v>0</v>
      </c>
      <c r="Y22" s="19">
        <v>0</v>
      </c>
      <c r="Z22" s="19">
        <v>0</v>
      </c>
      <c r="AA22" s="19"/>
      <c r="AB22" s="19">
        <v>0</v>
      </c>
      <c r="AC22" s="19">
        <v>5.1622013210743303E-3</v>
      </c>
      <c r="AD22" s="19">
        <v>0</v>
      </c>
      <c r="AE22" s="19">
        <v>0</v>
      </c>
      <c r="AF22" s="19"/>
      <c r="AG22" s="19">
        <v>2.9328591504545198E-3</v>
      </c>
      <c r="AH22" s="19">
        <v>0</v>
      </c>
      <c r="AI22" s="19">
        <v>0</v>
      </c>
      <c r="AJ22" s="19">
        <v>0</v>
      </c>
      <c r="AK22" s="19"/>
      <c r="AL22" s="19">
        <v>0</v>
      </c>
      <c r="AM22" s="19">
        <v>0</v>
      </c>
      <c r="AN22" s="19">
        <v>0</v>
      </c>
      <c r="AO22" s="19">
        <v>0</v>
      </c>
      <c r="AP22" s="19">
        <v>0</v>
      </c>
      <c r="AQ22" s="19">
        <v>0</v>
      </c>
      <c r="AR22" s="19"/>
      <c r="AS22" s="19">
        <v>2.9185205705725501E-3</v>
      </c>
      <c r="AT22" s="19">
        <v>0</v>
      </c>
      <c r="AU22" s="19">
        <v>0</v>
      </c>
      <c r="AV22" s="19" t="s">
        <v>136</v>
      </c>
      <c r="AW22" s="19" t="s">
        <v>136</v>
      </c>
      <c r="AX22" s="19" t="s">
        <v>136</v>
      </c>
      <c r="AY22" s="19">
        <v>0</v>
      </c>
      <c r="AZ22" s="19">
        <v>0</v>
      </c>
      <c r="BA22" s="19">
        <v>0</v>
      </c>
      <c r="BB22" s="19"/>
      <c r="BC22" s="19">
        <v>5.8563068674561004E-3</v>
      </c>
      <c r="BD22" s="19">
        <v>0</v>
      </c>
      <c r="BE22" s="19">
        <v>0</v>
      </c>
      <c r="BF22" s="19">
        <v>0</v>
      </c>
      <c r="BG22" s="19">
        <v>0</v>
      </c>
      <c r="BH22" s="19">
        <v>0</v>
      </c>
      <c r="BI22" s="19"/>
      <c r="BJ22" s="19">
        <v>0</v>
      </c>
      <c r="BK22" s="19">
        <v>0</v>
      </c>
      <c r="BL22" s="19">
        <v>0</v>
      </c>
      <c r="BM22" s="19">
        <v>0</v>
      </c>
      <c r="BN22" s="19">
        <v>0</v>
      </c>
      <c r="BO22" s="19">
        <v>1.5573845756829401E-2</v>
      </c>
      <c r="BP22" s="19"/>
      <c r="BQ22" s="19">
        <v>0</v>
      </c>
      <c r="BR22" s="19">
        <v>0</v>
      </c>
      <c r="BS22" s="19"/>
      <c r="BT22" s="19">
        <v>4.12585924276479E-3</v>
      </c>
      <c r="BU22" s="19">
        <v>0</v>
      </c>
      <c r="BV22" s="19"/>
      <c r="BW22" s="19">
        <v>0</v>
      </c>
      <c r="BX22" s="19">
        <v>6.2730954464347696E-3</v>
      </c>
    </row>
    <row r="23" spans="2:76" x14ac:dyDescent="0.35">
      <c r="B23" s="33" t="s">
        <v>503</v>
      </c>
    </row>
    <row r="24" spans="2:76" x14ac:dyDescent="0.35">
      <c r="B24" t="s">
        <v>100</v>
      </c>
    </row>
    <row r="25" spans="2:76" x14ac:dyDescent="0.35">
      <c r="B25" t="s">
        <v>101</v>
      </c>
    </row>
    <row r="27" spans="2:76" x14ac:dyDescent="0.35">
      <c r="B2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X17"/>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ht="43.5" x14ac:dyDescent="0.35">
      <c r="B9" s="18" t="s">
        <v>285</v>
      </c>
      <c r="C9" s="17">
        <v>0.86260648168112897</v>
      </c>
      <c r="D9" s="17">
        <v>0.88423820708327105</v>
      </c>
      <c r="E9" s="17">
        <v>0.84362169696799005</v>
      </c>
      <c r="F9" s="17"/>
      <c r="G9" s="17">
        <v>0.583688121513943</v>
      </c>
      <c r="H9" s="17">
        <v>0.75961397815005804</v>
      </c>
      <c r="I9" s="17">
        <v>0.93550336355855301</v>
      </c>
      <c r="J9" s="17"/>
      <c r="K9" s="17">
        <v>0.88849173988244601</v>
      </c>
      <c r="L9" s="17">
        <v>0.85687931831292197</v>
      </c>
      <c r="M9" s="17">
        <v>0.86504147917028895</v>
      </c>
      <c r="N9" s="17">
        <v>0.87680486650573497</v>
      </c>
      <c r="O9" s="17">
        <v>0.85612588056480599</v>
      </c>
      <c r="P9" s="17">
        <v>0.67949776514569704</v>
      </c>
      <c r="Q9" s="17">
        <v>0.86298642864122799</v>
      </c>
      <c r="R9" s="17">
        <v>0.89212233542076302</v>
      </c>
      <c r="S9" s="17">
        <v>1</v>
      </c>
      <c r="T9" s="17">
        <v>0.84938223647012101</v>
      </c>
      <c r="U9" s="17">
        <v>0.78032923186140901</v>
      </c>
      <c r="V9" s="17">
        <v>0.65156874917395102</v>
      </c>
      <c r="W9" s="17">
        <v>0.84866083617604404</v>
      </c>
      <c r="X9" s="17">
        <v>0.91179298210567905</v>
      </c>
      <c r="Y9" s="17">
        <v>0.85544859569091503</v>
      </c>
      <c r="Z9" s="17">
        <v>1</v>
      </c>
      <c r="AA9" s="17"/>
      <c r="AB9" s="17">
        <v>0.87997228506616099</v>
      </c>
      <c r="AC9" s="17">
        <v>0.87217582085933798</v>
      </c>
      <c r="AD9" s="17">
        <v>0.86771294309981195</v>
      </c>
      <c r="AE9" s="17">
        <v>0.77106056060383399</v>
      </c>
      <c r="AF9" s="17"/>
      <c r="AG9" s="17">
        <v>0.86756108656879405</v>
      </c>
      <c r="AH9" s="17">
        <v>0.82145949021465303</v>
      </c>
      <c r="AI9" s="17">
        <v>0.850405725310863</v>
      </c>
      <c r="AJ9" s="17">
        <v>0.84085422771630003</v>
      </c>
      <c r="AK9" s="17"/>
      <c r="AL9" s="17">
        <v>0.88451864293250904</v>
      </c>
      <c r="AM9" s="17">
        <v>0.86984451740436697</v>
      </c>
      <c r="AN9" s="17">
        <v>0.89887692346109205</v>
      </c>
      <c r="AO9" s="17">
        <v>0.92582048346171697</v>
      </c>
      <c r="AP9" s="17">
        <v>0.95477802102980402</v>
      </c>
      <c r="AQ9" s="17">
        <v>0.87118298580539499</v>
      </c>
      <c r="AR9" s="17"/>
      <c r="AS9" s="17">
        <v>0.96793218366011602</v>
      </c>
      <c r="AT9" s="17">
        <v>0.89412838832812902</v>
      </c>
      <c r="AU9" s="17">
        <v>0.89412838832812902</v>
      </c>
      <c r="AV9" s="17" t="s">
        <v>136</v>
      </c>
      <c r="AW9" s="17" t="s">
        <v>136</v>
      </c>
      <c r="AX9" s="17" t="s">
        <v>136</v>
      </c>
      <c r="AY9" s="17">
        <v>0.47294142341532303</v>
      </c>
      <c r="AZ9" s="17">
        <v>0.52000131237097402</v>
      </c>
      <c r="BA9" s="17">
        <v>0.37516009036544401</v>
      </c>
      <c r="BB9" s="17"/>
      <c r="BC9" s="17">
        <v>0.82461778638001504</v>
      </c>
      <c r="BD9" s="17">
        <v>0.92289381549804805</v>
      </c>
      <c r="BE9" s="17">
        <v>0.81503786039307402</v>
      </c>
      <c r="BF9" s="17">
        <v>0.82578814747333495</v>
      </c>
      <c r="BG9" s="17">
        <v>0.91342096745561396</v>
      </c>
      <c r="BH9" s="17">
        <v>0.72670979531236901</v>
      </c>
      <c r="BI9" s="17"/>
      <c r="BJ9" s="17">
        <v>0.88419761610613601</v>
      </c>
      <c r="BK9" s="17">
        <v>0.81594407084031495</v>
      </c>
      <c r="BL9" s="17">
        <v>0.88696499621159897</v>
      </c>
      <c r="BM9" s="17">
        <v>0.89568081667408495</v>
      </c>
      <c r="BN9" s="17">
        <v>0.88106243837495901</v>
      </c>
      <c r="BO9" s="17">
        <v>0.80752813952382696</v>
      </c>
      <c r="BP9" s="17"/>
      <c r="BQ9" s="17">
        <v>0.86433822969896301</v>
      </c>
      <c r="BR9" s="17">
        <v>0.86299598492553997</v>
      </c>
      <c r="BS9" s="17"/>
      <c r="BT9" s="17">
        <v>0.89467853291788002</v>
      </c>
      <c r="BU9" s="17">
        <v>0.828783724814941</v>
      </c>
      <c r="BV9" s="17"/>
      <c r="BW9" s="17">
        <v>0.86717234676621802</v>
      </c>
      <c r="BX9" s="17">
        <v>0.84905514610426702</v>
      </c>
    </row>
    <row r="10" spans="2:76" ht="58" x14ac:dyDescent="0.35">
      <c r="B10" s="18" t="s">
        <v>286</v>
      </c>
      <c r="C10" s="17">
        <v>0.25267261940027003</v>
      </c>
      <c r="D10" s="17">
        <v>0.29537695191471097</v>
      </c>
      <c r="E10" s="17">
        <v>0.21674706775935201</v>
      </c>
      <c r="F10" s="17"/>
      <c r="G10" s="17">
        <v>0.162032483978435</v>
      </c>
      <c r="H10" s="17">
        <v>0.16807041970594999</v>
      </c>
      <c r="I10" s="17">
        <v>0.29511683439671599</v>
      </c>
      <c r="J10" s="17"/>
      <c r="K10" s="17">
        <v>0.35416620456187697</v>
      </c>
      <c r="L10" s="17">
        <v>0.33266014571640601</v>
      </c>
      <c r="M10" s="17">
        <v>0.296371533726067</v>
      </c>
      <c r="N10" s="17">
        <v>0.123232593183109</v>
      </c>
      <c r="O10" s="17">
        <v>0.28664559103789</v>
      </c>
      <c r="P10" s="17">
        <v>0.33974888257284902</v>
      </c>
      <c r="Q10" s="17">
        <v>0.21500872691431899</v>
      </c>
      <c r="R10" s="17">
        <v>0.16357004066001701</v>
      </c>
      <c r="S10" s="17">
        <v>5.6129297209059202E-2</v>
      </c>
      <c r="T10" s="17">
        <v>0.28550615539118901</v>
      </c>
      <c r="U10" s="17">
        <v>0.31259277603931801</v>
      </c>
      <c r="V10" s="17">
        <v>7.1429593841649403E-2</v>
      </c>
      <c r="W10" s="17">
        <v>0.15769001757634901</v>
      </c>
      <c r="X10" s="17">
        <v>8.8207017894320797E-2</v>
      </c>
      <c r="Y10" s="17">
        <v>0.15434401100721001</v>
      </c>
      <c r="Z10" s="17">
        <v>0.12076131586426</v>
      </c>
      <c r="AA10" s="17"/>
      <c r="AB10" s="17">
        <v>9.0904120653755097E-2</v>
      </c>
      <c r="AC10" s="17">
        <v>0.278756587292673</v>
      </c>
      <c r="AD10" s="17">
        <v>0.35687632664707603</v>
      </c>
      <c r="AE10" s="17">
        <v>0.492659377865308</v>
      </c>
      <c r="AF10" s="17"/>
      <c r="AG10" s="17">
        <v>0.236347567207674</v>
      </c>
      <c r="AH10" s="17">
        <v>0.36513492814703602</v>
      </c>
      <c r="AI10" s="17">
        <v>0.25706558332742402</v>
      </c>
      <c r="AJ10" s="17">
        <v>0.65229169611014604</v>
      </c>
      <c r="AK10" s="17"/>
      <c r="AL10" s="17">
        <v>0.27433287430835102</v>
      </c>
      <c r="AM10" s="17">
        <v>0.299641318782637</v>
      </c>
      <c r="AN10" s="17">
        <v>0.28358023195997201</v>
      </c>
      <c r="AO10" s="17">
        <v>0.36736185028173102</v>
      </c>
      <c r="AP10" s="17">
        <v>0.13671160486223699</v>
      </c>
      <c r="AQ10" s="17">
        <v>0.25446977017283401</v>
      </c>
      <c r="AR10" s="17"/>
      <c r="AS10" s="17">
        <v>0.17415332441103601</v>
      </c>
      <c r="AT10" s="17">
        <v>0.72986089502957596</v>
      </c>
      <c r="AU10" s="17">
        <v>0.72986089502957596</v>
      </c>
      <c r="AV10" s="17" t="s">
        <v>136</v>
      </c>
      <c r="AW10" s="17" t="s">
        <v>136</v>
      </c>
      <c r="AX10" s="17" t="s">
        <v>136</v>
      </c>
      <c r="AY10" s="17">
        <v>0.15469140028777201</v>
      </c>
      <c r="AZ10" s="17">
        <v>7.6003398390792495E-2</v>
      </c>
      <c r="BA10" s="17">
        <v>0.37516009036544401</v>
      </c>
      <c r="BB10" s="17"/>
      <c r="BC10" s="17">
        <v>0.313059999547947</v>
      </c>
      <c r="BD10" s="17">
        <v>0.18000420680255699</v>
      </c>
      <c r="BE10" s="17">
        <v>8.2755889660592205E-2</v>
      </c>
      <c r="BF10" s="17">
        <v>0.21776708334574699</v>
      </c>
      <c r="BG10" s="17">
        <v>0.24940508526948099</v>
      </c>
      <c r="BH10" s="17">
        <v>0.13706111644677499</v>
      </c>
      <c r="BI10" s="17"/>
      <c r="BJ10" s="17">
        <v>0.33462396623242902</v>
      </c>
      <c r="BK10" s="17">
        <v>0.28149410105935302</v>
      </c>
      <c r="BL10" s="17">
        <v>0.20479031475860701</v>
      </c>
      <c r="BM10" s="17">
        <v>0.24292856993071801</v>
      </c>
      <c r="BN10" s="17">
        <v>0.185916650110201</v>
      </c>
      <c r="BO10" s="17">
        <v>0.24836131994640201</v>
      </c>
      <c r="BP10" s="17"/>
      <c r="BQ10" s="17">
        <v>0.26533911727642201</v>
      </c>
      <c r="BR10" s="17">
        <v>0.22588949224654001</v>
      </c>
      <c r="BS10" s="17"/>
      <c r="BT10" s="17">
        <v>0.271198079602398</v>
      </c>
      <c r="BU10" s="17">
        <v>0.23740176106140001</v>
      </c>
      <c r="BV10" s="17"/>
      <c r="BW10" s="17">
        <v>0.23641028094973501</v>
      </c>
      <c r="BX10" s="17">
        <v>0.29674553511570601</v>
      </c>
    </row>
    <row r="11" spans="2:76" x14ac:dyDescent="0.35">
      <c r="B11" s="18" t="s">
        <v>97</v>
      </c>
      <c r="C11" s="17">
        <v>4.9302905279857302E-3</v>
      </c>
      <c r="D11" s="17">
        <v>6.7106395074965899E-3</v>
      </c>
      <c r="E11" s="17">
        <v>3.4159356958686901E-3</v>
      </c>
      <c r="F11" s="17"/>
      <c r="G11" s="17">
        <v>4.0429984339228897E-2</v>
      </c>
      <c r="H11" s="17">
        <v>0</v>
      </c>
      <c r="I11" s="17">
        <v>2.26867345919152E-3</v>
      </c>
      <c r="J11" s="17"/>
      <c r="K11" s="17">
        <v>1.51790581498933E-2</v>
      </c>
      <c r="L11" s="17">
        <v>9.2540720591322099E-3</v>
      </c>
      <c r="M11" s="17">
        <v>0</v>
      </c>
      <c r="N11" s="17">
        <v>0</v>
      </c>
      <c r="O11" s="17">
        <v>0</v>
      </c>
      <c r="P11" s="17">
        <v>0</v>
      </c>
      <c r="Q11" s="17">
        <v>0</v>
      </c>
      <c r="R11" s="17">
        <v>0</v>
      </c>
      <c r="S11" s="17">
        <v>0</v>
      </c>
      <c r="T11" s="17">
        <v>7.4735571940732102E-3</v>
      </c>
      <c r="U11" s="17">
        <v>0</v>
      </c>
      <c r="V11" s="17">
        <v>0</v>
      </c>
      <c r="W11" s="17">
        <v>0</v>
      </c>
      <c r="X11" s="17">
        <v>0</v>
      </c>
      <c r="Y11" s="17">
        <v>0</v>
      </c>
      <c r="Z11" s="17">
        <v>0</v>
      </c>
      <c r="AA11" s="17"/>
      <c r="AB11" s="17">
        <v>5.3164220493264703E-3</v>
      </c>
      <c r="AC11" s="17">
        <v>0</v>
      </c>
      <c r="AD11" s="17">
        <v>9.4167748483402793E-3</v>
      </c>
      <c r="AE11" s="17">
        <v>0</v>
      </c>
      <c r="AF11" s="17"/>
      <c r="AG11" s="17">
        <v>7.1836508666160001E-3</v>
      </c>
      <c r="AH11" s="17">
        <v>0</v>
      </c>
      <c r="AI11" s="17">
        <v>0</v>
      </c>
      <c r="AJ11" s="17">
        <v>0</v>
      </c>
      <c r="AK11" s="17"/>
      <c r="AL11" s="17">
        <v>5.4145688330806104E-3</v>
      </c>
      <c r="AM11" s="17">
        <v>0</v>
      </c>
      <c r="AN11" s="17">
        <v>0</v>
      </c>
      <c r="AO11" s="17">
        <v>0</v>
      </c>
      <c r="AP11" s="17">
        <v>0</v>
      </c>
      <c r="AQ11" s="17">
        <v>0</v>
      </c>
      <c r="AR11" s="17"/>
      <c r="AS11" s="17">
        <v>2.2145077027815002E-3</v>
      </c>
      <c r="AT11" s="17">
        <v>0</v>
      </c>
      <c r="AU11" s="17">
        <v>0</v>
      </c>
      <c r="AV11" s="17" t="s">
        <v>136</v>
      </c>
      <c r="AW11" s="17" t="s">
        <v>136</v>
      </c>
      <c r="AX11" s="17" t="s">
        <v>136</v>
      </c>
      <c r="AY11" s="17">
        <v>0</v>
      </c>
      <c r="AZ11" s="17">
        <v>0</v>
      </c>
      <c r="BA11" s="17">
        <v>0</v>
      </c>
      <c r="BB11" s="17"/>
      <c r="BC11" s="17">
        <v>4.3831438165588196E-3</v>
      </c>
      <c r="BD11" s="17">
        <v>0</v>
      </c>
      <c r="BE11" s="17">
        <v>0</v>
      </c>
      <c r="BF11" s="17">
        <v>9.5616243879943306E-3</v>
      </c>
      <c r="BG11" s="17">
        <v>5.1430824501737396E-3</v>
      </c>
      <c r="BH11" s="17">
        <v>0</v>
      </c>
      <c r="BI11" s="17"/>
      <c r="BJ11" s="17">
        <v>0</v>
      </c>
      <c r="BK11" s="17">
        <v>0</v>
      </c>
      <c r="BL11" s="17">
        <v>0</v>
      </c>
      <c r="BM11" s="17">
        <v>1.10532515990202E-2</v>
      </c>
      <c r="BN11" s="17">
        <v>0</v>
      </c>
      <c r="BO11" s="17">
        <v>1.4774041623419699E-2</v>
      </c>
      <c r="BP11" s="17"/>
      <c r="BQ11" s="17">
        <v>4.8717068113200198E-3</v>
      </c>
      <c r="BR11" s="17">
        <v>5.1301429057832902E-3</v>
      </c>
      <c r="BS11" s="17"/>
      <c r="BT11" s="17">
        <v>3.6939691566206401E-3</v>
      </c>
      <c r="BU11" s="17">
        <v>6.2293964484590103E-3</v>
      </c>
      <c r="BV11" s="17"/>
      <c r="BW11" s="17">
        <v>2.8223889013838498E-3</v>
      </c>
      <c r="BX11" s="17">
        <v>9.4244998213517898E-3</v>
      </c>
    </row>
    <row r="12" spans="2:76" x14ac:dyDescent="0.35">
      <c r="B12" s="18" t="s">
        <v>120</v>
      </c>
      <c r="C12" s="19">
        <v>8.8610143173316794E-2</v>
      </c>
      <c r="D12" s="19">
        <v>6.3289367152970594E-2</v>
      </c>
      <c r="E12" s="19">
        <v>0.110618466794281</v>
      </c>
      <c r="F12" s="19"/>
      <c r="G12" s="19">
        <v>0.30781323395688098</v>
      </c>
      <c r="H12" s="19">
        <v>0.20510409715275901</v>
      </c>
      <c r="I12" s="19">
        <v>1.8280210201624299E-2</v>
      </c>
      <c r="J12" s="19"/>
      <c r="K12" s="19">
        <v>9.6329201967660802E-2</v>
      </c>
      <c r="L12" s="19">
        <v>6.6438780201438105E-2</v>
      </c>
      <c r="M12" s="19">
        <v>0.10705612357982799</v>
      </c>
      <c r="N12" s="19">
        <v>0.123195133494265</v>
      </c>
      <c r="O12" s="19">
        <v>0.14387411943519399</v>
      </c>
      <c r="P12" s="19">
        <v>0.16025111742715101</v>
      </c>
      <c r="Q12" s="19">
        <v>6.6775149373428794E-2</v>
      </c>
      <c r="R12" s="19">
        <v>5.8274497448984303E-2</v>
      </c>
      <c r="S12" s="19">
        <v>0</v>
      </c>
      <c r="T12" s="19">
        <v>8.8884223389122802E-2</v>
      </c>
      <c r="U12" s="19">
        <v>0.181888444155138</v>
      </c>
      <c r="V12" s="19">
        <v>0.34843125082604898</v>
      </c>
      <c r="W12" s="19">
        <v>8.7560476148566005E-2</v>
      </c>
      <c r="X12" s="19">
        <v>8.8207017894320797E-2</v>
      </c>
      <c r="Y12" s="19">
        <v>9.5777710317444406E-2</v>
      </c>
      <c r="Z12" s="19">
        <v>0</v>
      </c>
      <c r="AA12" s="19"/>
      <c r="AB12" s="19">
        <v>9.8113179067223596E-2</v>
      </c>
      <c r="AC12" s="19">
        <v>7.2052024450809493E-2</v>
      </c>
      <c r="AD12" s="19">
        <v>8.1915366589323094E-2</v>
      </c>
      <c r="AE12" s="19">
        <v>0.114560788916891</v>
      </c>
      <c r="AF12" s="19"/>
      <c r="AG12" s="19">
        <v>8.7932542859853899E-2</v>
      </c>
      <c r="AH12" s="19">
        <v>7.4040412389259902E-2</v>
      </c>
      <c r="AI12" s="19">
        <v>0.10241943751108901</v>
      </c>
      <c r="AJ12" s="19">
        <v>0</v>
      </c>
      <c r="AK12" s="19"/>
      <c r="AL12" s="19">
        <v>7.6599493289296897E-2</v>
      </c>
      <c r="AM12" s="19">
        <v>4.6563602157339297E-2</v>
      </c>
      <c r="AN12" s="19">
        <v>5.85526000575061E-2</v>
      </c>
      <c r="AO12" s="19">
        <v>2.59005536534774E-2</v>
      </c>
      <c r="AP12" s="19">
        <v>0</v>
      </c>
      <c r="AQ12" s="19">
        <v>9.7730224498506796E-2</v>
      </c>
      <c r="AR12" s="19"/>
      <c r="AS12" s="19">
        <v>5.0019593019933403E-3</v>
      </c>
      <c r="AT12" s="19">
        <v>2.1125063287589899E-2</v>
      </c>
      <c r="AU12" s="19">
        <v>2.1125063287589899E-2</v>
      </c>
      <c r="AV12" s="19" t="s">
        <v>136</v>
      </c>
      <c r="AW12" s="19" t="s">
        <v>136</v>
      </c>
      <c r="AX12" s="19" t="s">
        <v>136</v>
      </c>
      <c r="AY12" s="19">
        <v>0.52705857658467703</v>
      </c>
      <c r="AZ12" s="19">
        <v>0.47999868762902598</v>
      </c>
      <c r="BA12" s="19">
        <v>0.62483990963455605</v>
      </c>
      <c r="BB12" s="19"/>
      <c r="BC12" s="19">
        <v>0.111328218383812</v>
      </c>
      <c r="BD12" s="19">
        <v>3.8588149879779501E-2</v>
      </c>
      <c r="BE12" s="19">
        <v>0.18496213960692601</v>
      </c>
      <c r="BF12" s="19">
        <v>0.10410462480952699</v>
      </c>
      <c r="BG12" s="19">
        <v>5.2951641110633697E-2</v>
      </c>
      <c r="BH12" s="19">
        <v>0.27329020468762999</v>
      </c>
      <c r="BI12" s="19"/>
      <c r="BJ12" s="19">
        <v>7.1233572635217596E-2</v>
      </c>
      <c r="BK12" s="19">
        <v>8.91921471094025E-2</v>
      </c>
      <c r="BL12" s="19">
        <v>8.3525935965003198E-2</v>
      </c>
      <c r="BM12" s="19">
        <v>7.1434423536544903E-2</v>
      </c>
      <c r="BN12" s="19">
        <v>0.10819359806652599</v>
      </c>
      <c r="BO12" s="19">
        <v>0.12569899835360901</v>
      </c>
      <c r="BP12" s="19"/>
      <c r="BQ12" s="19">
        <v>7.7562381814052603E-2</v>
      </c>
      <c r="BR12" s="19">
        <v>0.10962657242160501</v>
      </c>
      <c r="BS12" s="19"/>
      <c r="BT12" s="19">
        <v>5.0267735132968998E-2</v>
      </c>
      <c r="BU12" s="19">
        <v>0.12807367687526</v>
      </c>
      <c r="BV12" s="19"/>
      <c r="BW12" s="19">
        <v>9.1774951252917694E-2</v>
      </c>
      <c r="BX12" s="19">
        <v>8.36725648173888E-2</v>
      </c>
    </row>
    <row r="13" spans="2:76" x14ac:dyDescent="0.35">
      <c r="B13" s="33" t="s">
        <v>503</v>
      </c>
    </row>
    <row r="14" spans="2:76" x14ac:dyDescent="0.35">
      <c r="B14" t="s">
        <v>100</v>
      </c>
    </row>
    <row r="15" spans="2:76" x14ac:dyDescent="0.35">
      <c r="B15" t="s">
        <v>101</v>
      </c>
    </row>
    <row r="17" spans="2:2" x14ac:dyDescent="0.35">
      <c r="B1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X16"/>
  <sheetViews>
    <sheetView showGridLines="0" topLeftCell="A10"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154</v>
      </c>
      <c r="D7" s="10">
        <v>88</v>
      </c>
      <c r="E7" s="10">
        <v>66</v>
      </c>
      <c r="F7" s="10"/>
      <c r="G7" s="10">
        <v>9</v>
      </c>
      <c r="H7" s="10">
        <v>27</v>
      </c>
      <c r="I7" s="10">
        <v>118</v>
      </c>
      <c r="J7" s="10"/>
      <c r="K7" s="10">
        <v>21</v>
      </c>
      <c r="L7" s="10">
        <v>34</v>
      </c>
      <c r="M7" s="10">
        <v>10</v>
      </c>
      <c r="N7" s="10">
        <v>3</v>
      </c>
      <c r="O7" s="10">
        <v>2</v>
      </c>
      <c r="P7" s="10">
        <v>4</v>
      </c>
      <c r="Q7" s="10">
        <v>12</v>
      </c>
      <c r="R7" s="10">
        <v>10</v>
      </c>
      <c r="S7" s="10">
        <v>1</v>
      </c>
      <c r="T7" s="10">
        <v>37</v>
      </c>
      <c r="U7" s="10">
        <v>8</v>
      </c>
      <c r="V7" s="10">
        <v>1</v>
      </c>
      <c r="W7" s="10">
        <v>5</v>
      </c>
      <c r="X7" s="10">
        <v>1</v>
      </c>
      <c r="Y7" s="10">
        <v>3</v>
      </c>
      <c r="Z7" s="10">
        <v>2</v>
      </c>
      <c r="AA7" s="10"/>
      <c r="AB7" s="10">
        <v>16</v>
      </c>
      <c r="AC7" s="10">
        <v>65</v>
      </c>
      <c r="AD7" s="10">
        <v>35</v>
      </c>
      <c r="AE7" s="10">
        <v>30</v>
      </c>
      <c r="AF7" s="10"/>
      <c r="AG7" s="10">
        <v>96</v>
      </c>
      <c r="AH7" s="10">
        <v>13</v>
      </c>
      <c r="AI7" s="10">
        <v>28</v>
      </c>
      <c r="AJ7" s="10">
        <v>8</v>
      </c>
      <c r="AK7" s="10"/>
      <c r="AL7" s="10">
        <v>50</v>
      </c>
      <c r="AM7" s="10">
        <v>34</v>
      </c>
      <c r="AN7" s="10">
        <v>13</v>
      </c>
      <c r="AO7" s="10">
        <v>13</v>
      </c>
      <c r="AP7" s="10">
        <v>3</v>
      </c>
      <c r="AQ7" s="10">
        <v>9</v>
      </c>
      <c r="AR7" s="10"/>
      <c r="AS7" s="10">
        <v>72</v>
      </c>
      <c r="AT7" s="10">
        <v>68</v>
      </c>
      <c r="AU7" s="10">
        <v>68</v>
      </c>
      <c r="AV7" s="10" t="s">
        <v>135</v>
      </c>
      <c r="AW7" s="10" t="s">
        <v>135</v>
      </c>
      <c r="AX7" s="10" t="s">
        <v>135</v>
      </c>
      <c r="AY7" s="10">
        <v>2</v>
      </c>
      <c r="AZ7" s="10">
        <v>2</v>
      </c>
      <c r="BA7" s="10">
        <v>1</v>
      </c>
      <c r="BB7" s="10"/>
      <c r="BC7" s="10">
        <v>66</v>
      </c>
      <c r="BD7" s="10">
        <v>9</v>
      </c>
      <c r="BE7" s="10">
        <v>2</v>
      </c>
      <c r="BF7" s="10">
        <v>23</v>
      </c>
      <c r="BG7" s="10">
        <v>53</v>
      </c>
      <c r="BH7" s="10">
        <v>1</v>
      </c>
      <c r="BI7" s="10"/>
      <c r="BJ7" s="10">
        <v>29</v>
      </c>
      <c r="BK7" s="10">
        <v>38</v>
      </c>
      <c r="BL7" s="10">
        <v>12</v>
      </c>
      <c r="BM7" s="10">
        <v>40</v>
      </c>
      <c r="BN7" s="10">
        <v>16</v>
      </c>
      <c r="BO7" s="10">
        <v>19</v>
      </c>
      <c r="BP7" s="10"/>
      <c r="BQ7" s="10">
        <v>114</v>
      </c>
      <c r="BR7" s="10">
        <v>40</v>
      </c>
      <c r="BS7" s="10"/>
      <c r="BT7" s="10">
        <v>82</v>
      </c>
      <c r="BU7" s="10">
        <v>72</v>
      </c>
      <c r="BV7" s="10"/>
      <c r="BW7" s="10">
        <v>94</v>
      </c>
      <c r="BX7" s="10">
        <v>59</v>
      </c>
    </row>
    <row r="8" spans="2:76" ht="30" customHeight="1" x14ac:dyDescent="0.35">
      <c r="B8" s="11" t="s">
        <v>20</v>
      </c>
      <c r="C8" s="11">
        <v>159</v>
      </c>
      <c r="D8" s="11">
        <v>86</v>
      </c>
      <c r="E8" s="11">
        <v>73</v>
      </c>
      <c r="F8" s="11"/>
      <c r="G8" s="11">
        <v>9</v>
      </c>
      <c r="H8" s="11">
        <v>26</v>
      </c>
      <c r="I8" s="11">
        <v>124</v>
      </c>
      <c r="J8" s="11"/>
      <c r="K8" s="11">
        <v>27</v>
      </c>
      <c r="L8" s="11">
        <v>36</v>
      </c>
      <c r="M8" s="11">
        <v>9</v>
      </c>
      <c r="N8" s="11">
        <v>3</v>
      </c>
      <c r="O8" s="11">
        <v>2</v>
      </c>
      <c r="P8" s="11">
        <v>4</v>
      </c>
      <c r="Q8" s="11">
        <v>12</v>
      </c>
      <c r="R8" s="11">
        <v>11</v>
      </c>
      <c r="S8" s="11">
        <v>1</v>
      </c>
      <c r="T8" s="11">
        <v>36</v>
      </c>
      <c r="U8" s="11">
        <v>8</v>
      </c>
      <c r="V8" s="11">
        <v>1</v>
      </c>
      <c r="W8" s="11">
        <v>4</v>
      </c>
      <c r="X8" s="11">
        <v>1</v>
      </c>
      <c r="Y8" s="11">
        <v>3</v>
      </c>
      <c r="Z8" s="11">
        <v>2</v>
      </c>
      <c r="AA8" s="11"/>
      <c r="AB8" s="11">
        <v>17</v>
      </c>
      <c r="AC8" s="11">
        <v>68</v>
      </c>
      <c r="AD8" s="11">
        <v>36</v>
      </c>
      <c r="AE8" s="11">
        <v>29</v>
      </c>
      <c r="AF8" s="11"/>
      <c r="AG8" s="11">
        <v>102</v>
      </c>
      <c r="AH8" s="11">
        <v>13</v>
      </c>
      <c r="AI8" s="11">
        <v>27</v>
      </c>
      <c r="AJ8" s="11">
        <v>8</v>
      </c>
      <c r="AK8" s="11"/>
      <c r="AL8" s="11">
        <v>50</v>
      </c>
      <c r="AM8" s="11">
        <v>35</v>
      </c>
      <c r="AN8" s="11">
        <v>13</v>
      </c>
      <c r="AO8" s="11">
        <v>14</v>
      </c>
      <c r="AP8" s="11">
        <v>3</v>
      </c>
      <c r="AQ8" s="11">
        <v>9</v>
      </c>
      <c r="AR8" s="11"/>
      <c r="AS8" s="11">
        <v>75</v>
      </c>
      <c r="AT8" s="11">
        <v>69</v>
      </c>
      <c r="AU8" s="11">
        <v>69</v>
      </c>
      <c r="AV8" s="11" t="s">
        <v>135</v>
      </c>
      <c r="AW8" s="11" t="s">
        <v>135</v>
      </c>
      <c r="AX8" s="11" t="s">
        <v>135</v>
      </c>
      <c r="AY8" s="11">
        <v>2</v>
      </c>
      <c r="AZ8" s="11">
        <v>2</v>
      </c>
      <c r="BA8" s="11">
        <v>1</v>
      </c>
      <c r="BB8" s="11"/>
      <c r="BC8" s="11">
        <v>68</v>
      </c>
      <c r="BD8" s="11">
        <v>9</v>
      </c>
      <c r="BE8" s="11">
        <v>2</v>
      </c>
      <c r="BF8" s="11">
        <v>23</v>
      </c>
      <c r="BG8" s="11">
        <v>56</v>
      </c>
      <c r="BH8" s="11">
        <v>1</v>
      </c>
      <c r="BI8" s="11"/>
      <c r="BJ8" s="11">
        <v>29</v>
      </c>
      <c r="BK8" s="11">
        <v>39</v>
      </c>
      <c r="BL8" s="11">
        <v>12</v>
      </c>
      <c r="BM8" s="11">
        <v>43</v>
      </c>
      <c r="BN8" s="11">
        <v>17</v>
      </c>
      <c r="BO8" s="11">
        <v>19</v>
      </c>
      <c r="BP8" s="11"/>
      <c r="BQ8" s="11">
        <v>117</v>
      </c>
      <c r="BR8" s="11">
        <v>42</v>
      </c>
      <c r="BS8" s="11"/>
      <c r="BT8" s="11">
        <v>85</v>
      </c>
      <c r="BU8" s="11">
        <v>74</v>
      </c>
      <c r="BV8" s="11"/>
      <c r="BW8" s="11">
        <v>97</v>
      </c>
      <c r="BX8" s="11">
        <v>61</v>
      </c>
    </row>
    <row r="9" spans="2:76" ht="130.5" x14ac:dyDescent="0.35">
      <c r="B9" s="18" t="s">
        <v>288</v>
      </c>
      <c r="C9" s="17">
        <v>0.64765584680698396</v>
      </c>
      <c r="D9" s="17">
        <v>0.65059299015469096</v>
      </c>
      <c r="E9" s="17">
        <v>0.64421834418454704</v>
      </c>
      <c r="F9" s="17"/>
      <c r="G9" s="17">
        <v>0.56983067131460297</v>
      </c>
      <c r="H9" s="17">
        <v>0.626963759255736</v>
      </c>
      <c r="I9" s="17">
        <v>0.65735852255290494</v>
      </c>
      <c r="J9" s="17"/>
      <c r="K9" s="17">
        <v>0.80683029965234998</v>
      </c>
      <c r="L9" s="17">
        <v>0.59781042579269295</v>
      </c>
      <c r="M9" s="17">
        <v>0.51463673203013705</v>
      </c>
      <c r="N9" s="17">
        <v>1</v>
      </c>
      <c r="O9" s="17">
        <v>1</v>
      </c>
      <c r="P9" s="17">
        <v>0.28333021128249303</v>
      </c>
      <c r="Q9" s="17">
        <v>0.81546572686276997</v>
      </c>
      <c r="R9" s="17">
        <v>0.59102139438712398</v>
      </c>
      <c r="S9" s="17">
        <v>1</v>
      </c>
      <c r="T9" s="17">
        <v>0.54174642579460197</v>
      </c>
      <c r="U9" s="17">
        <v>0.501692036547428</v>
      </c>
      <c r="V9" s="17">
        <v>1</v>
      </c>
      <c r="W9" s="17">
        <v>0.78193280240346896</v>
      </c>
      <c r="X9" s="17">
        <v>0</v>
      </c>
      <c r="Y9" s="17">
        <v>1</v>
      </c>
      <c r="Z9" s="17">
        <v>1</v>
      </c>
      <c r="AA9" s="17"/>
      <c r="AB9" s="17">
        <v>0.67000737695059998</v>
      </c>
      <c r="AC9" s="17">
        <v>0.622726709509971</v>
      </c>
      <c r="AD9" s="17">
        <v>0.74579184241844698</v>
      </c>
      <c r="AE9" s="17">
        <v>0.61320788575473395</v>
      </c>
      <c r="AF9" s="17"/>
      <c r="AG9" s="17">
        <v>0.69412860444562297</v>
      </c>
      <c r="AH9" s="17">
        <v>0.70787111140974801</v>
      </c>
      <c r="AI9" s="17">
        <v>0.54042227697147804</v>
      </c>
      <c r="AJ9" s="17">
        <v>0.63541539438226302</v>
      </c>
      <c r="AK9" s="17"/>
      <c r="AL9" s="17">
        <v>0.61699712307636401</v>
      </c>
      <c r="AM9" s="17">
        <v>0.70184610552293103</v>
      </c>
      <c r="AN9" s="17">
        <v>0.70306883420413102</v>
      </c>
      <c r="AO9" s="17">
        <v>0.61529585619002203</v>
      </c>
      <c r="AP9" s="17">
        <v>0.662120048287548</v>
      </c>
      <c r="AQ9" s="17">
        <v>0.691528617578132</v>
      </c>
      <c r="AR9" s="17"/>
      <c r="AS9" s="17">
        <v>0.67345596447838696</v>
      </c>
      <c r="AT9" s="17">
        <v>0.60151896811900596</v>
      </c>
      <c r="AU9" s="17">
        <v>0.60151896811900596</v>
      </c>
      <c r="AV9" s="17" t="s">
        <v>136</v>
      </c>
      <c r="AW9" s="17" t="s">
        <v>136</v>
      </c>
      <c r="AX9" s="17" t="s">
        <v>136</v>
      </c>
      <c r="AY9" s="17">
        <v>0.58454111611441995</v>
      </c>
      <c r="AZ9" s="17">
        <v>1</v>
      </c>
      <c r="BA9" s="17">
        <v>1</v>
      </c>
      <c r="BB9" s="17"/>
      <c r="BC9" s="17">
        <v>0.645532301186165</v>
      </c>
      <c r="BD9" s="17">
        <v>0.74538788262460598</v>
      </c>
      <c r="BE9" s="17">
        <v>0</v>
      </c>
      <c r="BF9" s="17">
        <v>0.72226670879741794</v>
      </c>
      <c r="BG9" s="17">
        <v>0.61706472612238905</v>
      </c>
      <c r="BH9" s="17">
        <v>1</v>
      </c>
      <c r="BI9" s="17"/>
      <c r="BJ9" s="17">
        <v>0.69898103647177601</v>
      </c>
      <c r="BK9" s="17">
        <v>0.58565314432916704</v>
      </c>
      <c r="BL9" s="17">
        <v>0.70392936402433204</v>
      </c>
      <c r="BM9" s="17">
        <v>0.651569035897545</v>
      </c>
      <c r="BN9" s="17">
        <v>0.75979174924008797</v>
      </c>
      <c r="BO9" s="17">
        <v>0.55425118979058896</v>
      </c>
      <c r="BP9" s="17"/>
      <c r="BQ9" s="17">
        <v>0.63591070807696903</v>
      </c>
      <c r="BR9" s="17">
        <v>0.68025643825497095</v>
      </c>
      <c r="BS9" s="17"/>
      <c r="BT9" s="17">
        <v>0.60920653064151198</v>
      </c>
      <c r="BU9" s="17">
        <v>0.69155895373654697</v>
      </c>
      <c r="BV9" s="17"/>
      <c r="BW9" s="17">
        <v>0.70812924237582098</v>
      </c>
      <c r="BX9" s="17">
        <v>0.54680754944667098</v>
      </c>
    </row>
    <row r="10" spans="2:76" ht="159.5" x14ac:dyDescent="0.35">
      <c r="B10" s="18" t="s">
        <v>289</v>
      </c>
      <c r="C10" s="17">
        <v>0.44432430718799298</v>
      </c>
      <c r="D10" s="17">
        <v>0.45996275269523501</v>
      </c>
      <c r="E10" s="17">
        <v>0.42602176247769502</v>
      </c>
      <c r="F10" s="17"/>
      <c r="G10" s="17">
        <v>0.57547821401513899</v>
      </c>
      <c r="H10" s="17">
        <v>0.46142904229482701</v>
      </c>
      <c r="I10" s="17">
        <v>0.43168416949330701</v>
      </c>
      <c r="J10" s="17"/>
      <c r="K10" s="17">
        <v>0.42195355966540199</v>
      </c>
      <c r="L10" s="17">
        <v>0.43051489163392798</v>
      </c>
      <c r="M10" s="17">
        <v>0.18829336879346401</v>
      </c>
      <c r="N10" s="17">
        <v>0.32515442596021099</v>
      </c>
      <c r="O10" s="17">
        <v>0</v>
      </c>
      <c r="P10" s="17">
        <v>0.24499460258119801</v>
      </c>
      <c r="Q10" s="17">
        <v>0.26431733034320798</v>
      </c>
      <c r="R10" s="17">
        <v>0.59102139438712398</v>
      </c>
      <c r="S10" s="17">
        <v>0</v>
      </c>
      <c r="T10" s="17">
        <v>0.59732812555660797</v>
      </c>
      <c r="U10" s="17">
        <v>0.51664278210355896</v>
      </c>
      <c r="V10" s="17">
        <v>0</v>
      </c>
      <c r="W10" s="17">
        <v>0.43633844935036697</v>
      </c>
      <c r="X10" s="17">
        <v>1</v>
      </c>
      <c r="Y10" s="17">
        <v>0.31718128289216602</v>
      </c>
      <c r="Z10" s="17">
        <v>0.5</v>
      </c>
      <c r="AA10" s="17"/>
      <c r="AB10" s="17">
        <v>0.33166822422351999</v>
      </c>
      <c r="AC10" s="17">
        <v>0.40072313907113899</v>
      </c>
      <c r="AD10" s="17">
        <v>0.41610366421396699</v>
      </c>
      <c r="AE10" s="17">
        <v>0.60618080094731297</v>
      </c>
      <c r="AF10" s="17"/>
      <c r="AG10" s="17">
        <v>0.44187629291480601</v>
      </c>
      <c r="AH10" s="17">
        <v>0.29820664284281501</v>
      </c>
      <c r="AI10" s="17">
        <v>0.47993469028403501</v>
      </c>
      <c r="AJ10" s="17">
        <v>0.36458460561773698</v>
      </c>
      <c r="AK10" s="17"/>
      <c r="AL10" s="17">
        <v>0.40132592408886603</v>
      </c>
      <c r="AM10" s="17">
        <v>0.41058890740507897</v>
      </c>
      <c r="AN10" s="17">
        <v>0.47108844161262298</v>
      </c>
      <c r="AO10" s="17">
        <v>0.35076734366849499</v>
      </c>
      <c r="AP10" s="17">
        <v>0.662120048287548</v>
      </c>
      <c r="AQ10" s="17">
        <v>0.456070023025338</v>
      </c>
      <c r="AR10" s="17"/>
      <c r="AS10" s="17">
        <v>0.41187955459027498</v>
      </c>
      <c r="AT10" s="17">
        <v>0.541442133099583</v>
      </c>
      <c r="AU10" s="17">
        <v>0.541442133099583</v>
      </c>
      <c r="AV10" s="17" t="s">
        <v>136</v>
      </c>
      <c r="AW10" s="17" t="s">
        <v>136</v>
      </c>
      <c r="AX10" s="17" t="s">
        <v>136</v>
      </c>
      <c r="AY10" s="17">
        <v>0</v>
      </c>
      <c r="AZ10" s="17">
        <v>0</v>
      </c>
      <c r="BA10" s="17">
        <v>0</v>
      </c>
      <c r="BB10" s="17"/>
      <c r="BC10" s="17">
        <v>0.43372654862577498</v>
      </c>
      <c r="BD10" s="17">
        <v>0.26020715547186102</v>
      </c>
      <c r="BE10" s="17">
        <v>1</v>
      </c>
      <c r="BF10" s="17">
        <v>0.34117459217465701</v>
      </c>
      <c r="BG10" s="17">
        <v>0.52096818380621301</v>
      </c>
      <c r="BH10" s="17">
        <v>0</v>
      </c>
      <c r="BI10" s="17"/>
      <c r="BJ10" s="17">
        <v>0.314701632362829</v>
      </c>
      <c r="BK10" s="17">
        <v>0.479744525342094</v>
      </c>
      <c r="BL10" s="17">
        <v>0.25162509488490797</v>
      </c>
      <c r="BM10" s="17">
        <v>0.51633590220674197</v>
      </c>
      <c r="BN10" s="17">
        <v>0.49573702498050998</v>
      </c>
      <c r="BO10" s="17">
        <v>0.47569717003876</v>
      </c>
      <c r="BP10" s="17"/>
      <c r="BQ10" s="17">
        <v>0.42188109335846402</v>
      </c>
      <c r="BR10" s="17">
        <v>0.50661919034391001</v>
      </c>
      <c r="BS10" s="17"/>
      <c r="BT10" s="17">
        <v>0.43475623824737297</v>
      </c>
      <c r="BU10" s="17">
        <v>0.45524954580606503</v>
      </c>
      <c r="BV10" s="17"/>
      <c r="BW10" s="17">
        <v>0.406869131168696</v>
      </c>
      <c r="BX10" s="17">
        <v>0.49471854341461702</v>
      </c>
    </row>
    <row r="11" spans="2:76" x14ac:dyDescent="0.35">
      <c r="B11" s="18" t="s">
        <v>97</v>
      </c>
      <c r="C11" s="19">
        <v>9.4179887148641103E-2</v>
      </c>
      <c r="D11" s="19">
        <v>8.7787714912448897E-2</v>
      </c>
      <c r="E11" s="19">
        <v>0.101661002716979</v>
      </c>
      <c r="F11" s="19"/>
      <c r="G11" s="19">
        <v>0.21289023744854399</v>
      </c>
      <c r="H11" s="19">
        <v>0.106861719055027</v>
      </c>
      <c r="I11" s="19">
        <v>8.3323910629668096E-2</v>
      </c>
      <c r="J11" s="19"/>
      <c r="K11" s="19">
        <v>5.1785321008889697E-2</v>
      </c>
      <c r="L11" s="19">
        <v>0.11565287979420801</v>
      </c>
      <c r="M11" s="19">
        <v>0.29706989917639798</v>
      </c>
      <c r="N11" s="19">
        <v>0</v>
      </c>
      <c r="O11" s="19">
        <v>0</v>
      </c>
      <c r="P11" s="19">
        <v>0.47167518613630899</v>
      </c>
      <c r="Q11" s="19">
        <v>9.2267136568615099E-2</v>
      </c>
      <c r="R11" s="19">
        <v>0.105824253043126</v>
      </c>
      <c r="S11" s="19">
        <v>0</v>
      </c>
      <c r="T11" s="19">
        <v>2.58465285283133E-2</v>
      </c>
      <c r="U11" s="19">
        <v>0.24162211152468699</v>
      </c>
      <c r="V11" s="19">
        <v>0</v>
      </c>
      <c r="W11" s="19">
        <v>0</v>
      </c>
      <c r="X11" s="19">
        <v>0</v>
      </c>
      <c r="Y11" s="19">
        <v>0</v>
      </c>
      <c r="Z11" s="19">
        <v>0</v>
      </c>
      <c r="AA11" s="19"/>
      <c r="AB11" s="19">
        <v>0.126768190257119</v>
      </c>
      <c r="AC11" s="19">
        <v>0.11263196916118901</v>
      </c>
      <c r="AD11" s="19">
        <v>2.7051309524593701E-2</v>
      </c>
      <c r="AE11" s="19">
        <v>9.6303732420100693E-2</v>
      </c>
      <c r="AF11" s="19"/>
      <c r="AG11" s="19">
        <v>9.32145205891209E-2</v>
      </c>
      <c r="AH11" s="19">
        <v>6.4706144780435099E-2</v>
      </c>
      <c r="AI11" s="19">
        <v>0.1382287378167</v>
      </c>
      <c r="AJ11" s="19">
        <v>0</v>
      </c>
      <c r="AK11" s="19"/>
      <c r="AL11" s="19">
        <v>8.1127477070457102E-2</v>
      </c>
      <c r="AM11" s="19">
        <v>6.0903598264475702E-2</v>
      </c>
      <c r="AN11" s="19">
        <v>6.9842207687829602E-2</v>
      </c>
      <c r="AO11" s="19">
        <v>0.121776624374131</v>
      </c>
      <c r="AP11" s="19">
        <v>0.337879951712452</v>
      </c>
      <c r="AQ11" s="19">
        <v>0.11632676541037899</v>
      </c>
      <c r="AR11" s="19"/>
      <c r="AS11" s="19">
        <v>9.9989957516643899E-2</v>
      </c>
      <c r="AT11" s="19">
        <v>6.6735518131212798E-2</v>
      </c>
      <c r="AU11" s="19">
        <v>6.6735518131212798E-2</v>
      </c>
      <c r="AV11" s="19" t="s">
        <v>136</v>
      </c>
      <c r="AW11" s="19" t="s">
        <v>136</v>
      </c>
      <c r="AX11" s="19" t="s">
        <v>136</v>
      </c>
      <c r="AY11" s="19">
        <v>0.41545888388558</v>
      </c>
      <c r="AZ11" s="19">
        <v>0</v>
      </c>
      <c r="BA11" s="19">
        <v>0</v>
      </c>
      <c r="BB11" s="19"/>
      <c r="BC11" s="19">
        <v>8.9428235275172699E-2</v>
      </c>
      <c r="BD11" s="19">
        <v>0.13021001025946899</v>
      </c>
      <c r="BE11" s="19">
        <v>0</v>
      </c>
      <c r="BF11" s="19">
        <v>7.4781946809266198E-2</v>
      </c>
      <c r="BG11" s="19">
        <v>0.10751026735296799</v>
      </c>
      <c r="BH11" s="19">
        <v>0</v>
      </c>
      <c r="BI11" s="19"/>
      <c r="BJ11" s="19">
        <v>0.13156650429552799</v>
      </c>
      <c r="BK11" s="19">
        <v>7.0311018736551698E-2</v>
      </c>
      <c r="BL11" s="19">
        <v>0.144094059614985</v>
      </c>
      <c r="BM11" s="19">
        <v>0.13109679380584599</v>
      </c>
      <c r="BN11" s="19">
        <v>0</v>
      </c>
      <c r="BO11" s="19">
        <v>5.9646176686363801E-2</v>
      </c>
      <c r="BP11" s="19"/>
      <c r="BQ11" s="19">
        <v>0.111173467253497</v>
      </c>
      <c r="BR11" s="19">
        <v>4.70113713080164E-2</v>
      </c>
      <c r="BS11" s="19"/>
      <c r="BT11" s="19">
        <v>0.10100259511526199</v>
      </c>
      <c r="BU11" s="19">
        <v>8.6389421484215106E-2</v>
      </c>
      <c r="BV11" s="19"/>
      <c r="BW11" s="19">
        <v>7.1050287051811795E-2</v>
      </c>
      <c r="BX11" s="19">
        <v>0.13211907548743501</v>
      </c>
    </row>
    <row r="12" spans="2:76" x14ac:dyDescent="0.35">
      <c r="B12" s="33" t="s">
        <v>312</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X18"/>
  <sheetViews>
    <sheetView showGridLines="0" topLeftCell="A6"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154</v>
      </c>
      <c r="D7" s="10">
        <v>88</v>
      </c>
      <c r="E7" s="10">
        <v>66</v>
      </c>
      <c r="F7" s="10"/>
      <c r="G7" s="10">
        <v>9</v>
      </c>
      <c r="H7" s="10">
        <v>27</v>
      </c>
      <c r="I7" s="10">
        <v>118</v>
      </c>
      <c r="J7" s="10"/>
      <c r="K7" s="10">
        <v>21</v>
      </c>
      <c r="L7" s="10">
        <v>34</v>
      </c>
      <c r="M7" s="10">
        <v>10</v>
      </c>
      <c r="N7" s="10">
        <v>3</v>
      </c>
      <c r="O7" s="10">
        <v>2</v>
      </c>
      <c r="P7" s="10">
        <v>4</v>
      </c>
      <c r="Q7" s="10">
        <v>12</v>
      </c>
      <c r="R7" s="10">
        <v>10</v>
      </c>
      <c r="S7" s="10">
        <v>1</v>
      </c>
      <c r="T7" s="10">
        <v>37</v>
      </c>
      <c r="U7" s="10">
        <v>8</v>
      </c>
      <c r="V7" s="10">
        <v>1</v>
      </c>
      <c r="W7" s="10">
        <v>5</v>
      </c>
      <c r="X7" s="10">
        <v>1</v>
      </c>
      <c r="Y7" s="10">
        <v>3</v>
      </c>
      <c r="Z7" s="10">
        <v>2</v>
      </c>
      <c r="AA7" s="10"/>
      <c r="AB7" s="10">
        <v>16</v>
      </c>
      <c r="AC7" s="10">
        <v>65</v>
      </c>
      <c r="AD7" s="10">
        <v>35</v>
      </c>
      <c r="AE7" s="10">
        <v>30</v>
      </c>
      <c r="AF7" s="10"/>
      <c r="AG7" s="10">
        <v>96</v>
      </c>
      <c r="AH7" s="10">
        <v>13</v>
      </c>
      <c r="AI7" s="10">
        <v>28</v>
      </c>
      <c r="AJ7" s="10">
        <v>8</v>
      </c>
      <c r="AK7" s="10"/>
      <c r="AL7" s="10">
        <v>50</v>
      </c>
      <c r="AM7" s="10">
        <v>34</v>
      </c>
      <c r="AN7" s="10">
        <v>13</v>
      </c>
      <c r="AO7" s="10">
        <v>13</v>
      </c>
      <c r="AP7" s="10">
        <v>3</v>
      </c>
      <c r="AQ7" s="10">
        <v>9</v>
      </c>
      <c r="AR7" s="10"/>
      <c r="AS7" s="10">
        <v>72</v>
      </c>
      <c r="AT7" s="10">
        <v>68</v>
      </c>
      <c r="AU7" s="10">
        <v>68</v>
      </c>
      <c r="AV7" s="10" t="s">
        <v>135</v>
      </c>
      <c r="AW7" s="10" t="s">
        <v>135</v>
      </c>
      <c r="AX7" s="10" t="s">
        <v>135</v>
      </c>
      <c r="AY7" s="10">
        <v>2</v>
      </c>
      <c r="AZ7" s="10">
        <v>2</v>
      </c>
      <c r="BA7" s="10">
        <v>1</v>
      </c>
      <c r="BB7" s="10"/>
      <c r="BC7" s="10">
        <v>66</v>
      </c>
      <c r="BD7" s="10">
        <v>9</v>
      </c>
      <c r="BE7" s="10">
        <v>2</v>
      </c>
      <c r="BF7" s="10">
        <v>23</v>
      </c>
      <c r="BG7" s="10">
        <v>53</v>
      </c>
      <c r="BH7" s="10">
        <v>1</v>
      </c>
      <c r="BI7" s="10"/>
      <c r="BJ7" s="10">
        <v>29</v>
      </c>
      <c r="BK7" s="10">
        <v>38</v>
      </c>
      <c r="BL7" s="10">
        <v>12</v>
      </c>
      <c r="BM7" s="10">
        <v>40</v>
      </c>
      <c r="BN7" s="10">
        <v>16</v>
      </c>
      <c r="BO7" s="10">
        <v>19</v>
      </c>
      <c r="BP7" s="10"/>
      <c r="BQ7" s="10">
        <v>114</v>
      </c>
      <c r="BR7" s="10">
        <v>40</v>
      </c>
      <c r="BS7" s="10"/>
      <c r="BT7" s="10">
        <v>82</v>
      </c>
      <c r="BU7" s="10">
        <v>72</v>
      </c>
      <c r="BV7" s="10"/>
      <c r="BW7" s="10">
        <v>94</v>
      </c>
      <c r="BX7" s="10">
        <v>59</v>
      </c>
    </row>
    <row r="8" spans="2:76" ht="30" customHeight="1" x14ac:dyDescent="0.35">
      <c r="B8" s="11" t="s">
        <v>20</v>
      </c>
      <c r="C8" s="11">
        <v>159</v>
      </c>
      <c r="D8" s="11">
        <v>86</v>
      </c>
      <c r="E8" s="11">
        <v>73</v>
      </c>
      <c r="F8" s="11"/>
      <c r="G8" s="11">
        <v>9</v>
      </c>
      <c r="H8" s="11">
        <v>26</v>
      </c>
      <c r="I8" s="11">
        <v>124</v>
      </c>
      <c r="J8" s="11"/>
      <c r="K8" s="11">
        <v>27</v>
      </c>
      <c r="L8" s="11">
        <v>36</v>
      </c>
      <c r="M8" s="11">
        <v>9</v>
      </c>
      <c r="N8" s="11">
        <v>3</v>
      </c>
      <c r="O8" s="11">
        <v>2</v>
      </c>
      <c r="P8" s="11">
        <v>4</v>
      </c>
      <c r="Q8" s="11">
        <v>12</v>
      </c>
      <c r="R8" s="11">
        <v>11</v>
      </c>
      <c r="S8" s="11">
        <v>1</v>
      </c>
      <c r="T8" s="11">
        <v>36</v>
      </c>
      <c r="U8" s="11">
        <v>8</v>
      </c>
      <c r="V8" s="11">
        <v>1</v>
      </c>
      <c r="W8" s="11">
        <v>4</v>
      </c>
      <c r="X8" s="11">
        <v>1</v>
      </c>
      <c r="Y8" s="11">
        <v>3</v>
      </c>
      <c r="Z8" s="11">
        <v>2</v>
      </c>
      <c r="AA8" s="11"/>
      <c r="AB8" s="11">
        <v>17</v>
      </c>
      <c r="AC8" s="11">
        <v>68</v>
      </c>
      <c r="AD8" s="11">
        <v>36</v>
      </c>
      <c r="AE8" s="11">
        <v>29</v>
      </c>
      <c r="AF8" s="11"/>
      <c r="AG8" s="11">
        <v>102</v>
      </c>
      <c r="AH8" s="11">
        <v>13</v>
      </c>
      <c r="AI8" s="11">
        <v>27</v>
      </c>
      <c r="AJ8" s="11">
        <v>8</v>
      </c>
      <c r="AK8" s="11"/>
      <c r="AL8" s="11">
        <v>50</v>
      </c>
      <c r="AM8" s="11">
        <v>35</v>
      </c>
      <c r="AN8" s="11">
        <v>13</v>
      </c>
      <c r="AO8" s="11">
        <v>14</v>
      </c>
      <c r="AP8" s="11">
        <v>3</v>
      </c>
      <c r="AQ8" s="11">
        <v>9</v>
      </c>
      <c r="AR8" s="11"/>
      <c r="AS8" s="11">
        <v>75</v>
      </c>
      <c r="AT8" s="11">
        <v>69</v>
      </c>
      <c r="AU8" s="11">
        <v>69</v>
      </c>
      <c r="AV8" s="11" t="s">
        <v>135</v>
      </c>
      <c r="AW8" s="11" t="s">
        <v>135</v>
      </c>
      <c r="AX8" s="11" t="s">
        <v>135</v>
      </c>
      <c r="AY8" s="11">
        <v>2</v>
      </c>
      <c r="AZ8" s="11">
        <v>2</v>
      </c>
      <c r="BA8" s="11">
        <v>1</v>
      </c>
      <c r="BB8" s="11"/>
      <c r="BC8" s="11">
        <v>68</v>
      </c>
      <c r="BD8" s="11">
        <v>9</v>
      </c>
      <c r="BE8" s="11">
        <v>2</v>
      </c>
      <c r="BF8" s="11">
        <v>23</v>
      </c>
      <c r="BG8" s="11">
        <v>56</v>
      </c>
      <c r="BH8" s="11">
        <v>1</v>
      </c>
      <c r="BI8" s="11"/>
      <c r="BJ8" s="11">
        <v>29</v>
      </c>
      <c r="BK8" s="11">
        <v>39</v>
      </c>
      <c r="BL8" s="11">
        <v>12</v>
      </c>
      <c r="BM8" s="11">
        <v>43</v>
      </c>
      <c r="BN8" s="11">
        <v>17</v>
      </c>
      <c r="BO8" s="11">
        <v>19</v>
      </c>
      <c r="BP8" s="11"/>
      <c r="BQ8" s="11">
        <v>117</v>
      </c>
      <c r="BR8" s="11">
        <v>42</v>
      </c>
      <c r="BS8" s="11"/>
      <c r="BT8" s="11">
        <v>85</v>
      </c>
      <c r="BU8" s="11">
        <v>74</v>
      </c>
      <c r="BV8" s="11"/>
      <c r="BW8" s="11">
        <v>97</v>
      </c>
      <c r="BX8" s="11">
        <v>61</v>
      </c>
    </row>
    <row r="9" spans="2:76" x14ac:dyDescent="0.35">
      <c r="B9" s="18" t="s">
        <v>158</v>
      </c>
      <c r="C9" s="17">
        <v>0.35624130038961299</v>
      </c>
      <c r="D9" s="17">
        <v>0.34889521722128303</v>
      </c>
      <c r="E9" s="17">
        <v>0.36483883110784499</v>
      </c>
      <c r="F9" s="17"/>
      <c r="G9" s="17">
        <v>0.46664345901139198</v>
      </c>
      <c r="H9" s="17">
        <v>0.23400772900397299</v>
      </c>
      <c r="I9" s="17">
        <v>0.374141900625309</v>
      </c>
      <c r="J9" s="17"/>
      <c r="K9" s="17">
        <v>0.51008340079914904</v>
      </c>
      <c r="L9" s="17">
        <v>0.38917312808091598</v>
      </c>
      <c r="M9" s="17">
        <v>0.40586020164720299</v>
      </c>
      <c r="N9" s="17">
        <v>0</v>
      </c>
      <c r="O9" s="17">
        <v>0</v>
      </c>
      <c r="P9" s="17">
        <v>0.76551021948270703</v>
      </c>
      <c r="Q9" s="17">
        <v>0.236955400986849</v>
      </c>
      <c r="R9" s="17">
        <v>0.28883594601012202</v>
      </c>
      <c r="S9" s="17">
        <v>0</v>
      </c>
      <c r="T9" s="17">
        <v>0.32948539240695701</v>
      </c>
      <c r="U9" s="17">
        <v>0.13964966642936599</v>
      </c>
      <c r="V9" s="17">
        <v>0</v>
      </c>
      <c r="W9" s="17">
        <v>0.21827125175383599</v>
      </c>
      <c r="X9" s="17">
        <v>0</v>
      </c>
      <c r="Y9" s="17">
        <v>0.63318767454517499</v>
      </c>
      <c r="Z9" s="17">
        <v>0.5</v>
      </c>
      <c r="AA9" s="17"/>
      <c r="AB9" s="17">
        <v>0.64422185594485804</v>
      </c>
      <c r="AC9" s="17">
        <v>0.35397577643281902</v>
      </c>
      <c r="AD9" s="17">
        <v>0.26250267914402298</v>
      </c>
      <c r="AE9" s="17">
        <v>0.27220028095507298</v>
      </c>
      <c r="AF9" s="17"/>
      <c r="AG9" s="17">
        <v>0.38957466444895</v>
      </c>
      <c r="AH9" s="17">
        <v>0.32673215561891999</v>
      </c>
      <c r="AI9" s="17">
        <v>0.28716000797510699</v>
      </c>
      <c r="AJ9" s="17">
        <v>0.27036831321791699</v>
      </c>
      <c r="AK9" s="17"/>
      <c r="AL9" s="17">
        <v>0.34024053696196599</v>
      </c>
      <c r="AM9" s="17">
        <v>0.308697692676208</v>
      </c>
      <c r="AN9" s="17">
        <v>0.39704339131190902</v>
      </c>
      <c r="AO9" s="17">
        <v>0.47688176967125401</v>
      </c>
      <c r="AP9" s="17">
        <v>0.66866371374761502</v>
      </c>
      <c r="AQ9" s="17">
        <v>0.26392540601384901</v>
      </c>
      <c r="AR9" s="17"/>
      <c r="AS9" s="17">
        <v>0.31651734957819</v>
      </c>
      <c r="AT9" s="17">
        <v>0.38972794984737402</v>
      </c>
      <c r="AU9" s="17">
        <v>0.38972794984737402</v>
      </c>
      <c r="AV9" s="17" t="s">
        <v>136</v>
      </c>
      <c r="AW9" s="17" t="s">
        <v>136</v>
      </c>
      <c r="AX9" s="17" t="s">
        <v>136</v>
      </c>
      <c r="AY9" s="17">
        <v>0.41545888388558</v>
      </c>
      <c r="AZ9" s="17">
        <v>1</v>
      </c>
      <c r="BA9" s="17">
        <v>0</v>
      </c>
      <c r="BB9" s="17"/>
      <c r="BC9" s="17">
        <v>0.35408269541024001</v>
      </c>
      <c r="BD9" s="17">
        <v>0.21062839239449499</v>
      </c>
      <c r="BE9" s="17">
        <v>1</v>
      </c>
      <c r="BF9" s="17">
        <v>0.42093830354794898</v>
      </c>
      <c r="BG9" s="17">
        <v>0.34369780167813102</v>
      </c>
      <c r="BH9" s="17">
        <v>0</v>
      </c>
      <c r="BI9" s="17"/>
      <c r="BJ9" s="17">
        <v>0.27111638246229702</v>
      </c>
      <c r="BK9" s="17">
        <v>0.33220450706879401</v>
      </c>
      <c r="BL9" s="17">
        <v>0.48885226772097401</v>
      </c>
      <c r="BM9" s="17">
        <v>0.40927993424989201</v>
      </c>
      <c r="BN9" s="17">
        <v>0.31543406802940999</v>
      </c>
      <c r="BO9" s="17">
        <v>0.36956052387449101</v>
      </c>
      <c r="BP9" s="17"/>
      <c r="BQ9" s="17">
        <v>0.348688647297138</v>
      </c>
      <c r="BR9" s="17">
        <v>0.37720494871050603</v>
      </c>
      <c r="BS9" s="17"/>
      <c r="BT9" s="17">
        <v>0.34491507437192698</v>
      </c>
      <c r="BU9" s="17">
        <v>0.36917407947527597</v>
      </c>
      <c r="BV9" s="17"/>
      <c r="BW9" s="17">
        <v>0.32246303457869102</v>
      </c>
      <c r="BX9" s="17">
        <v>0.41505765490038998</v>
      </c>
    </row>
    <row r="10" spans="2:76" x14ac:dyDescent="0.35">
      <c r="B10" s="18" t="s">
        <v>291</v>
      </c>
      <c r="C10" s="17">
        <v>0.311210828399683</v>
      </c>
      <c r="D10" s="17">
        <v>0.279093888137041</v>
      </c>
      <c r="E10" s="17">
        <v>0.34879907429297302</v>
      </c>
      <c r="F10" s="17"/>
      <c r="G10" s="17">
        <v>0.42692873027332801</v>
      </c>
      <c r="H10" s="17">
        <v>0.42832818044870002</v>
      </c>
      <c r="I10" s="17">
        <v>0.27874641092525998</v>
      </c>
      <c r="J10" s="17"/>
      <c r="K10" s="17">
        <v>0.245003478942805</v>
      </c>
      <c r="L10" s="17">
        <v>0.32751349253197798</v>
      </c>
      <c r="M10" s="17">
        <v>9.41466843967321E-2</v>
      </c>
      <c r="N10" s="17">
        <v>1</v>
      </c>
      <c r="O10" s="17">
        <v>0.49166843503980501</v>
      </c>
      <c r="P10" s="17">
        <v>0.23448978051729299</v>
      </c>
      <c r="Q10" s="17">
        <v>0.16957938729699801</v>
      </c>
      <c r="R10" s="17">
        <v>0.40782505179096101</v>
      </c>
      <c r="S10" s="17">
        <v>0</v>
      </c>
      <c r="T10" s="17">
        <v>0.324348712660117</v>
      </c>
      <c r="U10" s="17">
        <v>0.38095515911340699</v>
      </c>
      <c r="V10" s="17">
        <v>0</v>
      </c>
      <c r="W10" s="17">
        <v>0.56366155064963297</v>
      </c>
      <c r="X10" s="17">
        <v>0</v>
      </c>
      <c r="Y10" s="17">
        <v>0.36681232545482501</v>
      </c>
      <c r="Z10" s="17">
        <v>0.5</v>
      </c>
      <c r="AA10" s="17"/>
      <c r="AB10" s="17">
        <v>0.28749379381641099</v>
      </c>
      <c r="AC10" s="17">
        <v>0.27915316726502798</v>
      </c>
      <c r="AD10" s="17">
        <v>0.49050408854865402</v>
      </c>
      <c r="AE10" s="17">
        <v>0.270659375722413</v>
      </c>
      <c r="AF10" s="17"/>
      <c r="AG10" s="17">
        <v>0.30032005170606602</v>
      </c>
      <c r="AH10" s="17">
        <v>0.45929450977481701</v>
      </c>
      <c r="AI10" s="17">
        <v>0.29060298812126201</v>
      </c>
      <c r="AJ10" s="17">
        <v>0.36458460561773698</v>
      </c>
      <c r="AK10" s="17"/>
      <c r="AL10" s="17">
        <v>0.306857985165714</v>
      </c>
      <c r="AM10" s="17">
        <v>0.38020074902440898</v>
      </c>
      <c r="AN10" s="17">
        <v>0.30508244084552</v>
      </c>
      <c r="AO10" s="17">
        <v>0.232917772202969</v>
      </c>
      <c r="AP10" s="17">
        <v>0.33133628625238498</v>
      </c>
      <c r="AQ10" s="17">
        <v>0.43911879283884298</v>
      </c>
      <c r="AR10" s="17"/>
      <c r="AS10" s="17">
        <v>0.30745331573114798</v>
      </c>
      <c r="AT10" s="17">
        <v>0.287764804061793</v>
      </c>
      <c r="AU10" s="17">
        <v>0.287764804061793</v>
      </c>
      <c r="AV10" s="17" t="s">
        <v>136</v>
      </c>
      <c r="AW10" s="17" t="s">
        <v>136</v>
      </c>
      <c r="AX10" s="17" t="s">
        <v>136</v>
      </c>
      <c r="AY10" s="17">
        <v>0.58454111611441995</v>
      </c>
      <c r="AZ10" s="17">
        <v>0</v>
      </c>
      <c r="BA10" s="17">
        <v>0</v>
      </c>
      <c r="BB10" s="17"/>
      <c r="BC10" s="17">
        <v>0.27439981372383099</v>
      </c>
      <c r="BD10" s="17">
        <v>0.34670316218824598</v>
      </c>
      <c r="BE10" s="17">
        <v>0</v>
      </c>
      <c r="BF10" s="17">
        <v>0.30158199932644802</v>
      </c>
      <c r="BG10" s="17">
        <v>0.37231518402781999</v>
      </c>
      <c r="BH10" s="17">
        <v>0</v>
      </c>
      <c r="BI10" s="17"/>
      <c r="BJ10" s="17">
        <v>0.28665873065861902</v>
      </c>
      <c r="BK10" s="17">
        <v>0.35807927927455002</v>
      </c>
      <c r="BL10" s="17">
        <v>0.40821834195700102</v>
      </c>
      <c r="BM10" s="17">
        <v>0.32810358752417601</v>
      </c>
      <c r="BN10" s="17">
        <v>0.17779362650100999</v>
      </c>
      <c r="BO10" s="17">
        <v>0.27618764931845602</v>
      </c>
      <c r="BP10" s="17"/>
      <c r="BQ10" s="17">
        <v>0.32273676110303001</v>
      </c>
      <c r="BR10" s="17">
        <v>0.279218679838803</v>
      </c>
      <c r="BS10" s="17"/>
      <c r="BT10" s="17">
        <v>0.31521131376407502</v>
      </c>
      <c r="BU10" s="17">
        <v>0.30664289964986702</v>
      </c>
      <c r="BV10" s="17"/>
      <c r="BW10" s="17">
        <v>0.373638230135309</v>
      </c>
      <c r="BX10" s="17">
        <v>0.21762851607603401</v>
      </c>
    </row>
    <row r="11" spans="2:76" x14ac:dyDescent="0.35">
      <c r="B11" s="18" t="s">
        <v>292</v>
      </c>
      <c r="C11" s="17">
        <v>0.29542514980222001</v>
      </c>
      <c r="D11" s="17">
        <v>0.34682407947375099</v>
      </c>
      <c r="E11" s="17">
        <v>0.23527011662203001</v>
      </c>
      <c r="F11" s="17"/>
      <c r="G11" s="17">
        <v>0.10642781071528</v>
      </c>
      <c r="H11" s="17">
        <v>0.33766409054732699</v>
      </c>
      <c r="I11" s="17">
        <v>0.299668044471809</v>
      </c>
      <c r="J11" s="17"/>
      <c r="K11" s="17">
        <v>9.6563899624577995E-2</v>
      </c>
      <c r="L11" s="17">
        <v>0.28331337938710599</v>
      </c>
      <c r="M11" s="17">
        <v>0.39121658357313099</v>
      </c>
      <c r="N11" s="17">
        <v>0</v>
      </c>
      <c r="O11" s="17">
        <v>0.50833156496019505</v>
      </c>
      <c r="P11" s="17">
        <v>0</v>
      </c>
      <c r="Q11" s="17">
        <v>0.51368215451017496</v>
      </c>
      <c r="R11" s="17">
        <v>0.30333900219891802</v>
      </c>
      <c r="S11" s="17">
        <v>1</v>
      </c>
      <c r="T11" s="17">
        <v>0.34616589493292599</v>
      </c>
      <c r="U11" s="17">
        <v>0.47939517445722701</v>
      </c>
      <c r="V11" s="17">
        <v>1</v>
      </c>
      <c r="W11" s="17">
        <v>0.21806719759653101</v>
      </c>
      <c r="X11" s="17">
        <v>1</v>
      </c>
      <c r="Y11" s="17">
        <v>0</v>
      </c>
      <c r="Z11" s="17">
        <v>0</v>
      </c>
      <c r="AA11" s="17"/>
      <c r="AB11" s="17">
        <v>6.8284350238731001E-2</v>
      </c>
      <c r="AC11" s="17">
        <v>0.31452501320565901</v>
      </c>
      <c r="AD11" s="17">
        <v>0.24699323230732301</v>
      </c>
      <c r="AE11" s="17">
        <v>0.424381643210544</v>
      </c>
      <c r="AF11" s="17"/>
      <c r="AG11" s="17">
        <v>0.252279762413328</v>
      </c>
      <c r="AH11" s="17">
        <v>0.213973334606263</v>
      </c>
      <c r="AI11" s="17">
        <v>0.422237003903631</v>
      </c>
      <c r="AJ11" s="17">
        <v>0.36504708116434598</v>
      </c>
      <c r="AK11" s="17"/>
      <c r="AL11" s="17">
        <v>0.31495885515147398</v>
      </c>
      <c r="AM11" s="17">
        <v>0.31110155829938302</v>
      </c>
      <c r="AN11" s="17">
        <v>0.29787416784257098</v>
      </c>
      <c r="AO11" s="17">
        <v>0.29020045812577799</v>
      </c>
      <c r="AP11" s="17">
        <v>0</v>
      </c>
      <c r="AQ11" s="17">
        <v>0.29695580114730802</v>
      </c>
      <c r="AR11" s="17"/>
      <c r="AS11" s="17">
        <v>0.32877357098693399</v>
      </c>
      <c r="AT11" s="17">
        <v>0.288674162768986</v>
      </c>
      <c r="AU11" s="17">
        <v>0.288674162768986</v>
      </c>
      <c r="AV11" s="17" t="s">
        <v>136</v>
      </c>
      <c r="AW11" s="17" t="s">
        <v>136</v>
      </c>
      <c r="AX11" s="17" t="s">
        <v>136</v>
      </c>
      <c r="AY11" s="17">
        <v>0</v>
      </c>
      <c r="AZ11" s="17">
        <v>0</v>
      </c>
      <c r="BA11" s="17">
        <v>1</v>
      </c>
      <c r="BB11" s="17"/>
      <c r="BC11" s="17">
        <v>0.35109480489475298</v>
      </c>
      <c r="BD11" s="17">
        <v>0.44266844541725903</v>
      </c>
      <c r="BE11" s="17">
        <v>0</v>
      </c>
      <c r="BF11" s="17">
        <v>0.22406139374280801</v>
      </c>
      <c r="BG11" s="17">
        <v>0.249942945810016</v>
      </c>
      <c r="BH11" s="17">
        <v>0</v>
      </c>
      <c r="BI11" s="17"/>
      <c r="BJ11" s="17">
        <v>0.375621775025272</v>
      </c>
      <c r="BK11" s="17">
        <v>0.27887915876368002</v>
      </c>
      <c r="BL11" s="17">
        <v>0.102929390322025</v>
      </c>
      <c r="BM11" s="17">
        <v>0.23003043095832701</v>
      </c>
      <c r="BN11" s="17">
        <v>0.42623736842482202</v>
      </c>
      <c r="BO11" s="17">
        <v>0.35425182680705303</v>
      </c>
      <c r="BP11" s="17"/>
      <c r="BQ11" s="17">
        <v>0.27807752654871898</v>
      </c>
      <c r="BR11" s="17">
        <v>0.34357637145069098</v>
      </c>
      <c r="BS11" s="17"/>
      <c r="BT11" s="17">
        <v>0.28148112778716899</v>
      </c>
      <c r="BU11" s="17">
        <v>0.31134704258492502</v>
      </c>
      <c r="BV11" s="17"/>
      <c r="BW11" s="17">
        <v>0.25729084821599402</v>
      </c>
      <c r="BX11" s="17">
        <v>0.34456838924148397</v>
      </c>
    </row>
    <row r="12" spans="2:76" x14ac:dyDescent="0.35">
      <c r="B12" s="18" t="s">
        <v>293</v>
      </c>
      <c r="C12" s="17">
        <v>3.5310995733392199E-2</v>
      </c>
      <c r="D12" s="17">
        <v>2.5186815167924499E-2</v>
      </c>
      <c r="E12" s="17">
        <v>4.7159888730385097E-2</v>
      </c>
      <c r="F12" s="17"/>
      <c r="G12" s="17">
        <v>0.10489334775251501</v>
      </c>
      <c r="H12" s="17">
        <v>0</v>
      </c>
      <c r="I12" s="17">
        <v>3.7876545963689202E-2</v>
      </c>
      <c r="J12" s="17"/>
      <c r="K12" s="17">
        <v>9.6563899624577995E-2</v>
      </c>
      <c r="L12" s="17">
        <v>0</v>
      </c>
      <c r="M12" s="17">
        <v>0</v>
      </c>
      <c r="N12" s="17">
        <v>0.32515442596021099</v>
      </c>
      <c r="O12" s="17">
        <v>0</v>
      </c>
      <c r="P12" s="17">
        <v>0</v>
      </c>
      <c r="Q12" s="17">
        <v>7.9783057205977906E-2</v>
      </c>
      <c r="R12" s="17">
        <v>0.105824253043126</v>
      </c>
      <c r="S12" s="17">
        <v>0</v>
      </c>
      <c r="T12" s="17">
        <v>0</v>
      </c>
      <c r="U12" s="17">
        <v>0</v>
      </c>
      <c r="V12" s="17">
        <v>0</v>
      </c>
      <c r="W12" s="17">
        <v>0</v>
      </c>
      <c r="X12" s="17">
        <v>0</v>
      </c>
      <c r="Y12" s="17">
        <v>0</v>
      </c>
      <c r="Z12" s="17">
        <v>0</v>
      </c>
      <c r="AA12" s="17"/>
      <c r="AB12" s="17">
        <v>0</v>
      </c>
      <c r="AC12" s="17">
        <v>5.5362344513006603E-2</v>
      </c>
      <c r="AD12" s="17">
        <v>0</v>
      </c>
      <c r="AE12" s="17">
        <v>6.3763595508751894E-2</v>
      </c>
      <c r="AF12" s="17"/>
      <c r="AG12" s="17">
        <v>4.6164898746257302E-2</v>
      </c>
      <c r="AH12" s="17">
        <v>7.0783899032998601E-2</v>
      </c>
      <c r="AI12" s="17">
        <v>0</v>
      </c>
      <c r="AJ12" s="17">
        <v>0</v>
      </c>
      <c r="AK12" s="17"/>
      <c r="AL12" s="17">
        <v>1.8974700596599201E-2</v>
      </c>
      <c r="AM12" s="17">
        <v>3.3079802756978097E-2</v>
      </c>
      <c r="AN12" s="17">
        <v>0</v>
      </c>
      <c r="AO12" s="17">
        <v>0</v>
      </c>
      <c r="AP12" s="17">
        <v>0</v>
      </c>
      <c r="AQ12" s="17">
        <v>0</v>
      </c>
      <c r="AR12" s="17"/>
      <c r="AS12" s="17">
        <v>3.4586631634387702E-2</v>
      </c>
      <c r="AT12" s="17">
        <v>4.3411499356886901E-2</v>
      </c>
      <c r="AU12" s="17">
        <v>4.3411499356886901E-2</v>
      </c>
      <c r="AV12" s="17" t="s">
        <v>136</v>
      </c>
      <c r="AW12" s="17" t="s">
        <v>136</v>
      </c>
      <c r="AX12" s="17" t="s">
        <v>136</v>
      </c>
      <c r="AY12" s="17">
        <v>0</v>
      </c>
      <c r="AZ12" s="17">
        <v>0</v>
      </c>
      <c r="BA12" s="17">
        <v>0</v>
      </c>
      <c r="BB12" s="17"/>
      <c r="BC12" s="17">
        <v>1.3207431344919701E-2</v>
      </c>
      <c r="BD12" s="17">
        <v>0</v>
      </c>
      <c r="BE12" s="17">
        <v>0</v>
      </c>
      <c r="BF12" s="17">
        <v>0.104683750032758</v>
      </c>
      <c r="BG12" s="17">
        <v>1.7025075238663499E-2</v>
      </c>
      <c r="BH12" s="17">
        <v>1</v>
      </c>
      <c r="BI12" s="17"/>
      <c r="BJ12" s="17">
        <v>3.33075052698854E-2</v>
      </c>
      <c r="BK12" s="17">
        <v>3.0837054892976199E-2</v>
      </c>
      <c r="BL12" s="17">
        <v>0</v>
      </c>
      <c r="BM12" s="17">
        <v>2.70414496360478E-2</v>
      </c>
      <c r="BN12" s="17">
        <v>0.13261719759497501</v>
      </c>
      <c r="BO12" s="17">
        <v>0</v>
      </c>
      <c r="BP12" s="17"/>
      <c r="BQ12" s="17">
        <v>4.03142390652379E-2</v>
      </c>
      <c r="BR12" s="17">
        <v>2.14236594042315E-2</v>
      </c>
      <c r="BS12" s="17"/>
      <c r="BT12" s="17">
        <v>5.5592123388753099E-2</v>
      </c>
      <c r="BU12" s="17">
        <v>1.21531192116495E-2</v>
      </c>
      <c r="BV12" s="17"/>
      <c r="BW12" s="17">
        <v>5.8054372158437298E-2</v>
      </c>
      <c r="BX12" s="17">
        <v>0</v>
      </c>
    </row>
    <row r="13" spans="2:76" x14ac:dyDescent="0.35">
      <c r="B13" s="18" t="s">
        <v>97</v>
      </c>
      <c r="C13" s="19">
        <v>1.4766894328598699E-2</v>
      </c>
      <c r="D13" s="19">
        <v>0</v>
      </c>
      <c r="E13" s="19">
        <v>3.20494141005465E-2</v>
      </c>
      <c r="F13" s="19"/>
      <c r="G13" s="19">
        <v>0</v>
      </c>
      <c r="H13" s="19">
        <v>0</v>
      </c>
      <c r="I13" s="19">
        <v>1.88724115743596E-2</v>
      </c>
      <c r="J13" s="19"/>
      <c r="K13" s="19">
        <v>5.1785321008889697E-2</v>
      </c>
      <c r="L13" s="19">
        <v>0</v>
      </c>
      <c r="M13" s="19">
        <v>0.108776530382934</v>
      </c>
      <c r="N13" s="19">
        <v>0</v>
      </c>
      <c r="O13" s="19">
        <v>0</v>
      </c>
      <c r="P13" s="19">
        <v>0</v>
      </c>
      <c r="Q13" s="19">
        <v>0</v>
      </c>
      <c r="R13" s="19">
        <v>0</v>
      </c>
      <c r="S13" s="19">
        <v>0</v>
      </c>
      <c r="T13" s="19">
        <v>0</v>
      </c>
      <c r="U13" s="19">
        <v>0</v>
      </c>
      <c r="V13" s="19">
        <v>0</v>
      </c>
      <c r="W13" s="19">
        <v>0</v>
      </c>
      <c r="X13" s="19">
        <v>0</v>
      </c>
      <c r="Y13" s="19">
        <v>0</v>
      </c>
      <c r="Z13" s="19">
        <v>0</v>
      </c>
      <c r="AA13" s="19"/>
      <c r="AB13" s="19">
        <v>0</v>
      </c>
      <c r="AC13" s="19">
        <v>1.4033821090157101E-2</v>
      </c>
      <c r="AD13" s="19">
        <v>0</v>
      </c>
      <c r="AE13" s="19">
        <v>0</v>
      </c>
      <c r="AF13" s="19"/>
      <c r="AG13" s="19">
        <v>2.3002175812526102E-2</v>
      </c>
      <c r="AH13" s="19">
        <v>0</v>
      </c>
      <c r="AI13" s="19">
        <v>0</v>
      </c>
      <c r="AJ13" s="19">
        <v>0</v>
      </c>
      <c r="AK13" s="19"/>
      <c r="AL13" s="19">
        <v>1.89679221242476E-2</v>
      </c>
      <c r="AM13" s="19">
        <v>0</v>
      </c>
      <c r="AN13" s="19">
        <v>0</v>
      </c>
      <c r="AO13" s="19">
        <v>0</v>
      </c>
      <c r="AP13" s="19">
        <v>0</v>
      </c>
      <c r="AQ13" s="19">
        <v>0</v>
      </c>
      <c r="AR13" s="19"/>
      <c r="AS13" s="19">
        <v>1.26691320693403E-2</v>
      </c>
      <c r="AT13" s="19">
        <v>2.0099438392118599E-2</v>
      </c>
      <c r="AU13" s="19">
        <v>2.0099438392118599E-2</v>
      </c>
      <c r="AV13" s="19" t="s">
        <v>136</v>
      </c>
      <c r="AW13" s="19" t="s">
        <v>136</v>
      </c>
      <c r="AX13" s="19" t="s">
        <v>136</v>
      </c>
      <c r="AY13" s="19">
        <v>0</v>
      </c>
      <c r="AZ13" s="19">
        <v>0</v>
      </c>
      <c r="BA13" s="19">
        <v>0</v>
      </c>
      <c r="BB13" s="19"/>
      <c r="BC13" s="19">
        <v>2.0422685971176399E-2</v>
      </c>
      <c r="BD13" s="19">
        <v>0</v>
      </c>
      <c r="BE13" s="19">
        <v>0</v>
      </c>
      <c r="BF13" s="19">
        <v>0</v>
      </c>
      <c r="BG13" s="19">
        <v>1.7018993245369301E-2</v>
      </c>
      <c r="BH13" s="19">
        <v>0</v>
      </c>
      <c r="BI13" s="19"/>
      <c r="BJ13" s="19">
        <v>3.3295606583926003E-2</v>
      </c>
      <c r="BK13" s="19">
        <v>0</v>
      </c>
      <c r="BL13" s="19">
        <v>0</v>
      </c>
      <c r="BM13" s="19">
        <v>3.2586047267605403E-2</v>
      </c>
      <c r="BN13" s="19">
        <v>0</v>
      </c>
      <c r="BO13" s="19">
        <v>0</v>
      </c>
      <c r="BP13" s="19"/>
      <c r="BQ13" s="19">
        <v>2.0087019356930601E-2</v>
      </c>
      <c r="BR13" s="19">
        <v>0</v>
      </c>
      <c r="BS13" s="19"/>
      <c r="BT13" s="19">
        <v>1.64579455195492E-2</v>
      </c>
      <c r="BU13" s="19">
        <v>1.2835978289932101E-2</v>
      </c>
      <c r="BV13" s="19"/>
      <c r="BW13" s="19">
        <v>9.8529477586232796E-3</v>
      </c>
      <c r="BX13" s="19">
        <v>2.2745439782091401E-2</v>
      </c>
    </row>
    <row r="14" spans="2:76" x14ac:dyDescent="0.35">
      <c r="B14" s="33" t="s">
        <v>312</v>
      </c>
    </row>
    <row r="15" spans="2:76" x14ac:dyDescent="0.35">
      <c r="B15" t="s">
        <v>100</v>
      </c>
    </row>
    <row r="16" spans="2:76" x14ac:dyDescent="0.35">
      <c r="B16" t="s">
        <v>101</v>
      </c>
    </row>
    <row r="18" spans="2:2" x14ac:dyDescent="0.35">
      <c r="B18"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X21"/>
  <sheetViews>
    <sheetView showGridLines="0" topLeftCell="A11"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ht="29" x14ac:dyDescent="0.35">
      <c r="B9" s="18" t="s">
        <v>295</v>
      </c>
      <c r="C9" s="17">
        <v>0.871081754152916</v>
      </c>
      <c r="D9" s="17">
        <v>0.90235257529882895</v>
      </c>
      <c r="E9" s="17">
        <v>0.84384399463176496</v>
      </c>
      <c r="F9" s="17"/>
      <c r="G9" s="17">
        <v>0.57440319088223502</v>
      </c>
      <c r="H9" s="17">
        <v>0.76961547717494005</v>
      </c>
      <c r="I9" s="17">
        <v>0.94565513343990504</v>
      </c>
      <c r="J9" s="17"/>
      <c r="K9" s="17">
        <v>0.84176955632685602</v>
      </c>
      <c r="L9" s="17">
        <v>0.86569515843658795</v>
      </c>
      <c r="M9" s="17">
        <v>0.89294387642017203</v>
      </c>
      <c r="N9" s="17">
        <v>0.87684400433750298</v>
      </c>
      <c r="O9" s="17">
        <v>0.85612588056480599</v>
      </c>
      <c r="P9" s="17">
        <v>0.75916540605119998</v>
      </c>
      <c r="Q9" s="17">
        <v>0.93320931054433698</v>
      </c>
      <c r="R9" s="17">
        <v>0.87741504707948303</v>
      </c>
      <c r="S9" s="17">
        <v>1</v>
      </c>
      <c r="T9" s="17">
        <v>0.88060379619463103</v>
      </c>
      <c r="U9" s="17">
        <v>0.81811155584486195</v>
      </c>
      <c r="V9" s="17">
        <v>0.65156874917395102</v>
      </c>
      <c r="W9" s="17">
        <v>0.84829034879004295</v>
      </c>
      <c r="X9" s="17">
        <v>0.80642514570203505</v>
      </c>
      <c r="Y9" s="17">
        <v>0.84760700408497602</v>
      </c>
      <c r="Z9" s="17">
        <v>1</v>
      </c>
      <c r="AA9" s="17"/>
      <c r="AB9" s="17">
        <v>0.86274229956798698</v>
      </c>
      <c r="AC9" s="17">
        <v>0.89941892529588297</v>
      </c>
      <c r="AD9" s="17">
        <v>0.86066719032810202</v>
      </c>
      <c r="AE9" s="17">
        <v>0.83512975206708495</v>
      </c>
      <c r="AF9" s="17"/>
      <c r="AG9" s="17">
        <v>0.86683987275812602</v>
      </c>
      <c r="AH9" s="17">
        <v>0.899497634669437</v>
      </c>
      <c r="AI9" s="17">
        <v>0.86884520722244496</v>
      </c>
      <c r="AJ9" s="17">
        <v>1</v>
      </c>
      <c r="AK9" s="17"/>
      <c r="AL9" s="17">
        <v>0.88366548157952796</v>
      </c>
      <c r="AM9" s="17">
        <v>0.90701130706566802</v>
      </c>
      <c r="AN9" s="17">
        <v>0.90438815652216897</v>
      </c>
      <c r="AO9" s="17">
        <v>0.92536553900462604</v>
      </c>
      <c r="AP9" s="17">
        <v>0.93220637715350096</v>
      </c>
      <c r="AQ9" s="17">
        <v>0.90218727970596702</v>
      </c>
      <c r="AR9" s="17"/>
      <c r="AS9" s="17">
        <v>0.96335422945584204</v>
      </c>
      <c r="AT9" s="17">
        <v>0.93131750032078997</v>
      </c>
      <c r="AU9" s="17">
        <v>0.93131750032078997</v>
      </c>
      <c r="AV9" s="17" t="s">
        <v>136</v>
      </c>
      <c r="AW9" s="17" t="s">
        <v>136</v>
      </c>
      <c r="AX9" s="17" t="s">
        <v>136</v>
      </c>
      <c r="AY9" s="17">
        <v>0.34402902363494298</v>
      </c>
      <c r="AZ9" s="17">
        <v>0.47766609761749501</v>
      </c>
      <c r="BA9" s="17">
        <v>0.37516009036544401</v>
      </c>
      <c r="BB9" s="17"/>
      <c r="BC9" s="17">
        <v>0.84653921499180296</v>
      </c>
      <c r="BD9" s="17">
        <v>0.89615396959736204</v>
      </c>
      <c r="BE9" s="17">
        <v>0.81503786039307402</v>
      </c>
      <c r="BF9" s="17">
        <v>0.85950929733219195</v>
      </c>
      <c r="BG9" s="17">
        <v>0.91133466082402104</v>
      </c>
      <c r="BH9" s="17">
        <v>0.72670979531236901</v>
      </c>
      <c r="BI9" s="17"/>
      <c r="BJ9" s="17">
        <v>0.88427443797438199</v>
      </c>
      <c r="BK9" s="17">
        <v>0.88495736639817602</v>
      </c>
      <c r="BL9" s="17">
        <v>0.84804471249679703</v>
      </c>
      <c r="BM9" s="17">
        <v>0.90559679042413999</v>
      </c>
      <c r="BN9" s="17">
        <v>0.82179389545775205</v>
      </c>
      <c r="BO9" s="17">
        <v>0.82976927721896898</v>
      </c>
      <c r="BP9" s="17"/>
      <c r="BQ9" s="17">
        <v>0.88561833100818499</v>
      </c>
      <c r="BR9" s="17">
        <v>0.84131914294173304</v>
      </c>
      <c r="BS9" s="17"/>
      <c r="BT9" s="17">
        <v>0.91412118381310303</v>
      </c>
      <c r="BU9" s="17">
        <v>0.82640545543394694</v>
      </c>
      <c r="BV9" s="17"/>
      <c r="BW9" s="17">
        <v>0.86516609506830799</v>
      </c>
      <c r="BX9" s="17">
        <v>0.89072251941734204</v>
      </c>
    </row>
    <row r="10" spans="2:76" x14ac:dyDescent="0.35">
      <c r="B10" s="18" t="s">
        <v>296</v>
      </c>
      <c r="C10" s="17">
        <v>0.209793340261727</v>
      </c>
      <c r="D10" s="17">
        <v>0.225245439579803</v>
      </c>
      <c r="E10" s="17">
        <v>0.1971450093771</v>
      </c>
      <c r="F10" s="17"/>
      <c r="G10" s="17">
        <v>0.20246009255166</v>
      </c>
      <c r="H10" s="17">
        <v>0.190873148698679</v>
      </c>
      <c r="I10" s="17">
        <v>0.21765643037247701</v>
      </c>
      <c r="J10" s="17"/>
      <c r="K10" s="17">
        <v>0.20246287073210101</v>
      </c>
      <c r="L10" s="17">
        <v>0.30968302524763602</v>
      </c>
      <c r="M10" s="17">
        <v>0.17842671228477699</v>
      </c>
      <c r="N10" s="17">
        <v>0.165585409966961</v>
      </c>
      <c r="O10" s="17">
        <v>0.14373961655419801</v>
      </c>
      <c r="P10" s="17">
        <v>8.0583476521648698E-2</v>
      </c>
      <c r="Q10" s="17">
        <v>0.18115175995774899</v>
      </c>
      <c r="R10" s="17">
        <v>0.20262969213818599</v>
      </c>
      <c r="S10" s="17">
        <v>0.23896392984626599</v>
      </c>
      <c r="T10" s="17">
        <v>0.14808583751860199</v>
      </c>
      <c r="U10" s="17">
        <v>0.22380048323048299</v>
      </c>
      <c r="V10" s="17">
        <v>0.21214351348992</v>
      </c>
      <c r="W10" s="17">
        <v>0.28443982303257798</v>
      </c>
      <c r="X10" s="17">
        <v>0.28178187219228601</v>
      </c>
      <c r="Y10" s="17">
        <v>0.29164364516103303</v>
      </c>
      <c r="Z10" s="17">
        <v>6.1151555235071403E-2</v>
      </c>
      <c r="AA10" s="17"/>
      <c r="AB10" s="17">
        <v>0.14657122780943899</v>
      </c>
      <c r="AC10" s="17">
        <v>0.223022578044025</v>
      </c>
      <c r="AD10" s="17">
        <v>0.234546223584958</v>
      </c>
      <c r="AE10" s="17">
        <v>0.277895331419033</v>
      </c>
      <c r="AF10" s="17"/>
      <c r="AG10" s="17">
        <v>0.191995384204873</v>
      </c>
      <c r="AH10" s="17">
        <v>0.238496877079312</v>
      </c>
      <c r="AI10" s="17">
        <v>0.286891517904733</v>
      </c>
      <c r="AJ10" s="17">
        <v>0.31580561199928697</v>
      </c>
      <c r="AK10" s="17"/>
      <c r="AL10" s="17">
        <v>0.18711379528302599</v>
      </c>
      <c r="AM10" s="17">
        <v>0.25584533104745399</v>
      </c>
      <c r="AN10" s="17">
        <v>0.27244837285977902</v>
      </c>
      <c r="AO10" s="17">
        <v>0.25250736908506499</v>
      </c>
      <c r="AP10" s="17">
        <v>0.252599768839049</v>
      </c>
      <c r="AQ10" s="17">
        <v>0.118813992143858</v>
      </c>
      <c r="AR10" s="17"/>
      <c r="AS10" s="17">
        <v>0.19652805513073099</v>
      </c>
      <c r="AT10" s="17">
        <v>0.21987952435281199</v>
      </c>
      <c r="AU10" s="17">
        <v>0.21987952435281199</v>
      </c>
      <c r="AV10" s="17" t="s">
        <v>136</v>
      </c>
      <c r="AW10" s="17" t="s">
        <v>136</v>
      </c>
      <c r="AX10" s="17" t="s">
        <v>136</v>
      </c>
      <c r="AY10" s="17">
        <v>0.135454468393605</v>
      </c>
      <c r="AZ10" s="17">
        <v>0.207904133892236</v>
      </c>
      <c r="BA10" s="17">
        <v>0.31405933663980201</v>
      </c>
      <c r="BB10" s="17"/>
      <c r="BC10" s="17">
        <v>0.33370973709174401</v>
      </c>
      <c r="BD10" s="17">
        <v>0.12720461539602201</v>
      </c>
      <c r="BE10" s="17">
        <v>9.46442436951698E-2</v>
      </c>
      <c r="BF10" s="17">
        <v>0.155703003508669</v>
      </c>
      <c r="BG10" s="17">
        <v>0.142910833792636</v>
      </c>
      <c r="BH10" s="17">
        <v>0.25485912900595498</v>
      </c>
      <c r="BI10" s="17"/>
      <c r="BJ10" s="17">
        <v>0.22326637202402</v>
      </c>
      <c r="BK10" s="17">
        <v>0.25005793237477703</v>
      </c>
      <c r="BL10" s="17">
        <v>8.1337478011091494E-2</v>
      </c>
      <c r="BM10" s="17">
        <v>0.196423383580307</v>
      </c>
      <c r="BN10" s="17">
        <v>0.22833109064221499</v>
      </c>
      <c r="BO10" s="17">
        <v>0.22556406741844401</v>
      </c>
      <c r="BP10" s="17"/>
      <c r="BQ10" s="17">
        <v>0.18545133768761099</v>
      </c>
      <c r="BR10" s="17">
        <v>0.26992679577073603</v>
      </c>
      <c r="BS10" s="17"/>
      <c r="BT10" s="17">
        <v>0.17863891300478299</v>
      </c>
      <c r="BU10" s="17">
        <v>0.24362905256628101</v>
      </c>
      <c r="BV10" s="17"/>
      <c r="BW10" s="17">
        <v>0.17600448883692599</v>
      </c>
      <c r="BX10" s="17">
        <v>0.27011142578569702</v>
      </c>
    </row>
    <row r="11" spans="2:76" ht="29" x14ac:dyDescent="0.35">
      <c r="B11" s="18" t="s">
        <v>185</v>
      </c>
      <c r="C11" s="17">
        <v>8.1098470558741101E-2</v>
      </c>
      <c r="D11" s="17">
        <v>5.7103181503429003E-2</v>
      </c>
      <c r="E11" s="17">
        <v>0.101946188397707</v>
      </c>
      <c r="F11" s="17"/>
      <c r="G11" s="17">
        <v>0.24550415181485999</v>
      </c>
      <c r="H11" s="17">
        <v>0.135832766720547</v>
      </c>
      <c r="I11" s="17">
        <v>4.03211784952534E-2</v>
      </c>
      <c r="J11" s="17"/>
      <c r="K11" s="17">
        <v>0.102034757814417</v>
      </c>
      <c r="L11" s="17">
        <v>7.5600112966125496E-2</v>
      </c>
      <c r="M11" s="17">
        <v>2.7013009020323799E-2</v>
      </c>
      <c r="N11" s="17">
        <v>4.0032163407197702E-2</v>
      </c>
      <c r="O11" s="17">
        <v>0</v>
      </c>
      <c r="P11" s="17">
        <v>7.9667640905502796E-2</v>
      </c>
      <c r="Q11" s="17">
        <v>8.3540059961874497E-2</v>
      </c>
      <c r="R11" s="17">
        <v>7.7926237165209494E-2</v>
      </c>
      <c r="S11" s="17">
        <v>0</v>
      </c>
      <c r="T11" s="17">
        <v>8.3404292168126198E-2</v>
      </c>
      <c r="U11" s="17">
        <v>0.116325790066689</v>
      </c>
      <c r="V11" s="17">
        <v>0.137584338483728</v>
      </c>
      <c r="W11" s="17">
        <v>8.7908195150949803E-2</v>
      </c>
      <c r="X11" s="17">
        <v>0.17825216280759601</v>
      </c>
      <c r="Y11" s="17">
        <v>0.104998404925538</v>
      </c>
      <c r="Z11" s="17">
        <v>6.1208777179540402E-2</v>
      </c>
      <c r="AA11" s="17"/>
      <c r="AB11" s="17">
        <v>8.3600080907681604E-2</v>
      </c>
      <c r="AC11" s="17">
        <v>7.8448159022599995E-2</v>
      </c>
      <c r="AD11" s="17">
        <v>6.5342912855344604E-2</v>
      </c>
      <c r="AE11" s="17">
        <v>0.11212078293823199</v>
      </c>
      <c r="AF11" s="17"/>
      <c r="AG11" s="17">
        <v>9.2869134667056805E-2</v>
      </c>
      <c r="AH11" s="17">
        <v>0.12996875740380601</v>
      </c>
      <c r="AI11" s="17">
        <v>4.2037089833128302E-2</v>
      </c>
      <c r="AJ11" s="17">
        <v>0</v>
      </c>
      <c r="AK11" s="17"/>
      <c r="AL11" s="17">
        <v>0.11137477854780101</v>
      </c>
      <c r="AM11" s="17">
        <v>3.6956140479461101E-2</v>
      </c>
      <c r="AN11" s="17">
        <v>0.12654010208389799</v>
      </c>
      <c r="AO11" s="17">
        <v>5.2162728499610199E-2</v>
      </c>
      <c r="AP11" s="17">
        <v>6.4689968297874503E-2</v>
      </c>
      <c r="AQ11" s="17">
        <v>2.5728052295691799E-2</v>
      </c>
      <c r="AR11" s="17"/>
      <c r="AS11" s="17">
        <v>5.6652754028298002E-2</v>
      </c>
      <c r="AT11" s="17">
        <v>3.2281606896804302E-2</v>
      </c>
      <c r="AU11" s="17">
        <v>3.2281606896804302E-2</v>
      </c>
      <c r="AV11" s="17" t="s">
        <v>136</v>
      </c>
      <c r="AW11" s="17" t="s">
        <v>136</v>
      </c>
      <c r="AX11" s="17" t="s">
        <v>136</v>
      </c>
      <c r="AY11" s="17">
        <v>0.10674509539270199</v>
      </c>
      <c r="AZ11" s="17">
        <v>0.27852158413397599</v>
      </c>
      <c r="BA11" s="17">
        <v>0</v>
      </c>
      <c r="BB11" s="17"/>
      <c r="BC11" s="17">
        <v>6.6175535598778798E-2</v>
      </c>
      <c r="BD11" s="17">
        <v>0.102603725375154</v>
      </c>
      <c r="BE11" s="17">
        <v>4.4352022553889099E-2</v>
      </c>
      <c r="BF11" s="17">
        <v>9.2203078316291306E-2</v>
      </c>
      <c r="BG11" s="17">
        <v>8.0888676005555701E-2</v>
      </c>
      <c r="BH11" s="17">
        <v>0.27735461131560502</v>
      </c>
      <c r="BI11" s="17"/>
      <c r="BJ11" s="17">
        <v>3.9737287252716497E-2</v>
      </c>
      <c r="BK11" s="17">
        <v>6.9059575928706901E-2</v>
      </c>
      <c r="BL11" s="17">
        <v>3.77291163464284E-2</v>
      </c>
      <c r="BM11" s="17">
        <v>8.1356520311640396E-2</v>
      </c>
      <c r="BN11" s="17">
        <v>0.154846310886638</v>
      </c>
      <c r="BO11" s="17">
        <v>9.1023133786796107E-2</v>
      </c>
      <c r="BP11" s="17"/>
      <c r="BQ11" s="17">
        <v>7.0978096576295405E-2</v>
      </c>
      <c r="BR11" s="17">
        <v>0.106023115923623</v>
      </c>
      <c r="BS11" s="17"/>
      <c r="BT11" s="17">
        <v>5.6441198829096297E-2</v>
      </c>
      <c r="BU11" s="17">
        <v>0.106786536852577</v>
      </c>
      <c r="BV11" s="17"/>
      <c r="BW11" s="17">
        <v>8.4648390819030903E-2</v>
      </c>
      <c r="BX11" s="17">
        <v>7.9372645566114106E-2</v>
      </c>
    </row>
    <row r="12" spans="2:76" ht="29" x14ac:dyDescent="0.35">
      <c r="B12" s="18" t="s">
        <v>297</v>
      </c>
      <c r="C12" s="17">
        <v>5.5741230410103801E-2</v>
      </c>
      <c r="D12" s="17">
        <v>8.3899914671414402E-2</v>
      </c>
      <c r="E12" s="17">
        <v>3.1723678913441397E-2</v>
      </c>
      <c r="F12" s="17"/>
      <c r="G12" s="17">
        <v>3.6623884380562202E-2</v>
      </c>
      <c r="H12" s="17">
        <v>6.1716525390427698E-2</v>
      </c>
      <c r="I12" s="17">
        <v>5.5956745885852199E-2</v>
      </c>
      <c r="J12" s="17"/>
      <c r="K12" s="17">
        <v>8.1591762788362401E-2</v>
      </c>
      <c r="L12" s="17">
        <v>4.5775527801649799E-2</v>
      </c>
      <c r="M12" s="17">
        <v>2.7902397249883502E-2</v>
      </c>
      <c r="N12" s="17">
        <v>9.0241027543044305E-2</v>
      </c>
      <c r="O12" s="17">
        <v>0</v>
      </c>
      <c r="P12" s="17">
        <v>0</v>
      </c>
      <c r="Q12" s="17">
        <v>3.6776043295575198E-2</v>
      </c>
      <c r="R12" s="17">
        <v>9.3824035657528906E-2</v>
      </c>
      <c r="S12" s="17">
        <v>0</v>
      </c>
      <c r="T12" s="17">
        <v>5.3324878539857998E-2</v>
      </c>
      <c r="U12" s="17">
        <v>7.5529326593983703E-2</v>
      </c>
      <c r="V12" s="17">
        <v>0.142859187683299</v>
      </c>
      <c r="W12" s="17">
        <v>6.32057476869399E-2</v>
      </c>
      <c r="X12" s="17">
        <v>0</v>
      </c>
      <c r="Y12" s="17">
        <v>0</v>
      </c>
      <c r="Z12" s="17">
        <v>6.0380657932129898E-2</v>
      </c>
      <c r="AA12" s="17"/>
      <c r="AB12" s="17">
        <v>4.2892679755423199E-2</v>
      </c>
      <c r="AC12" s="17">
        <v>6.50383515925467E-2</v>
      </c>
      <c r="AD12" s="17">
        <v>5.1328538357953798E-2</v>
      </c>
      <c r="AE12" s="17">
        <v>4.4516033889648698E-2</v>
      </c>
      <c r="AF12" s="17"/>
      <c r="AG12" s="17">
        <v>5.6410042058778198E-2</v>
      </c>
      <c r="AH12" s="17">
        <v>2.7078472972367901E-2</v>
      </c>
      <c r="AI12" s="17">
        <v>4.5322268728679997E-2</v>
      </c>
      <c r="AJ12" s="17">
        <v>0.26655263283139902</v>
      </c>
      <c r="AK12" s="17"/>
      <c r="AL12" s="17">
        <v>7.0838927968540993E-2</v>
      </c>
      <c r="AM12" s="17">
        <v>3.40432699344786E-2</v>
      </c>
      <c r="AN12" s="17">
        <v>8.5606622182202205E-2</v>
      </c>
      <c r="AO12" s="17">
        <v>0.11314635265639</v>
      </c>
      <c r="AP12" s="17">
        <v>0</v>
      </c>
      <c r="AQ12" s="17">
        <v>1.92155734876387E-2</v>
      </c>
      <c r="AR12" s="17"/>
      <c r="AS12" s="17">
        <v>4.9410630770654003E-2</v>
      </c>
      <c r="AT12" s="17">
        <v>9.2818813809609796E-2</v>
      </c>
      <c r="AU12" s="17">
        <v>9.2818813809609796E-2</v>
      </c>
      <c r="AV12" s="17" t="s">
        <v>136</v>
      </c>
      <c r="AW12" s="17" t="s">
        <v>136</v>
      </c>
      <c r="AX12" s="17" t="s">
        <v>136</v>
      </c>
      <c r="AY12" s="17">
        <v>6.1209220725415701E-2</v>
      </c>
      <c r="AZ12" s="17">
        <v>3.4751889495288103E-2</v>
      </c>
      <c r="BA12" s="17">
        <v>0</v>
      </c>
      <c r="BB12" s="17"/>
      <c r="BC12" s="17">
        <v>4.68456816006999E-2</v>
      </c>
      <c r="BD12" s="17">
        <v>6.9961675038117593E-2</v>
      </c>
      <c r="BE12" s="17">
        <v>0.13556421399758001</v>
      </c>
      <c r="BF12" s="17">
        <v>5.8102113468379402E-2</v>
      </c>
      <c r="BG12" s="17">
        <v>5.0861590092056201E-2</v>
      </c>
      <c r="BH12" s="17">
        <v>9.3585020246844897E-2</v>
      </c>
      <c r="BI12" s="17"/>
      <c r="BJ12" s="17">
        <v>6.9641542627576006E-2</v>
      </c>
      <c r="BK12" s="17">
        <v>7.27006304082745E-2</v>
      </c>
      <c r="BL12" s="17">
        <v>3.3626909246241302E-2</v>
      </c>
      <c r="BM12" s="17">
        <v>4.2022638131605401E-2</v>
      </c>
      <c r="BN12" s="17">
        <v>6.5242867040552696E-2</v>
      </c>
      <c r="BO12" s="17">
        <v>4.6173122736459397E-2</v>
      </c>
      <c r="BP12" s="17"/>
      <c r="BQ12" s="17">
        <v>5.83446118142526E-2</v>
      </c>
      <c r="BR12" s="17">
        <v>5.0283865303471099E-2</v>
      </c>
      <c r="BS12" s="17"/>
      <c r="BT12" s="17">
        <v>5.7111746481156099E-2</v>
      </c>
      <c r="BU12" s="17">
        <v>5.5087474913466099E-2</v>
      </c>
      <c r="BV12" s="17"/>
      <c r="BW12" s="17">
        <v>5.3268856150249101E-2</v>
      </c>
      <c r="BX12" s="17">
        <v>6.4277580271053694E-2</v>
      </c>
    </row>
    <row r="13" spans="2:76" ht="58" x14ac:dyDescent="0.35">
      <c r="B13" s="18" t="s">
        <v>183</v>
      </c>
      <c r="C13" s="17">
        <v>4.1851226836140197E-2</v>
      </c>
      <c r="D13" s="17">
        <v>6.16596875605512E-2</v>
      </c>
      <c r="E13" s="17">
        <v>2.4963706438650899E-2</v>
      </c>
      <c r="F13" s="17"/>
      <c r="G13" s="17">
        <v>6.1387992064261501E-2</v>
      </c>
      <c r="H13" s="17">
        <v>3.8785674443944498E-2</v>
      </c>
      <c r="I13" s="17">
        <v>4.0515638648906602E-2</v>
      </c>
      <c r="J13" s="17"/>
      <c r="K13" s="17">
        <v>6.2527059442282207E-2</v>
      </c>
      <c r="L13" s="17">
        <v>4.6216785091542097E-2</v>
      </c>
      <c r="M13" s="17">
        <v>6.0170831022735398E-2</v>
      </c>
      <c r="N13" s="17">
        <v>8.1895172775759098E-2</v>
      </c>
      <c r="O13" s="17">
        <v>0</v>
      </c>
      <c r="P13" s="17">
        <v>0</v>
      </c>
      <c r="Q13" s="17">
        <v>1.71540535591896E-2</v>
      </c>
      <c r="R13" s="17">
        <v>1.7309677373080101E-2</v>
      </c>
      <c r="S13" s="17">
        <v>0</v>
      </c>
      <c r="T13" s="17">
        <v>7.06189350112683E-2</v>
      </c>
      <c r="U13" s="17">
        <v>3.6543817826000899E-2</v>
      </c>
      <c r="V13" s="17">
        <v>0</v>
      </c>
      <c r="W13" s="17">
        <v>0</v>
      </c>
      <c r="X13" s="17">
        <v>0</v>
      </c>
      <c r="Y13" s="17">
        <v>4.8955031417989403E-2</v>
      </c>
      <c r="Z13" s="17">
        <v>0</v>
      </c>
      <c r="AA13" s="17"/>
      <c r="AB13" s="17">
        <v>0</v>
      </c>
      <c r="AC13" s="17">
        <v>3.0638293751515399E-2</v>
      </c>
      <c r="AD13" s="17">
        <v>3.9475273030790202E-2</v>
      </c>
      <c r="AE13" s="17">
        <v>0.21596150107001</v>
      </c>
      <c r="AF13" s="17"/>
      <c r="AG13" s="17">
        <v>3.2992116048580197E-2</v>
      </c>
      <c r="AH13" s="17">
        <v>2.5845673887381002E-2</v>
      </c>
      <c r="AI13" s="17">
        <v>7.8214681078696696E-2</v>
      </c>
      <c r="AJ13" s="17">
        <v>0.15499703271000501</v>
      </c>
      <c r="AK13" s="17"/>
      <c r="AL13" s="17">
        <v>1.72965655179603E-2</v>
      </c>
      <c r="AM13" s="17">
        <v>7.6787944497758595E-2</v>
      </c>
      <c r="AN13" s="17">
        <v>3.9754790990321198E-2</v>
      </c>
      <c r="AO13" s="17">
        <v>5.0845328975758101E-2</v>
      </c>
      <c r="AP13" s="17">
        <v>5.1288333520687901E-2</v>
      </c>
      <c r="AQ13" s="17">
        <v>3.1086789696098599E-2</v>
      </c>
      <c r="AR13" s="17"/>
      <c r="AS13" s="17">
        <v>2.7911422008055999E-2</v>
      </c>
      <c r="AT13" s="17">
        <v>8.1173074436327403E-2</v>
      </c>
      <c r="AU13" s="17">
        <v>8.1173074436327403E-2</v>
      </c>
      <c r="AV13" s="17" t="s">
        <v>136</v>
      </c>
      <c r="AW13" s="17" t="s">
        <v>136</v>
      </c>
      <c r="AX13" s="17" t="s">
        <v>136</v>
      </c>
      <c r="AY13" s="17">
        <v>0</v>
      </c>
      <c r="AZ13" s="17">
        <v>0</v>
      </c>
      <c r="BA13" s="17">
        <v>0</v>
      </c>
      <c r="BB13" s="17"/>
      <c r="BC13" s="17">
        <v>9.6661524808064697E-2</v>
      </c>
      <c r="BD13" s="17">
        <v>1.93811801855663E-2</v>
      </c>
      <c r="BE13" s="17">
        <v>0</v>
      </c>
      <c r="BF13" s="17">
        <v>0</v>
      </c>
      <c r="BG13" s="17">
        <v>1.90973126389417E-2</v>
      </c>
      <c r="BH13" s="17">
        <v>0</v>
      </c>
      <c r="BI13" s="17"/>
      <c r="BJ13" s="17">
        <v>2.2245011425185299E-2</v>
      </c>
      <c r="BK13" s="17">
        <v>2.7464611246907699E-2</v>
      </c>
      <c r="BL13" s="17">
        <v>3.3756443853026903E-2</v>
      </c>
      <c r="BM13" s="17">
        <v>4.8443028079705998E-2</v>
      </c>
      <c r="BN13" s="17">
        <v>6.6435173422393801E-2</v>
      </c>
      <c r="BO13" s="17">
        <v>5.0643562039667502E-2</v>
      </c>
      <c r="BP13" s="17"/>
      <c r="BQ13" s="17">
        <v>4.8756230393186099E-2</v>
      </c>
      <c r="BR13" s="17">
        <v>2.6056130976410501E-2</v>
      </c>
      <c r="BS13" s="17"/>
      <c r="BT13" s="17">
        <v>5.64412542895519E-2</v>
      </c>
      <c r="BU13" s="17">
        <v>2.7805472362794299E-2</v>
      </c>
      <c r="BV13" s="17"/>
      <c r="BW13" s="17">
        <v>2.8723027126507102E-2</v>
      </c>
      <c r="BX13" s="17">
        <v>6.5942687158432697E-2</v>
      </c>
    </row>
    <row r="14" spans="2:76" ht="43.5" x14ac:dyDescent="0.35">
      <c r="B14" s="18" t="s">
        <v>298</v>
      </c>
      <c r="C14" s="17">
        <v>1.13942015599258E-2</v>
      </c>
      <c r="D14" s="17">
        <v>1.2625263321434399E-2</v>
      </c>
      <c r="E14" s="17">
        <v>1.0370741884649801E-2</v>
      </c>
      <c r="F14" s="17"/>
      <c r="G14" s="17">
        <v>1.7944716749320199E-2</v>
      </c>
      <c r="H14" s="17">
        <v>1.8575378632159401E-2</v>
      </c>
      <c r="I14" s="17">
        <v>7.9354092346144104E-3</v>
      </c>
      <c r="J14" s="17"/>
      <c r="K14" s="17">
        <v>1.83406105937369E-2</v>
      </c>
      <c r="L14" s="17">
        <v>1.80615932604637E-2</v>
      </c>
      <c r="M14" s="17">
        <v>0</v>
      </c>
      <c r="N14" s="17">
        <v>0</v>
      </c>
      <c r="O14" s="17">
        <v>0</v>
      </c>
      <c r="P14" s="17">
        <v>0</v>
      </c>
      <c r="Q14" s="17">
        <v>0</v>
      </c>
      <c r="R14" s="17">
        <v>1.7309677373080101E-2</v>
      </c>
      <c r="S14" s="17">
        <v>0</v>
      </c>
      <c r="T14" s="17">
        <v>1.47655911256374E-2</v>
      </c>
      <c r="U14" s="17">
        <v>0</v>
      </c>
      <c r="V14" s="17">
        <v>0</v>
      </c>
      <c r="W14" s="17">
        <v>0</v>
      </c>
      <c r="X14" s="17">
        <v>0</v>
      </c>
      <c r="Y14" s="17">
        <v>0</v>
      </c>
      <c r="Z14" s="17">
        <v>6.1151555235071403E-2</v>
      </c>
      <c r="AA14" s="17"/>
      <c r="AB14" s="17">
        <v>1.1314713128825499E-2</v>
      </c>
      <c r="AC14" s="17">
        <v>8.9811638997599492E-3</v>
      </c>
      <c r="AD14" s="17">
        <v>0</v>
      </c>
      <c r="AE14" s="17">
        <v>3.2640880490197602E-2</v>
      </c>
      <c r="AF14" s="17"/>
      <c r="AG14" s="17">
        <v>1.0021139707818E-2</v>
      </c>
      <c r="AH14" s="17">
        <v>0</v>
      </c>
      <c r="AI14" s="17">
        <v>0</v>
      </c>
      <c r="AJ14" s="17">
        <v>7.7006931484760496E-2</v>
      </c>
      <c r="AK14" s="17"/>
      <c r="AL14" s="17">
        <v>5.2016720416823399E-3</v>
      </c>
      <c r="AM14" s="17">
        <v>8.4135896972978002E-3</v>
      </c>
      <c r="AN14" s="17">
        <v>4.0902910938400698E-2</v>
      </c>
      <c r="AO14" s="17">
        <v>6.2544819584728004E-2</v>
      </c>
      <c r="AP14" s="17">
        <v>0</v>
      </c>
      <c r="AQ14" s="17">
        <v>0</v>
      </c>
      <c r="AR14" s="17"/>
      <c r="AS14" s="17">
        <v>1.4396518263834601E-2</v>
      </c>
      <c r="AT14" s="17">
        <v>0</v>
      </c>
      <c r="AU14" s="17">
        <v>0</v>
      </c>
      <c r="AV14" s="17" t="s">
        <v>136</v>
      </c>
      <c r="AW14" s="17" t="s">
        <v>136</v>
      </c>
      <c r="AX14" s="17" t="s">
        <v>136</v>
      </c>
      <c r="AY14" s="17">
        <v>0</v>
      </c>
      <c r="AZ14" s="17">
        <v>3.4751889495288103E-2</v>
      </c>
      <c r="BA14" s="17">
        <v>0</v>
      </c>
      <c r="BB14" s="17"/>
      <c r="BC14" s="17">
        <v>2.2101299190253901E-2</v>
      </c>
      <c r="BD14" s="17">
        <v>0</v>
      </c>
      <c r="BE14" s="17">
        <v>0</v>
      </c>
      <c r="BF14" s="17">
        <v>0</v>
      </c>
      <c r="BG14" s="17">
        <v>6.2143033868529004E-3</v>
      </c>
      <c r="BH14" s="17">
        <v>9.3585020246844897E-2</v>
      </c>
      <c r="BI14" s="17"/>
      <c r="BJ14" s="17">
        <v>1.10519539680606E-2</v>
      </c>
      <c r="BK14" s="17">
        <v>1.00387250838839E-2</v>
      </c>
      <c r="BL14" s="17">
        <v>0</v>
      </c>
      <c r="BM14" s="17">
        <v>5.3585327810323101E-3</v>
      </c>
      <c r="BN14" s="17">
        <v>1.90530082150847E-2</v>
      </c>
      <c r="BO14" s="17">
        <v>2.7002586504833798E-2</v>
      </c>
      <c r="BP14" s="17"/>
      <c r="BQ14" s="17">
        <v>7.1966066030616001E-3</v>
      </c>
      <c r="BR14" s="17">
        <v>2.14550252802089E-2</v>
      </c>
      <c r="BS14" s="17"/>
      <c r="BT14" s="17">
        <v>6.9990725596174698E-3</v>
      </c>
      <c r="BU14" s="17">
        <v>1.5933735425018501E-2</v>
      </c>
      <c r="BV14" s="17"/>
      <c r="BW14" s="17">
        <v>1.51252277321016E-2</v>
      </c>
      <c r="BX14" s="17">
        <v>4.7543761192034104E-3</v>
      </c>
    </row>
    <row r="15" spans="2:76" x14ac:dyDescent="0.35">
      <c r="B15" s="18" t="s">
        <v>97</v>
      </c>
      <c r="C15" s="17">
        <v>3.0169638874842199E-3</v>
      </c>
      <c r="D15" s="17">
        <v>6.5403586758608998E-3</v>
      </c>
      <c r="E15" s="17">
        <v>0</v>
      </c>
      <c r="F15" s="17"/>
      <c r="G15" s="17">
        <v>0</v>
      </c>
      <c r="H15" s="17">
        <v>6.0869940703109204E-3</v>
      </c>
      <c r="I15" s="17">
        <v>2.2707963472554599E-3</v>
      </c>
      <c r="J15" s="17"/>
      <c r="K15" s="17">
        <v>0</v>
      </c>
      <c r="L15" s="17">
        <v>0</v>
      </c>
      <c r="M15" s="17">
        <v>0</v>
      </c>
      <c r="N15" s="17">
        <v>0</v>
      </c>
      <c r="O15" s="17">
        <v>0</v>
      </c>
      <c r="P15" s="17">
        <v>0</v>
      </c>
      <c r="Q15" s="17">
        <v>1.6937803725927601E-2</v>
      </c>
      <c r="R15" s="17">
        <v>0</v>
      </c>
      <c r="S15" s="17">
        <v>0</v>
      </c>
      <c r="T15" s="17">
        <v>7.4805504990366201E-3</v>
      </c>
      <c r="U15" s="17">
        <v>0</v>
      </c>
      <c r="V15" s="17">
        <v>0</v>
      </c>
      <c r="W15" s="17">
        <v>0</v>
      </c>
      <c r="X15" s="17">
        <v>0</v>
      </c>
      <c r="Y15" s="17">
        <v>0</v>
      </c>
      <c r="Z15" s="17">
        <v>0</v>
      </c>
      <c r="AA15" s="17"/>
      <c r="AB15" s="17">
        <v>1.0179440318722701E-2</v>
      </c>
      <c r="AC15" s="17">
        <v>0</v>
      </c>
      <c r="AD15" s="17">
        <v>0</v>
      </c>
      <c r="AE15" s="17">
        <v>0</v>
      </c>
      <c r="AF15" s="17"/>
      <c r="AG15" s="17">
        <v>2.1793029557980398E-3</v>
      </c>
      <c r="AH15" s="17">
        <v>0</v>
      </c>
      <c r="AI15" s="17">
        <v>8.9850637793704793E-3</v>
      </c>
      <c r="AJ15" s="17">
        <v>0</v>
      </c>
      <c r="AK15" s="17"/>
      <c r="AL15" s="17">
        <v>5.1397633108110404E-3</v>
      </c>
      <c r="AM15" s="17">
        <v>8.1962991747860908E-3</v>
      </c>
      <c r="AN15" s="17">
        <v>0</v>
      </c>
      <c r="AO15" s="17">
        <v>0</v>
      </c>
      <c r="AP15" s="17">
        <v>0</v>
      </c>
      <c r="AQ15" s="17">
        <v>0</v>
      </c>
      <c r="AR15" s="17"/>
      <c r="AS15" s="17">
        <v>2.2165799057910201E-3</v>
      </c>
      <c r="AT15" s="17">
        <v>0</v>
      </c>
      <c r="AU15" s="17">
        <v>0</v>
      </c>
      <c r="AV15" s="17" t="s">
        <v>136</v>
      </c>
      <c r="AW15" s="17" t="s">
        <v>136</v>
      </c>
      <c r="AX15" s="17" t="s">
        <v>136</v>
      </c>
      <c r="AY15" s="17">
        <v>6.1006128008486302E-2</v>
      </c>
      <c r="AZ15" s="17">
        <v>0</v>
      </c>
      <c r="BA15" s="17">
        <v>0</v>
      </c>
      <c r="BB15" s="17"/>
      <c r="BC15" s="17">
        <v>0</v>
      </c>
      <c r="BD15" s="17">
        <v>0</v>
      </c>
      <c r="BE15" s="17">
        <v>0</v>
      </c>
      <c r="BF15" s="17">
        <v>9.2314552995243007E-3</v>
      </c>
      <c r="BG15" s="17">
        <v>4.1926120523591397E-3</v>
      </c>
      <c r="BH15" s="17">
        <v>0</v>
      </c>
      <c r="BI15" s="17"/>
      <c r="BJ15" s="17">
        <v>0</v>
      </c>
      <c r="BK15" s="17">
        <v>0</v>
      </c>
      <c r="BL15" s="17">
        <v>1.6727716527322498E-2</v>
      </c>
      <c r="BM15" s="17">
        <v>0</v>
      </c>
      <c r="BN15" s="17">
        <v>1.0101708578817901E-2</v>
      </c>
      <c r="BO15" s="17">
        <v>0</v>
      </c>
      <c r="BP15" s="17"/>
      <c r="BQ15" s="17">
        <v>2.1730693288442402E-3</v>
      </c>
      <c r="BR15" s="17">
        <v>5.04866330492255E-3</v>
      </c>
      <c r="BS15" s="17"/>
      <c r="BT15" s="17">
        <v>3.06276522733932E-3</v>
      </c>
      <c r="BU15" s="17">
        <v>3.0099440188880201E-3</v>
      </c>
      <c r="BV15" s="17"/>
      <c r="BW15" s="17">
        <v>4.6409111776067897E-3</v>
      </c>
      <c r="BX15" s="17">
        <v>0</v>
      </c>
    </row>
    <row r="16" spans="2:76" x14ac:dyDescent="0.35">
      <c r="B16" s="18" t="s">
        <v>153</v>
      </c>
      <c r="C16" s="19">
        <v>9.9159165642460495E-2</v>
      </c>
      <c r="D16" s="19">
        <v>8.3745624621585593E-2</v>
      </c>
      <c r="E16" s="19">
        <v>0.11269038352378</v>
      </c>
      <c r="F16" s="19"/>
      <c r="G16" s="19">
        <v>0.26820635870036802</v>
      </c>
      <c r="H16" s="19">
        <v>0.149246211552582</v>
      </c>
      <c r="I16" s="19">
        <v>5.9501990597003403E-2</v>
      </c>
      <c r="J16" s="19"/>
      <c r="K16" s="19">
        <v>9.8746865172991194E-2</v>
      </c>
      <c r="L16" s="19">
        <v>0.10898195726495399</v>
      </c>
      <c r="M16" s="19">
        <v>0.112311548332356</v>
      </c>
      <c r="N16" s="19">
        <v>8.2596565151164106E-2</v>
      </c>
      <c r="O16" s="19">
        <v>0.14387411943519399</v>
      </c>
      <c r="P16" s="19">
        <v>0.16025111742715101</v>
      </c>
      <c r="Q16" s="19">
        <v>7.00180876576834E-2</v>
      </c>
      <c r="R16" s="19">
        <v>7.9278070501467707E-2</v>
      </c>
      <c r="S16" s="19">
        <v>0</v>
      </c>
      <c r="T16" s="19">
        <v>8.2873679448286802E-2</v>
      </c>
      <c r="U16" s="19">
        <v>7.3087635652001701E-2</v>
      </c>
      <c r="V16" s="19">
        <v>0.28201191931031899</v>
      </c>
      <c r="W16" s="19">
        <v>0.117895570976584</v>
      </c>
      <c r="X16" s="19">
        <v>8.8207017894320797E-2</v>
      </c>
      <c r="Y16" s="19">
        <v>0.29541722976799101</v>
      </c>
      <c r="Z16" s="19">
        <v>5.9202350908351201E-2</v>
      </c>
      <c r="AA16" s="19"/>
      <c r="AB16" s="19">
        <v>0.145032535687314</v>
      </c>
      <c r="AC16" s="19">
        <v>4.3950933211080803E-2</v>
      </c>
      <c r="AD16" s="19">
        <v>9.1517455305407794E-2</v>
      </c>
      <c r="AE16" s="19">
        <v>0.13675224752127799</v>
      </c>
      <c r="AF16" s="19"/>
      <c r="AG16" s="19">
        <v>0.10881281208794</v>
      </c>
      <c r="AH16" s="19">
        <v>2.3853326277501599E-2</v>
      </c>
      <c r="AI16" s="19">
        <v>7.1484748202242404E-2</v>
      </c>
      <c r="AJ16" s="19">
        <v>8.1155671058455003E-2</v>
      </c>
      <c r="AK16" s="19"/>
      <c r="AL16" s="19">
        <v>6.8041832874972299E-2</v>
      </c>
      <c r="AM16" s="19">
        <v>7.3988191370884596E-2</v>
      </c>
      <c r="AN16" s="19">
        <v>9.2144654381166799E-2</v>
      </c>
      <c r="AO16" s="19">
        <v>0</v>
      </c>
      <c r="AP16" s="19">
        <v>0</v>
      </c>
      <c r="AQ16" s="19">
        <v>0.227156177299315</v>
      </c>
      <c r="AR16" s="19"/>
      <c r="AS16" s="19">
        <v>6.07992317622571E-2</v>
      </c>
      <c r="AT16" s="19">
        <v>9.1623500688749193E-2</v>
      </c>
      <c r="AU16" s="19">
        <v>9.1623500688749193E-2</v>
      </c>
      <c r="AV16" s="19" t="s">
        <v>136</v>
      </c>
      <c r="AW16" s="19" t="s">
        <v>136</v>
      </c>
      <c r="AX16" s="19" t="s">
        <v>136</v>
      </c>
      <c r="AY16" s="19">
        <v>0.39771165633312899</v>
      </c>
      <c r="AZ16" s="19">
        <v>0.23851813838883601</v>
      </c>
      <c r="BA16" s="19">
        <v>0.31078057299475398</v>
      </c>
      <c r="BB16" s="19"/>
      <c r="BC16" s="19">
        <v>0.108036017619457</v>
      </c>
      <c r="BD16" s="19">
        <v>8.7723783721510407E-2</v>
      </c>
      <c r="BE16" s="19">
        <v>0.13296665136303401</v>
      </c>
      <c r="BF16" s="19">
        <v>0.110111091630407</v>
      </c>
      <c r="BG16" s="19">
        <v>8.0503399394805594E-2</v>
      </c>
      <c r="BH16" s="19">
        <v>8.8188347873798006E-2</v>
      </c>
      <c r="BI16" s="19"/>
      <c r="BJ16" s="19">
        <v>7.4876244536461398E-2</v>
      </c>
      <c r="BK16" s="19">
        <v>8.4439523124472005E-2</v>
      </c>
      <c r="BL16" s="19">
        <v>0.14942501432754501</v>
      </c>
      <c r="BM16" s="19">
        <v>0.119199545918938</v>
      </c>
      <c r="BN16" s="19">
        <v>9.6161271115843494E-2</v>
      </c>
      <c r="BO16" s="19">
        <v>7.3481900790824103E-2</v>
      </c>
      <c r="BP16" s="19"/>
      <c r="BQ16" s="19">
        <v>9.6437184930271105E-2</v>
      </c>
      <c r="BR16" s="19">
        <v>0.100633265185978</v>
      </c>
      <c r="BS16" s="19"/>
      <c r="BT16" s="19">
        <v>7.9862793634689594E-2</v>
      </c>
      <c r="BU16" s="19">
        <v>0.11674714821156799</v>
      </c>
      <c r="BV16" s="19"/>
      <c r="BW16" s="19">
        <v>0.120560157063266</v>
      </c>
      <c r="BX16" s="19">
        <v>5.8817717546836797E-2</v>
      </c>
    </row>
    <row r="17" spans="2:2" x14ac:dyDescent="0.35">
      <c r="B17" s="33" t="s">
        <v>503</v>
      </c>
    </row>
    <row r="18" spans="2:2" x14ac:dyDescent="0.35">
      <c r="B18" t="s">
        <v>100</v>
      </c>
    </row>
    <row r="19" spans="2:2" x14ac:dyDescent="0.35">
      <c r="B19" t="s">
        <v>101</v>
      </c>
    </row>
    <row r="21" spans="2:2" x14ac:dyDescent="0.35">
      <c r="B21"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X29"/>
  <sheetViews>
    <sheetView showGridLines="0" topLeftCell="A17"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ht="29" x14ac:dyDescent="0.35">
      <c r="B9" s="18" t="s">
        <v>300</v>
      </c>
      <c r="C9" s="17">
        <v>0.47228492392295501</v>
      </c>
      <c r="D9" s="17">
        <v>0.506443316364803</v>
      </c>
      <c r="E9" s="17">
        <v>0.44434978745196801</v>
      </c>
      <c r="F9" s="17"/>
      <c r="G9" s="17">
        <v>0.29268826535349401</v>
      </c>
      <c r="H9" s="17">
        <v>0.46023938058599501</v>
      </c>
      <c r="I9" s="17">
        <v>0.49931725251100401</v>
      </c>
      <c r="J9" s="17"/>
      <c r="K9" s="17">
        <v>0.46622807059634203</v>
      </c>
      <c r="L9" s="17">
        <v>0.50019948140495596</v>
      </c>
      <c r="M9" s="17">
        <v>0.472939914353177</v>
      </c>
      <c r="N9" s="17">
        <v>0.37789872007439801</v>
      </c>
      <c r="O9" s="17">
        <v>0.28761373598939199</v>
      </c>
      <c r="P9" s="17">
        <v>0.43957900681304302</v>
      </c>
      <c r="Q9" s="17">
        <v>0.35286445385582998</v>
      </c>
      <c r="R9" s="17">
        <v>0.542220645092649</v>
      </c>
      <c r="S9" s="17">
        <v>0.53449657554178298</v>
      </c>
      <c r="T9" s="17">
        <v>0.488878988964703</v>
      </c>
      <c r="U9" s="17">
        <v>0.45337393391977199</v>
      </c>
      <c r="V9" s="17">
        <v>0.71909984461864995</v>
      </c>
      <c r="W9" s="17">
        <v>0.53670593794927501</v>
      </c>
      <c r="X9" s="17">
        <v>0.28361999921123998</v>
      </c>
      <c r="Y9" s="17">
        <v>0.395114879630453</v>
      </c>
      <c r="Z9" s="17">
        <v>0.49364523985188602</v>
      </c>
      <c r="AA9" s="17"/>
      <c r="AB9" s="17">
        <v>0.40145510930299799</v>
      </c>
      <c r="AC9" s="17">
        <v>0.47435369940918898</v>
      </c>
      <c r="AD9" s="17">
        <v>0.53495926586039799</v>
      </c>
      <c r="AE9" s="17">
        <v>0.62540473507481198</v>
      </c>
      <c r="AF9" s="17"/>
      <c r="AG9" s="17">
        <v>0.44731171874722803</v>
      </c>
      <c r="AH9" s="17">
        <v>0.61050327361955703</v>
      </c>
      <c r="AI9" s="17">
        <v>0.58006367914603096</v>
      </c>
      <c r="AJ9" s="17">
        <v>0.84183739745678399</v>
      </c>
      <c r="AK9" s="17"/>
      <c r="AL9" s="17">
        <v>0.55342251697601896</v>
      </c>
      <c r="AM9" s="17">
        <v>0.51636553307502697</v>
      </c>
      <c r="AN9" s="17">
        <v>0.43847435787364603</v>
      </c>
      <c r="AO9" s="17">
        <v>0.46072877145251201</v>
      </c>
      <c r="AP9" s="17">
        <v>0.50274511912916298</v>
      </c>
      <c r="AQ9" s="17">
        <v>0.43622395342986697</v>
      </c>
      <c r="AR9" s="17"/>
      <c r="AS9" s="17">
        <v>0.48715403236391602</v>
      </c>
      <c r="AT9" s="17">
        <v>0.53126776658733998</v>
      </c>
      <c r="AU9" s="17">
        <v>0.53126776658733998</v>
      </c>
      <c r="AV9" s="17" t="s">
        <v>136</v>
      </c>
      <c r="AW9" s="17" t="s">
        <v>136</v>
      </c>
      <c r="AX9" s="17" t="s">
        <v>136</v>
      </c>
      <c r="AY9" s="17">
        <v>0.30949405020180099</v>
      </c>
      <c r="AZ9" s="17">
        <v>0.45435991890252603</v>
      </c>
      <c r="BA9" s="17">
        <v>0</v>
      </c>
      <c r="BB9" s="17"/>
      <c r="BC9" s="17">
        <v>0.530748821923826</v>
      </c>
      <c r="BD9" s="17">
        <v>0.46232952208935901</v>
      </c>
      <c r="BE9" s="17">
        <v>0.46446255724445201</v>
      </c>
      <c r="BF9" s="17">
        <v>0.405026815601777</v>
      </c>
      <c r="BG9" s="17">
        <v>0.455579604825883</v>
      </c>
      <c r="BH9" s="17">
        <v>0.39170645093843598</v>
      </c>
      <c r="BI9" s="17"/>
      <c r="BJ9" s="17">
        <v>0.50071821720945997</v>
      </c>
      <c r="BK9" s="17">
        <v>0.52235916614581601</v>
      </c>
      <c r="BL9" s="17">
        <v>0.50192231828386402</v>
      </c>
      <c r="BM9" s="17">
        <v>0.45368192790530798</v>
      </c>
      <c r="BN9" s="17">
        <v>0.45751317285195903</v>
      </c>
      <c r="BO9" s="17">
        <v>0.38998325204247802</v>
      </c>
      <c r="BP9" s="17"/>
      <c r="BQ9" s="17">
        <v>0.47489776036394699</v>
      </c>
      <c r="BR9" s="17">
        <v>0.46580114910495501</v>
      </c>
      <c r="BS9" s="17"/>
      <c r="BT9" s="17">
        <v>0.47064976347399301</v>
      </c>
      <c r="BU9" s="17">
        <v>0.470275025869893</v>
      </c>
      <c r="BV9" s="17"/>
      <c r="BW9" s="17">
        <v>0.46783019490225802</v>
      </c>
      <c r="BX9" s="17">
        <v>0.50007515540229897</v>
      </c>
    </row>
    <row r="10" spans="2:76" x14ac:dyDescent="0.35">
      <c r="B10" s="18" t="s">
        <v>301</v>
      </c>
      <c r="C10" s="17">
        <v>0.44182892138407498</v>
      </c>
      <c r="D10" s="17">
        <v>0.44142978936217497</v>
      </c>
      <c r="E10" s="17">
        <v>0.443481659001427</v>
      </c>
      <c r="F10" s="17"/>
      <c r="G10" s="17">
        <v>0.37489471495897497</v>
      </c>
      <c r="H10" s="17">
        <v>0.41576305875430802</v>
      </c>
      <c r="I10" s="17">
        <v>0.45981769958936602</v>
      </c>
      <c r="J10" s="17"/>
      <c r="K10" s="17">
        <v>0.482418197965858</v>
      </c>
      <c r="L10" s="17">
        <v>0.39177458341664101</v>
      </c>
      <c r="M10" s="17">
        <v>0.47895863414669698</v>
      </c>
      <c r="N10" s="17">
        <v>0.54524005662503405</v>
      </c>
      <c r="O10" s="17">
        <v>0.57412482414628696</v>
      </c>
      <c r="P10" s="17">
        <v>0.42298552503619002</v>
      </c>
      <c r="Q10" s="17">
        <v>0.54978136596829896</v>
      </c>
      <c r="R10" s="17">
        <v>0.36539498978333801</v>
      </c>
      <c r="S10" s="17">
        <v>0.17197726884109901</v>
      </c>
      <c r="T10" s="17">
        <v>0.503472569271183</v>
      </c>
      <c r="U10" s="17">
        <v>0.37774875688763299</v>
      </c>
      <c r="V10" s="17">
        <v>0.36617966968744797</v>
      </c>
      <c r="W10" s="17">
        <v>0.37763676412868402</v>
      </c>
      <c r="X10" s="17">
        <v>0.46170708438310598</v>
      </c>
      <c r="Y10" s="17">
        <v>0.50198579799015697</v>
      </c>
      <c r="Z10" s="17">
        <v>0.17932974171060601</v>
      </c>
      <c r="AA10" s="17"/>
      <c r="AB10" s="17">
        <v>0.36545401671397898</v>
      </c>
      <c r="AC10" s="17">
        <v>0.421916035933874</v>
      </c>
      <c r="AD10" s="17">
        <v>0.51203410154971396</v>
      </c>
      <c r="AE10" s="17">
        <v>0.573183994601838</v>
      </c>
      <c r="AF10" s="17"/>
      <c r="AG10" s="17">
        <v>0.43298199634850099</v>
      </c>
      <c r="AH10" s="17">
        <v>0.474109886747484</v>
      </c>
      <c r="AI10" s="17">
        <v>0.40427465889203701</v>
      </c>
      <c r="AJ10" s="17">
        <v>0.60273704798355099</v>
      </c>
      <c r="AK10" s="17"/>
      <c r="AL10" s="17">
        <v>0.49964759164801897</v>
      </c>
      <c r="AM10" s="17">
        <v>0.44384912539980498</v>
      </c>
      <c r="AN10" s="17">
        <v>0.33972517715568401</v>
      </c>
      <c r="AO10" s="17">
        <v>0.45510912429895001</v>
      </c>
      <c r="AP10" s="17">
        <v>0.53129203130137004</v>
      </c>
      <c r="AQ10" s="17">
        <v>0.47175805233002199</v>
      </c>
      <c r="AR10" s="17"/>
      <c r="AS10" s="17">
        <v>0.43121618717557098</v>
      </c>
      <c r="AT10" s="17">
        <v>0.56483602504603703</v>
      </c>
      <c r="AU10" s="17">
        <v>0.56483602504603703</v>
      </c>
      <c r="AV10" s="17" t="s">
        <v>136</v>
      </c>
      <c r="AW10" s="17" t="s">
        <v>136</v>
      </c>
      <c r="AX10" s="17" t="s">
        <v>136</v>
      </c>
      <c r="AY10" s="17">
        <v>0.34513060931464501</v>
      </c>
      <c r="AZ10" s="17">
        <v>0.395133212790449</v>
      </c>
      <c r="BA10" s="17">
        <v>0.37516009036544401</v>
      </c>
      <c r="BB10" s="17"/>
      <c r="BC10" s="17">
        <v>0.42640587888376102</v>
      </c>
      <c r="BD10" s="17">
        <v>0.48534905586002802</v>
      </c>
      <c r="BE10" s="17">
        <v>0.51028485797538803</v>
      </c>
      <c r="BF10" s="17">
        <v>0.44119895614279497</v>
      </c>
      <c r="BG10" s="17">
        <v>0.45280608949173401</v>
      </c>
      <c r="BH10" s="17">
        <v>0.113077267166701</v>
      </c>
      <c r="BI10" s="17"/>
      <c r="BJ10" s="17">
        <v>0.47092335933713098</v>
      </c>
      <c r="BK10" s="17">
        <v>0.50368953734279798</v>
      </c>
      <c r="BL10" s="17">
        <v>0.48523346710089099</v>
      </c>
      <c r="BM10" s="17">
        <v>0.46020324991116901</v>
      </c>
      <c r="BN10" s="17">
        <v>0.34404368248425998</v>
      </c>
      <c r="BO10" s="17">
        <v>0.34334957028819901</v>
      </c>
      <c r="BP10" s="17"/>
      <c r="BQ10" s="17">
        <v>0.47759100241082197</v>
      </c>
      <c r="BR10" s="17">
        <v>0.35663436950041999</v>
      </c>
      <c r="BS10" s="17"/>
      <c r="BT10" s="17">
        <v>0.46076412691157198</v>
      </c>
      <c r="BU10" s="17">
        <v>0.42206796630113402</v>
      </c>
      <c r="BV10" s="17"/>
      <c r="BW10" s="17">
        <v>0.43592108847052902</v>
      </c>
      <c r="BX10" s="17">
        <v>0.45417578667855102</v>
      </c>
    </row>
    <row r="11" spans="2:76" x14ac:dyDescent="0.35">
      <c r="B11" s="18" t="s">
        <v>302</v>
      </c>
      <c r="C11" s="17">
        <v>0.414766325413083</v>
      </c>
      <c r="D11" s="17">
        <v>0.484106590891343</v>
      </c>
      <c r="E11" s="17">
        <v>0.356446288819116</v>
      </c>
      <c r="F11" s="17"/>
      <c r="G11" s="17">
        <v>0.44130051258108699</v>
      </c>
      <c r="H11" s="17">
        <v>0.41738576005717298</v>
      </c>
      <c r="I11" s="17">
        <v>0.41046445776421597</v>
      </c>
      <c r="J11" s="17"/>
      <c r="K11" s="17">
        <v>0.44572158275255802</v>
      </c>
      <c r="L11" s="17">
        <v>0.32955186454076602</v>
      </c>
      <c r="M11" s="17">
        <v>0.35549429796189302</v>
      </c>
      <c r="N11" s="17">
        <v>0.33187221230932801</v>
      </c>
      <c r="O11" s="17">
        <v>0.28480870859185298</v>
      </c>
      <c r="P11" s="17">
        <v>0.436010005255205</v>
      </c>
      <c r="Q11" s="17">
        <v>0.42760367131624499</v>
      </c>
      <c r="R11" s="17">
        <v>0.46668784245008998</v>
      </c>
      <c r="S11" s="17">
        <v>0.22435976888720399</v>
      </c>
      <c r="T11" s="17">
        <v>0.47040710781265099</v>
      </c>
      <c r="U11" s="17">
        <v>0.49208844981829902</v>
      </c>
      <c r="V11" s="17">
        <v>0.43727783714111901</v>
      </c>
      <c r="W11" s="17">
        <v>0.36835485606052598</v>
      </c>
      <c r="X11" s="17">
        <v>0.35757308292273998</v>
      </c>
      <c r="Y11" s="17">
        <v>0.55650200104158798</v>
      </c>
      <c r="Z11" s="17">
        <v>0.42445781626066598</v>
      </c>
      <c r="AA11" s="17"/>
      <c r="AB11" s="17">
        <v>0.34917923930004002</v>
      </c>
      <c r="AC11" s="17">
        <v>0.41509139456764299</v>
      </c>
      <c r="AD11" s="17">
        <v>0.53062496992198405</v>
      </c>
      <c r="AE11" s="17">
        <v>0.51884234920430305</v>
      </c>
      <c r="AF11" s="17"/>
      <c r="AG11" s="17">
        <v>0.41248580816686098</v>
      </c>
      <c r="AH11" s="17">
        <v>0.51232611048715504</v>
      </c>
      <c r="AI11" s="17">
        <v>0.41175629675807601</v>
      </c>
      <c r="AJ11" s="17">
        <v>0.39696128305774198</v>
      </c>
      <c r="AK11" s="17"/>
      <c r="AL11" s="17">
        <v>0.468014170441514</v>
      </c>
      <c r="AM11" s="17">
        <v>0.381823963642554</v>
      </c>
      <c r="AN11" s="17">
        <v>0.33274321182459199</v>
      </c>
      <c r="AO11" s="17">
        <v>0.32319482905177399</v>
      </c>
      <c r="AP11" s="17">
        <v>0.40390080479025298</v>
      </c>
      <c r="AQ11" s="17">
        <v>0.47006975025241998</v>
      </c>
      <c r="AR11" s="17"/>
      <c r="AS11" s="17">
        <v>0.41012828507662902</v>
      </c>
      <c r="AT11" s="17">
        <v>0.47904621900508199</v>
      </c>
      <c r="AU11" s="17">
        <v>0.47904621900508199</v>
      </c>
      <c r="AV11" s="17" t="s">
        <v>136</v>
      </c>
      <c r="AW11" s="17" t="s">
        <v>136</v>
      </c>
      <c r="AX11" s="17" t="s">
        <v>136</v>
      </c>
      <c r="AY11" s="17">
        <v>0.29051659323096501</v>
      </c>
      <c r="AZ11" s="17">
        <v>0.45608709599728098</v>
      </c>
      <c r="BA11" s="17">
        <v>0</v>
      </c>
      <c r="BB11" s="17"/>
      <c r="BC11" s="17">
        <v>0.41088788658321901</v>
      </c>
      <c r="BD11" s="17">
        <v>0.52336493218132696</v>
      </c>
      <c r="BE11" s="17">
        <v>0.45750244580002097</v>
      </c>
      <c r="BF11" s="17">
        <v>0.340092905380252</v>
      </c>
      <c r="BG11" s="17">
        <v>0.423804395504425</v>
      </c>
      <c r="BH11" s="17">
        <v>0.37276254928571001</v>
      </c>
      <c r="BI11" s="17"/>
      <c r="BJ11" s="17">
        <v>0.41205542218054803</v>
      </c>
      <c r="BK11" s="17">
        <v>0.42282220036366402</v>
      </c>
      <c r="BL11" s="17">
        <v>0.46470128381863002</v>
      </c>
      <c r="BM11" s="17">
        <v>0.384048492112743</v>
      </c>
      <c r="BN11" s="17">
        <v>0.42751014953555999</v>
      </c>
      <c r="BO11" s="17">
        <v>0.420917751056126</v>
      </c>
      <c r="BP11" s="17"/>
      <c r="BQ11" s="17">
        <v>0.42205158221189898</v>
      </c>
      <c r="BR11" s="17">
        <v>0.39645392427422299</v>
      </c>
      <c r="BS11" s="17"/>
      <c r="BT11" s="17">
        <v>0.42753151547624302</v>
      </c>
      <c r="BU11" s="17">
        <v>0.40420009428486298</v>
      </c>
      <c r="BV11" s="17"/>
      <c r="BW11" s="17">
        <v>0.42048049462086001</v>
      </c>
      <c r="BX11" s="17">
        <v>0.42523044312138297</v>
      </c>
    </row>
    <row r="12" spans="2:76" x14ac:dyDescent="0.35">
      <c r="B12" s="18" t="s">
        <v>303</v>
      </c>
      <c r="C12" s="17">
        <v>0.34934568843474401</v>
      </c>
      <c r="D12" s="17">
        <v>0.38318784566685099</v>
      </c>
      <c r="E12" s="17">
        <v>0.32131763864485002</v>
      </c>
      <c r="F12" s="17"/>
      <c r="G12" s="17">
        <v>0.19543645443376501</v>
      </c>
      <c r="H12" s="17">
        <v>0.34938549405457298</v>
      </c>
      <c r="I12" s="17">
        <v>0.36871077935963897</v>
      </c>
      <c r="J12" s="17"/>
      <c r="K12" s="17">
        <v>0.40562876951939703</v>
      </c>
      <c r="L12" s="17">
        <v>0.373494735888595</v>
      </c>
      <c r="M12" s="17">
        <v>0.359963592895235</v>
      </c>
      <c r="N12" s="17">
        <v>0.46277847891337198</v>
      </c>
      <c r="O12" s="17">
        <v>0.14373961655419801</v>
      </c>
      <c r="P12" s="17">
        <v>0.16382011898498999</v>
      </c>
      <c r="Q12" s="17">
        <v>0.38932601367799302</v>
      </c>
      <c r="R12" s="17">
        <v>0.289512885022358</v>
      </c>
      <c r="S12" s="17">
        <v>0.18288710595355101</v>
      </c>
      <c r="T12" s="17">
        <v>0.34969037130608499</v>
      </c>
      <c r="U12" s="17">
        <v>0.29585678521859199</v>
      </c>
      <c r="V12" s="17">
        <v>0.50870743098276805</v>
      </c>
      <c r="W12" s="17">
        <v>0.22129754307645699</v>
      </c>
      <c r="X12" s="17">
        <v>0.26936606502841998</v>
      </c>
      <c r="Y12" s="17">
        <v>0.30678281609386499</v>
      </c>
      <c r="Z12" s="17">
        <v>0.61405636793977803</v>
      </c>
      <c r="AA12" s="17"/>
      <c r="AB12" s="17">
        <v>0.32624260975800201</v>
      </c>
      <c r="AC12" s="17">
        <v>0.39804238442273199</v>
      </c>
      <c r="AD12" s="17">
        <v>0.31755576633834398</v>
      </c>
      <c r="AE12" s="17">
        <v>0.38074399234936102</v>
      </c>
      <c r="AF12" s="17"/>
      <c r="AG12" s="17">
        <v>0.35571269428381103</v>
      </c>
      <c r="AH12" s="17">
        <v>0.35716134662487797</v>
      </c>
      <c r="AI12" s="17">
        <v>0.32470322659303802</v>
      </c>
      <c r="AJ12" s="17">
        <v>0.487154910285788</v>
      </c>
      <c r="AK12" s="17"/>
      <c r="AL12" s="17">
        <v>0.36465410054494701</v>
      </c>
      <c r="AM12" s="17">
        <v>0.37758800575425799</v>
      </c>
      <c r="AN12" s="17">
        <v>0.31943688401619802</v>
      </c>
      <c r="AO12" s="17">
        <v>0.47500500234055998</v>
      </c>
      <c r="AP12" s="17">
        <v>0.45061256889350298</v>
      </c>
      <c r="AQ12" s="17">
        <v>0.38063543423041601</v>
      </c>
      <c r="AR12" s="17"/>
      <c r="AS12" s="17">
        <v>0.35523667192726399</v>
      </c>
      <c r="AT12" s="17">
        <v>0.37438641979709403</v>
      </c>
      <c r="AU12" s="17">
        <v>0.37438641979709403</v>
      </c>
      <c r="AV12" s="17" t="s">
        <v>136</v>
      </c>
      <c r="AW12" s="17" t="s">
        <v>136</v>
      </c>
      <c r="AX12" s="17" t="s">
        <v>136</v>
      </c>
      <c r="AY12" s="17">
        <v>0.19657907626579799</v>
      </c>
      <c r="AZ12" s="17">
        <v>0.39477261420792198</v>
      </c>
      <c r="BA12" s="17">
        <v>0</v>
      </c>
      <c r="BB12" s="17"/>
      <c r="BC12" s="17">
        <v>0.33771928657716299</v>
      </c>
      <c r="BD12" s="17">
        <v>0.30641744961188</v>
      </c>
      <c r="BE12" s="17">
        <v>0.44536494747845101</v>
      </c>
      <c r="BF12" s="17">
        <v>0.306281325410727</v>
      </c>
      <c r="BG12" s="17">
        <v>0.394960428619126</v>
      </c>
      <c r="BH12" s="17">
        <v>7.0305617459251402E-2</v>
      </c>
      <c r="BI12" s="17"/>
      <c r="BJ12" s="17">
        <v>0.40228693831249801</v>
      </c>
      <c r="BK12" s="17">
        <v>0.37014368355987698</v>
      </c>
      <c r="BL12" s="17">
        <v>0.371587677884194</v>
      </c>
      <c r="BM12" s="17">
        <v>0.31284067819046601</v>
      </c>
      <c r="BN12" s="17">
        <v>0.31041084110506301</v>
      </c>
      <c r="BO12" s="17">
        <v>0.36687696660962699</v>
      </c>
      <c r="BP12" s="17"/>
      <c r="BQ12" s="17">
        <v>0.35635361412482103</v>
      </c>
      <c r="BR12" s="17">
        <v>0.33094482941471498</v>
      </c>
      <c r="BS12" s="17"/>
      <c r="BT12" s="17">
        <v>0.364984942103454</v>
      </c>
      <c r="BU12" s="17">
        <v>0.33522811256398199</v>
      </c>
      <c r="BV12" s="17"/>
      <c r="BW12" s="17">
        <v>0.34597648250222501</v>
      </c>
      <c r="BX12" s="17">
        <v>0.36438129352642101</v>
      </c>
    </row>
    <row r="13" spans="2:76" ht="29" x14ac:dyDescent="0.35">
      <c r="B13" s="18" t="s">
        <v>304</v>
      </c>
      <c r="C13" s="17">
        <v>0.34339131774093701</v>
      </c>
      <c r="D13" s="17">
        <v>0.373775950493142</v>
      </c>
      <c r="E13" s="17">
        <v>0.31535009268738201</v>
      </c>
      <c r="F13" s="17"/>
      <c r="G13" s="17">
        <v>0.36328321149126902</v>
      </c>
      <c r="H13" s="17">
        <v>0.37438301395358697</v>
      </c>
      <c r="I13" s="17">
        <v>0.32951919596393903</v>
      </c>
      <c r="J13" s="17"/>
      <c r="K13" s="17">
        <v>0.40746921237450201</v>
      </c>
      <c r="L13" s="17">
        <v>0.34064095285200002</v>
      </c>
      <c r="M13" s="17">
        <v>0.396127754204251</v>
      </c>
      <c r="N13" s="17">
        <v>0.46207876468089099</v>
      </c>
      <c r="O13" s="17">
        <v>0.28747923310839701</v>
      </c>
      <c r="P13" s="17">
        <v>8.0583476521648698E-2</v>
      </c>
      <c r="Q13" s="17">
        <v>0.31507309176078901</v>
      </c>
      <c r="R13" s="17">
        <v>0.34368740168026601</v>
      </c>
      <c r="S13" s="17">
        <v>0.22732389415836601</v>
      </c>
      <c r="T13" s="17">
        <v>0.35654262048230001</v>
      </c>
      <c r="U13" s="17">
        <v>0.37857194055765198</v>
      </c>
      <c r="V13" s="17">
        <v>0.49389868145312399</v>
      </c>
      <c r="W13" s="17">
        <v>0.186535681762347</v>
      </c>
      <c r="X13" s="17">
        <v>0.26813223008514098</v>
      </c>
      <c r="Y13" s="17">
        <v>0.362859459573799</v>
      </c>
      <c r="Z13" s="17">
        <v>0.25240634540900397</v>
      </c>
      <c r="AA13" s="17"/>
      <c r="AB13" s="17">
        <v>0.34788866698955401</v>
      </c>
      <c r="AC13" s="17">
        <v>0.35299497746444303</v>
      </c>
      <c r="AD13" s="17">
        <v>0.326024517654734</v>
      </c>
      <c r="AE13" s="17">
        <v>0.37300867574797703</v>
      </c>
      <c r="AF13" s="17"/>
      <c r="AG13" s="17">
        <v>0.34409215633834001</v>
      </c>
      <c r="AH13" s="17">
        <v>0.31065876140938098</v>
      </c>
      <c r="AI13" s="17">
        <v>0.35029407079619101</v>
      </c>
      <c r="AJ13" s="17">
        <v>0.49096352373371999</v>
      </c>
      <c r="AK13" s="17"/>
      <c r="AL13" s="17">
        <v>0.37302852688675697</v>
      </c>
      <c r="AM13" s="17">
        <v>0.37491532159482999</v>
      </c>
      <c r="AN13" s="17">
        <v>0.29523907124100102</v>
      </c>
      <c r="AO13" s="17">
        <v>0.234985734262352</v>
      </c>
      <c r="AP13" s="17">
        <v>0.43890762210726603</v>
      </c>
      <c r="AQ13" s="17">
        <v>0.34414301259961</v>
      </c>
      <c r="AR13" s="17"/>
      <c r="AS13" s="17">
        <v>0.32907598283879702</v>
      </c>
      <c r="AT13" s="17">
        <v>0.38632868833663703</v>
      </c>
      <c r="AU13" s="17">
        <v>0.38632868833663703</v>
      </c>
      <c r="AV13" s="17" t="s">
        <v>136</v>
      </c>
      <c r="AW13" s="17" t="s">
        <v>136</v>
      </c>
      <c r="AX13" s="17" t="s">
        <v>136</v>
      </c>
      <c r="AY13" s="17">
        <v>0.40343740937724798</v>
      </c>
      <c r="AZ13" s="17">
        <v>0.57687075026685797</v>
      </c>
      <c r="BA13" s="17">
        <v>0</v>
      </c>
      <c r="BB13" s="17"/>
      <c r="BC13" s="17">
        <v>0.32810494890705999</v>
      </c>
      <c r="BD13" s="17">
        <v>0.20993280435231201</v>
      </c>
      <c r="BE13" s="17">
        <v>0.419313505932909</v>
      </c>
      <c r="BF13" s="17">
        <v>0.28454861550590999</v>
      </c>
      <c r="BG13" s="17">
        <v>0.407989107203926</v>
      </c>
      <c r="BH13" s="17">
        <v>0.25352686326088297</v>
      </c>
      <c r="BI13" s="17"/>
      <c r="BJ13" s="17">
        <v>0.33552342347541098</v>
      </c>
      <c r="BK13" s="17">
        <v>0.35116768931277997</v>
      </c>
      <c r="BL13" s="17">
        <v>0.36147935704996798</v>
      </c>
      <c r="BM13" s="17">
        <v>0.35450797414568103</v>
      </c>
      <c r="BN13" s="17">
        <v>0.33904730446297898</v>
      </c>
      <c r="BO13" s="17">
        <v>0.30503832489135002</v>
      </c>
      <c r="BP13" s="17"/>
      <c r="BQ13" s="17">
        <v>0.33603808677679098</v>
      </c>
      <c r="BR13" s="17">
        <v>0.352587169462386</v>
      </c>
      <c r="BS13" s="17"/>
      <c r="BT13" s="17">
        <v>0.35407595635342498</v>
      </c>
      <c r="BU13" s="17">
        <v>0.32741120457136103</v>
      </c>
      <c r="BV13" s="17"/>
      <c r="BW13" s="17">
        <v>0.33073329278397001</v>
      </c>
      <c r="BX13" s="17">
        <v>0.37120088712167099</v>
      </c>
    </row>
    <row r="14" spans="2:76" ht="29" x14ac:dyDescent="0.35">
      <c r="B14" s="18" t="s">
        <v>147</v>
      </c>
      <c r="C14" s="17">
        <v>0.306940672015175</v>
      </c>
      <c r="D14" s="17">
        <v>0.331431086605535</v>
      </c>
      <c r="E14" s="17">
        <v>0.28385335941704498</v>
      </c>
      <c r="F14" s="17"/>
      <c r="G14" s="17">
        <v>0.33149662384319301</v>
      </c>
      <c r="H14" s="17">
        <v>0.35102762794700398</v>
      </c>
      <c r="I14" s="17">
        <v>0.28767807449999799</v>
      </c>
      <c r="J14" s="17"/>
      <c r="K14" s="17">
        <v>0.27930257986812601</v>
      </c>
      <c r="L14" s="17">
        <v>0.27034208373813701</v>
      </c>
      <c r="M14" s="17">
        <v>0.239272288382406</v>
      </c>
      <c r="N14" s="17">
        <v>0.37895325428266802</v>
      </c>
      <c r="O14" s="17">
        <v>0.14571100188123101</v>
      </c>
      <c r="P14" s="17">
        <v>0.16116695304329701</v>
      </c>
      <c r="Q14" s="17">
        <v>0.299374041575037</v>
      </c>
      <c r="R14" s="17">
        <v>0.33502410405640098</v>
      </c>
      <c r="S14" s="17">
        <v>0.124963983964843</v>
      </c>
      <c r="T14" s="17">
        <v>0.33256397033858698</v>
      </c>
      <c r="U14" s="17">
        <v>0.416734265655616</v>
      </c>
      <c r="V14" s="17">
        <v>0.28175516796320399</v>
      </c>
      <c r="W14" s="17">
        <v>0.40645113788751602</v>
      </c>
      <c r="X14" s="17">
        <v>0.450525112162519</v>
      </c>
      <c r="Y14" s="17">
        <v>0.34687599826732302</v>
      </c>
      <c r="Z14" s="17">
        <v>0.24117244395215101</v>
      </c>
      <c r="AA14" s="17"/>
      <c r="AB14" s="17">
        <v>0.33756995440531001</v>
      </c>
      <c r="AC14" s="17">
        <v>0.29492045995895799</v>
      </c>
      <c r="AD14" s="17">
        <v>0.26182064665112997</v>
      </c>
      <c r="AE14" s="17">
        <v>0.42998162336773899</v>
      </c>
      <c r="AF14" s="17"/>
      <c r="AG14" s="17">
        <v>0.30774991068445301</v>
      </c>
      <c r="AH14" s="17">
        <v>0.28981796090484702</v>
      </c>
      <c r="AI14" s="17">
        <v>0.32542584272855202</v>
      </c>
      <c r="AJ14" s="17">
        <v>0.66449522211294598</v>
      </c>
      <c r="AK14" s="17"/>
      <c r="AL14" s="17">
        <v>0.33238737492312298</v>
      </c>
      <c r="AM14" s="17">
        <v>0.37722824968073698</v>
      </c>
      <c r="AN14" s="17">
        <v>0.27588189229000398</v>
      </c>
      <c r="AO14" s="17">
        <v>0.19076316653407299</v>
      </c>
      <c r="AP14" s="17">
        <v>0.28174614974693102</v>
      </c>
      <c r="AQ14" s="17">
        <v>0.35750225533844399</v>
      </c>
      <c r="AR14" s="17"/>
      <c r="AS14" s="17">
        <v>0.30001438087672</v>
      </c>
      <c r="AT14" s="17">
        <v>0.30576612363150002</v>
      </c>
      <c r="AU14" s="17">
        <v>0.30576612363150002</v>
      </c>
      <c r="AV14" s="17" t="s">
        <v>136</v>
      </c>
      <c r="AW14" s="17" t="s">
        <v>136</v>
      </c>
      <c r="AX14" s="17" t="s">
        <v>136</v>
      </c>
      <c r="AY14" s="17">
        <v>0.40059091837331401</v>
      </c>
      <c r="AZ14" s="17">
        <v>0.41537968846617301</v>
      </c>
      <c r="BA14" s="17">
        <v>0.31078057299475398</v>
      </c>
      <c r="BB14" s="17"/>
      <c r="BC14" s="17">
        <v>0.27106044826686398</v>
      </c>
      <c r="BD14" s="17">
        <v>0.26843461565141402</v>
      </c>
      <c r="BE14" s="17">
        <v>0.36928432554560903</v>
      </c>
      <c r="BF14" s="17">
        <v>0.346970863307551</v>
      </c>
      <c r="BG14" s="17">
        <v>0.33594045046033999</v>
      </c>
      <c r="BH14" s="17">
        <v>0.114738546065639</v>
      </c>
      <c r="BI14" s="17"/>
      <c r="BJ14" s="17">
        <v>0.31709429884671603</v>
      </c>
      <c r="BK14" s="17">
        <v>0.26450790488377701</v>
      </c>
      <c r="BL14" s="17">
        <v>0.291586636999355</v>
      </c>
      <c r="BM14" s="17">
        <v>0.31432181063477799</v>
      </c>
      <c r="BN14" s="17">
        <v>0.332408411787318</v>
      </c>
      <c r="BO14" s="17">
        <v>0.33551910512573802</v>
      </c>
      <c r="BP14" s="17"/>
      <c r="BQ14" s="17">
        <v>0.31961165940443498</v>
      </c>
      <c r="BR14" s="17">
        <v>0.27462978419469602</v>
      </c>
      <c r="BS14" s="17"/>
      <c r="BT14" s="17">
        <v>0.31921203766131301</v>
      </c>
      <c r="BU14" s="17">
        <v>0.28897199520938199</v>
      </c>
      <c r="BV14" s="17"/>
      <c r="BW14" s="17">
        <v>0.31994520652268199</v>
      </c>
      <c r="BX14" s="17">
        <v>0.29659620213055399</v>
      </c>
    </row>
    <row r="15" spans="2:76" ht="29" x14ac:dyDescent="0.35">
      <c r="B15" s="18" t="s">
        <v>305</v>
      </c>
      <c r="C15" s="17">
        <v>0.1709902920759</v>
      </c>
      <c r="D15" s="17">
        <v>0.17349391604862099</v>
      </c>
      <c r="E15" s="17">
        <v>0.16934712984769301</v>
      </c>
      <c r="F15" s="17"/>
      <c r="G15" s="17">
        <v>0.188398519149405</v>
      </c>
      <c r="H15" s="17">
        <v>0.20560319319894499</v>
      </c>
      <c r="I15" s="17">
        <v>0.156102687199934</v>
      </c>
      <c r="J15" s="17"/>
      <c r="K15" s="17">
        <v>0.14839090489295401</v>
      </c>
      <c r="L15" s="17">
        <v>0.14906737648246099</v>
      </c>
      <c r="M15" s="17">
        <v>0.23399161011276301</v>
      </c>
      <c r="N15" s="17">
        <v>0.165518771388283</v>
      </c>
      <c r="O15" s="17">
        <v>0.14373961655419801</v>
      </c>
      <c r="P15" s="17">
        <v>7.9667640905502796E-2</v>
      </c>
      <c r="Q15" s="17">
        <v>0.124715815526067</v>
      </c>
      <c r="R15" s="17">
        <v>0.20366638888880201</v>
      </c>
      <c r="S15" s="17">
        <v>0.29509495470994801</v>
      </c>
      <c r="T15" s="17">
        <v>0.183141140469746</v>
      </c>
      <c r="U15" s="17">
        <v>0.222352639136706</v>
      </c>
      <c r="V15" s="17">
        <v>0.14169413505646999</v>
      </c>
      <c r="W15" s="17">
        <v>0.123302997354527</v>
      </c>
      <c r="X15" s="17">
        <v>8.8207017894320797E-2</v>
      </c>
      <c r="Y15" s="17">
        <v>0.25835388759427502</v>
      </c>
      <c r="Z15" s="17">
        <v>0.18079178602002199</v>
      </c>
      <c r="AA15" s="17"/>
      <c r="AB15" s="17">
        <v>0.17394150142227699</v>
      </c>
      <c r="AC15" s="17">
        <v>0.18650541315852501</v>
      </c>
      <c r="AD15" s="17">
        <v>0.12812764817934799</v>
      </c>
      <c r="AE15" s="17">
        <v>0.17391223058493299</v>
      </c>
      <c r="AF15" s="17"/>
      <c r="AG15" s="17">
        <v>0.17241216307044499</v>
      </c>
      <c r="AH15" s="17">
        <v>0.128887180943797</v>
      </c>
      <c r="AI15" s="17">
        <v>0.134629775848667</v>
      </c>
      <c r="AJ15" s="17">
        <v>0.3304950705702</v>
      </c>
      <c r="AK15" s="17"/>
      <c r="AL15" s="17">
        <v>0.18122112385511199</v>
      </c>
      <c r="AM15" s="17">
        <v>0.17927851604078601</v>
      </c>
      <c r="AN15" s="17">
        <v>0.25406773891457901</v>
      </c>
      <c r="AO15" s="17">
        <v>0.10051690235471999</v>
      </c>
      <c r="AP15" s="17">
        <v>0.19623877100325501</v>
      </c>
      <c r="AQ15" s="17">
        <v>0.25288919048817299</v>
      </c>
      <c r="AR15" s="17"/>
      <c r="AS15" s="17">
        <v>0.163866400559917</v>
      </c>
      <c r="AT15" s="17">
        <v>0.179303529258034</v>
      </c>
      <c r="AU15" s="17">
        <v>0.179303529258034</v>
      </c>
      <c r="AV15" s="17" t="s">
        <v>136</v>
      </c>
      <c r="AW15" s="17" t="s">
        <v>136</v>
      </c>
      <c r="AX15" s="17" t="s">
        <v>136</v>
      </c>
      <c r="AY15" s="17">
        <v>0.105532979437081</v>
      </c>
      <c r="AZ15" s="17">
        <v>0.31301528268311901</v>
      </c>
      <c r="BA15" s="17">
        <v>0</v>
      </c>
      <c r="BB15" s="17"/>
      <c r="BC15" s="17">
        <v>0.188846483626675</v>
      </c>
      <c r="BD15" s="17">
        <v>0.16925364409541799</v>
      </c>
      <c r="BE15" s="17">
        <v>0.179169543804854</v>
      </c>
      <c r="BF15" s="17">
        <v>0.154006029722254</v>
      </c>
      <c r="BG15" s="17">
        <v>0.154050212564009</v>
      </c>
      <c r="BH15" s="17">
        <v>0.23119448196074899</v>
      </c>
      <c r="BI15" s="17"/>
      <c r="BJ15" s="17">
        <v>7.8471149920461294E-2</v>
      </c>
      <c r="BK15" s="17">
        <v>0.21464135588857999</v>
      </c>
      <c r="BL15" s="17">
        <v>0.23032653127337999</v>
      </c>
      <c r="BM15" s="17">
        <v>0.149852594900479</v>
      </c>
      <c r="BN15" s="17">
        <v>0.18312810780607899</v>
      </c>
      <c r="BO15" s="17">
        <v>0.18436428635629801</v>
      </c>
      <c r="BP15" s="17"/>
      <c r="BQ15" s="17">
        <v>0.16180876374233899</v>
      </c>
      <c r="BR15" s="17">
        <v>0.18862308818993601</v>
      </c>
      <c r="BS15" s="17"/>
      <c r="BT15" s="17">
        <v>0.17058977470579301</v>
      </c>
      <c r="BU15" s="17">
        <v>0.173587446756365</v>
      </c>
      <c r="BV15" s="17"/>
      <c r="BW15" s="17">
        <v>0.17742591320189299</v>
      </c>
      <c r="BX15" s="17">
        <v>0.169427967598624</v>
      </c>
    </row>
    <row r="16" spans="2:76" x14ac:dyDescent="0.35">
      <c r="B16" s="18" t="s">
        <v>143</v>
      </c>
      <c r="C16" s="17">
        <v>0.16193790534004401</v>
      </c>
      <c r="D16" s="17">
        <v>0.19615872583316499</v>
      </c>
      <c r="E16" s="17">
        <v>0.13302901976445</v>
      </c>
      <c r="F16" s="17"/>
      <c r="G16" s="17">
        <v>0.156594410288627</v>
      </c>
      <c r="H16" s="17">
        <v>0.145944970275036</v>
      </c>
      <c r="I16" s="17">
        <v>0.168476768153381</v>
      </c>
      <c r="J16" s="17"/>
      <c r="K16" s="17">
        <v>0.148925904846507</v>
      </c>
      <c r="L16" s="17">
        <v>0.18883836649236299</v>
      </c>
      <c r="M16" s="17">
        <v>0.119059969722365</v>
      </c>
      <c r="N16" s="17">
        <v>4.1825549679717001E-2</v>
      </c>
      <c r="O16" s="17">
        <v>0.57412482414628696</v>
      </c>
      <c r="P16" s="17">
        <v>0.176844599204005</v>
      </c>
      <c r="Q16" s="17">
        <v>7.3453852951000098E-2</v>
      </c>
      <c r="R16" s="17">
        <v>0.15558966890494799</v>
      </c>
      <c r="S16" s="17">
        <v>0.238287248965912</v>
      </c>
      <c r="T16" s="17">
        <v>0.194353526154627</v>
      </c>
      <c r="U16" s="17">
        <v>0.15091883212959001</v>
      </c>
      <c r="V16" s="17">
        <v>0.28552062800727301</v>
      </c>
      <c r="W16" s="17">
        <v>8.8310859840603204E-2</v>
      </c>
      <c r="X16" s="17">
        <v>8.9962606095410097E-2</v>
      </c>
      <c r="Y16" s="17">
        <v>0.25106501797749298</v>
      </c>
      <c r="Z16" s="17">
        <v>0.12041112808789201</v>
      </c>
      <c r="AA16" s="17"/>
      <c r="AB16" s="17">
        <v>0.140478603364111</v>
      </c>
      <c r="AC16" s="17">
        <v>0.15107555957510599</v>
      </c>
      <c r="AD16" s="17">
        <v>0.201339410496059</v>
      </c>
      <c r="AE16" s="17">
        <v>0.25584852956124299</v>
      </c>
      <c r="AF16" s="17"/>
      <c r="AG16" s="17">
        <v>0.168309478349877</v>
      </c>
      <c r="AH16" s="17">
        <v>0.16130192166106599</v>
      </c>
      <c r="AI16" s="17">
        <v>0.12724370042667901</v>
      </c>
      <c r="AJ16" s="17">
        <v>0.33746925385134302</v>
      </c>
      <c r="AK16" s="17"/>
      <c r="AL16" s="17">
        <v>0.21481276319401399</v>
      </c>
      <c r="AM16" s="17">
        <v>0.125591126131676</v>
      </c>
      <c r="AN16" s="17">
        <v>8.6359383772658796E-2</v>
      </c>
      <c r="AO16" s="17">
        <v>8.2922047986825495E-2</v>
      </c>
      <c r="AP16" s="17">
        <v>0.19910103799330001</v>
      </c>
      <c r="AQ16" s="17">
        <v>0.201982924891596</v>
      </c>
      <c r="AR16" s="17"/>
      <c r="AS16" s="17">
        <v>0.15171836960763199</v>
      </c>
      <c r="AT16" s="17">
        <v>0.21861064454271301</v>
      </c>
      <c r="AU16" s="17">
        <v>0.21861064454271301</v>
      </c>
      <c r="AV16" s="17" t="s">
        <v>136</v>
      </c>
      <c r="AW16" s="17" t="s">
        <v>136</v>
      </c>
      <c r="AX16" s="17" t="s">
        <v>136</v>
      </c>
      <c r="AY16" s="17">
        <v>5.11162503061659E-2</v>
      </c>
      <c r="AZ16" s="17">
        <v>0.17977647857039999</v>
      </c>
      <c r="BA16" s="17">
        <v>0.31078057299475398</v>
      </c>
      <c r="BB16" s="17"/>
      <c r="BC16" s="17">
        <v>0.141639325127034</v>
      </c>
      <c r="BD16" s="17">
        <v>0.20210274287764399</v>
      </c>
      <c r="BE16" s="17">
        <v>4.3166188809747298E-2</v>
      </c>
      <c r="BF16" s="17">
        <v>0.15966771296107299</v>
      </c>
      <c r="BG16" s="17">
        <v>0.17925157653219301</v>
      </c>
      <c r="BH16" s="17">
        <v>0.206662287413546</v>
      </c>
      <c r="BI16" s="17"/>
      <c r="BJ16" s="17">
        <v>0.16704817491097201</v>
      </c>
      <c r="BK16" s="17">
        <v>0.146656085236536</v>
      </c>
      <c r="BL16" s="17">
        <v>0.143551597670556</v>
      </c>
      <c r="BM16" s="17">
        <v>0.18070339978761699</v>
      </c>
      <c r="BN16" s="17">
        <v>0.18663333537261001</v>
      </c>
      <c r="BO16" s="17">
        <v>0.12522378272110199</v>
      </c>
      <c r="BP16" s="17"/>
      <c r="BQ16" s="17">
        <v>0.17005175023345301</v>
      </c>
      <c r="BR16" s="17">
        <v>0.13858911823723899</v>
      </c>
      <c r="BS16" s="17"/>
      <c r="BT16" s="17">
        <v>0.17526601323490401</v>
      </c>
      <c r="BU16" s="17">
        <v>0.15069632877696301</v>
      </c>
      <c r="BV16" s="17"/>
      <c r="BW16" s="17">
        <v>0.14633305076793199</v>
      </c>
      <c r="BX16" s="17">
        <v>0.203406771822539</v>
      </c>
    </row>
    <row r="17" spans="2:76" ht="29" x14ac:dyDescent="0.35">
      <c r="B17" s="18" t="s">
        <v>306</v>
      </c>
      <c r="C17" s="17">
        <v>0.1096365935073</v>
      </c>
      <c r="D17" s="17">
        <v>8.5427075473605299E-2</v>
      </c>
      <c r="E17" s="17">
        <v>0.13075290379675999</v>
      </c>
      <c r="F17" s="17"/>
      <c r="G17" s="17">
        <v>0.119270438792953</v>
      </c>
      <c r="H17" s="17">
        <v>0.11987586107385099</v>
      </c>
      <c r="I17" s="17">
        <v>0.10466788614599799</v>
      </c>
      <c r="J17" s="17"/>
      <c r="K17" s="17">
        <v>6.5859043751950605E-2</v>
      </c>
      <c r="L17" s="17">
        <v>0.14528722579553599</v>
      </c>
      <c r="M17" s="17">
        <v>0.107387807406048</v>
      </c>
      <c r="N17" s="17">
        <v>8.3690237191202194E-2</v>
      </c>
      <c r="O17" s="17">
        <v>0.14106646726186001</v>
      </c>
      <c r="P17" s="17">
        <v>7.9667640905502796E-2</v>
      </c>
      <c r="Q17" s="17">
        <v>0.113148383872228</v>
      </c>
      <c r="R17" s="17">
        <v>8.4206324522255294E-2</v>
      </c>
      <c r="S17" s="17">
        <v>0.17309336836164399</v>
      </c>
      <c r="T17" s="17">
        <v>7.2915025344775702E-2</v>
      </c>
      <c r="U17" s="17">
        <v>0.16753844403738699</v>
      </c>
      <c r="V17" s="17">
        <v>0.13830555457170299</v>
      </c>
      <c r="W17" s="17">
        <v>0.121052100125618</v>
      </c>
      <c r="X17" s="17">
        <v>0.26761047682733002</v>
      </c>
      <c r="Y17" s="17">
        <v>0.104998404925538</v>
      </c>
      <c r="Z17" s="17">
        <v>0.20265825975170701</v>
      </c>
      <c r="AA17" s="17"/>
      <c r="AB17" s="17">
        <v>0.12081154446072501</v>
      </c>
      <c r="AC17" s="17">
        <v>0.10806927024782299</v>
      </c>
      <c r="AD17" s="17">
        <v>0.12141594210187399</v>
      </c>
      <c r="AE17" s="17">
        <v>6.9637628436305499E-2</v>
      </c>
      <c r="AF17" s="17"/>
      <c r="AG17" s="17">
        <v>0.108486275882096</v>
      </c>
      <c r="AH17" s="17">
        <v>5.4592530343847499E-2</v>
      </c>
      <c r="AI17" s="17">
        <v>0.163370760569748</v>
      </c>
      <c r="AJ17" s="17">
        <v>0</v>
      </c>
      <c r="AK17" s="17"/>
      <c r="AL17" s="17">
        <v>8.7638180640985094E-2</v>
      </c>
      <c r="AM17" s="17">
        <v>0.109416431314069</v>
      </c>
      <c r="AN17" s="17">
        <v>0.18853462699600401</v>
      </c>
      <c r="AO17" s="17">
        <v>7.5271038043179306E-2</v>
      </c>
      <c r="AP17" s="17">
        <v>0</v>
      </c>
      <c r="AQ17" s="17">
        <v>6.93117837836211E-2</v>
      </c>
      <c r="AR17" s="17"/>
      <c r="AS17" s="17">
        <v>0.11019588139590999</v>
      </c>
      <c r="AT17" s="17">
        <v>5.57628405630771E-2</v>
      </c>
      <c r="AU17" s="17">
        <v>5.57628405630771E-2</v>
      </c>
      <c r="AV17" s="17" t="s">
        <v>136</v>
      </c>
      <c r="AW17" s="17" t="s">
        <v>136</v>
      </c>
      <c r="AX17" s="17" t="s">
        <v>136</v>
      </c>
      <c r="AY17" s="17">
        <v>0.11215002680950301</v>
      </c>
      <c r="AZ17" s="17">
        <v>0.128876355011069</v>
      </c>
      <c r="BA17" s="17">
        <v>0</v>
      </c>
      <c r="BB17" s="17"/>
      <c r="BC17" s="17">
        <v>0.10877295520784</v>
      </c>
      <c r="BD17" s="17">
        <v>9.72802602685926E-2</v>
      </c>
      <c r="BE17" s="17">
        <v>8.7106693745288802E-2</v>
      </c>
      <c r="BF17" s="17">
        <v>0.130695183322032</v>
      </c>
      <c r="BG17" s="17">
        <v>0.10231800189859799</v>
      </c>
      <c r="BH17" s="17">
        <v>0.19649435024617001</v>
      </c>
      <c r="BI17" s="17"/>
      <c r="BJ17" s="17">
        <v>8.67780986537732E-2</v>
      </c>
      <c r="BK17" s="17">
        <v>9.0628677138416505E-2</v>
      </c>
      <c r="BL17" s="17">
        <v>8.1856302710699103E-2</v>
      </c>
      <c r="BM17" s="17">
        <v>0.133430161768754</v>
      </c>
      <c r="BN17" s="17">
        <v>0.14784290739091299</v>
      </c>
      <c r="BO17" s="17">
        <v>8.9589238142159897E-2</v>
      </c>
      <c r="BP17" s="17"/>
      <c r="BQ17" s="17">
        <v>0.113733996750762</v>
      </c>
      <c r="BR17" s="17">
        <v>0.101320274948207</v>
      </c>
      <c r="BS17" s="17"/>
      <c r="BT17" s="17">
        <v>0.103947584731043</v>
      </c>
      <c r="BU17" s="17">
        <v>0.116731604013825</v>
      </c>
      <c r="BV17" s="17"/>
      <c r="BW17" s="17">
        <v>0.10758372892472</v>
      </c>
      <c r="BX17" s="17">
        <v>0.112433980649953</v>
      </c>
    </row>
    <row r="18" spans="2:76" x14ac:dyDescent="0.35">
      <c r="B18" s="18" t="s">
        <v>148</v>
      </c>
      <c r="C18" s="17">
        <v>9.21970022949017E-2</v>
      </c>
      <c r="D18" s="17">
        <v>8.3509768826285594E-2</v>
      </c>
      <c r="E18" s="17">
        <v>9.9930992343293598E-2</v>
      </c>
      <c r="F18" s="17"/>
      <c r="G18" s="17">
        <v>5.0038522526081097E-2</v>
      </c>
      <c r="H18" s="17">
        <v>0.113206043115267</v>
      </c>
      <c r="I18" s="17">
        <v>8.9799564074875493E-2</v>
      </c>
      <c r="J18" s="17"/>
      <c r="K18" s="17">
        <v>9.8764027212401101E-2</v>
      </c>
      <c r="L18" s="17">
        <v>5.1959990788017003E-2</v>
      </c>
      <c r="M18" s="17">
        <v>0.14174202196232899</v>
      </c>
      <c r="N18" s="17">
        <v>8.1828534197080596E-2</v>
      </c>
      <c r="O18" s="17">
        <v>0.14373961655419801</v>
      </c>
      <c r="P18" s="17">
        <v>0</v>
      </c>
      <c r="Q18" s="17">
        <v>1.6607268521755501E-2</v>
      </c>
      <c r="R18" s="17">
        <v>9.6659387717648398E-2</v>
      </c>
      <c r="S18" s="17">
        <v>6.6986661005167106E-2</v>
      </c>
      <c r="T18" s="17">
        <v>0.12722123208091801</v>
      </c>
      <c r="U18" s="17">
        <v>0.112073144419985</v>
      </c>
      <c r="V18" s="17">
        <v>7.1165006967998198E-2</v>
      </c>
      <c r="W18" s="17">
        <v>9.2565237836855302E-2</v>
      </c>
      <c r="X18" s="17">
        <v>0</v>
      </c>
      <c r="Y18" s="17">
        <v>0.20295427693314799</v>
      </c>
      <c r="Z18" s="17">
        <v>0.24117244395215101</v>
      </c>
      <c r="AA18" s="17"/>
      <c r="AB18" s="17">
        <v>0.120320289706332</v>
      </c>
      <c r="AC18" s="17">
        <v>6.9615122027353801E-2</v>
      </c>
      <c r="AD18" s="17">
        <v>0.10055296407794299</v>
      </c>
      <c r="AE18" s="17">
        <v>8.7833353911962703E-2</v>
      </c>
      <c r="AF18" s="17"/>
      <c r="AG18" s="17">
        <v>9.1320675154668504E-2</v>
      </c>
      <c r="AH18" s="17">
        <v>9.7860819767178794E-2</v>
      </c>
      <c r="AI18" s="17">
        <v>0.116252622998364</v>
      </c>
      <c r="AJ18" s="17">
        <v>0</v>
      </c>
      <c r="AK18" s="17"/>
      <c r="AL18" s="17">
        <v>7.0747763310797199E-2</v>
      </c>
      <c r="AM18" s="17">
        <v>8.87484810047241E-2</v>
      </c>
      <c r="AN18" s="17">
        <v>0.109582135997291</v>
      </c>
      <c r="AO18" s="17">
        <v>6.8943512816278904E-2</v>
      </c>
      <c r="AP18" s="17">
        <v>0.28946245006672999</v>
      </c>
      <c r="AQ18" s="17">
        <v>0.11156137166154401</v>
      </c>
      <c r="AR18" s="17"/>
      <c r="AS18" s="17">
        <v>0.10630808602403601</v>
      </c>
      <c r="AT18" s="17">
        <v>4.8742931192300103E-2</v>
      </c>
      <c r="AU18" s="17">
        <v>4.8742931192300103E-2</v>
      </c>
      <c r="AV18" s="17" t="s">
        <v>136</v>
      </c>
      <c r="AW18" s="17" t="s">
        <v>136</v>
      </c>
      <c r="AX18" s="17" t="s">
        <v>136</v>
      </c>
      <c r="AY18" s="17">
        <v>5.11162503061659E-2</v>
      </c>
      <c r="AZ18" s="17">
        <v>0.110740464176104</v>
      </c>
      <c r="BA18" s="17">
        <v>0</v>
      </c>
      <c r="BB18" s="17"/>
      <c r="BC18" s="17">
        <v>0.10539306531934201</v>
      </c>
      <c r="BD18" s="17">
        <v>7.4183764122611504E-2</v>
      </c>
      <c r="BE18" s="17">
        <v>4.3166188809747298E-2</v>
      </c>
      <c r="BF18" s="17">
        <v>7.5341800906126494E-2</v>
      </c>
      <c r="BG18" s="17">
        <v>9.5412527539293704E-2</v>
      </c>
      <c r="BH18" s="17">
        <v>0.114738546065639</v>
      </c>
      <c r="BI18" s="17"/>
      <c r="BJ18" s="17">
        <v>6.9339868428516804E-2</v>
      </c>
      <c r="BK18" s="17">
        <v>0.148109292517945</v>
      </c>
      <c r="BL18" s="17">
        <v>0.104626612802075</v>
      </c>
      <c r="BM18" s="17">
        <v>6.47417506071577E-2</v>
      </c>
      <c r="BN18" s="17">
        <v>5.1483604249663001E-2</v>
      </c>
      <c r="BO18" s="17">
        <v>0.119137747384938</v>
      </c>
      <c r="BP18" s="17"/>
      <c r="BQ18" s="17">
        <v>9.8897394405658104E-2</v>
      </c>
      <c r="BR18" s="17">
        <v>7.1319387311336802E-2</v>
      </c>
      <c r="BS18" s="17"/>
      <c r="BT18" s="17">
        <v>8.2242548061125506E-2</v>
      </c>
      <c r="BU18" s="17">
        <v>0.103331476075982</v>
      </c>
      <c r="BV18" s="17"/>
      <c r="BW18" s="17">
        <v>9.1630328072312195E-2</v>
      </c>
      <c r="BX18" s="17">
        <v>9.0251986923510594E-2</v>
      </c>
    </row>
    <row r="19" spans="2:76" ht="29" x14ac:dyDescent="0.35">
      <c r="B19" s="18" t="s">
        <v>307</v>
      </c>
      <c r="C19" s="17">
        <v>9.0122619510083907E-2</v>
      </c>
      <c r="D19" s="17">
        <v>0.118342455643102</v>
      </c>
      <c r="E19" s="17">
        <v>6.6154486504615806E-2</v>
      </c>
      <c r="F19" s="17"/>
      <c r="G19" s="17">
        <v>0.139167204141773</v>
      </c>
      <c r="H19" s="17">
        <v>0.139478304261341</v>
      </c>
      <c r="I19" s="17">
        <v>6.5843991702611293E-2</v>
      </c>
      <c r="J19" s="17"/>
      <c r="K19" s="17">
        <v>7.7535444613026694E-2</v>
      </c>
      <c r="L19" s="17">
        <v>5.8403516315164598E-2</v>
      </c>
      <c r="M19" s="17">
        <v>8.6692359193944704E-2</v>
      </c>
      <c r="N19" s="17">
        <v>4.1298282575581997E-2</v>
      </c>
      <c r="O19" s="17">
        <v>0</v>
      </c>
      <c r="P19" s="17">
        <v>0.16382011898498999</v>
      </c>
      <c r="Q19" s="17">
        <v>0.11862725368171</v>
      </c>
      <c r="R19" s="17">
        <v>0.17272466522566701</v>
      </c>
      <c r="S19" s="17">
        <v>0.124233102113521</v>
      </c>
      <c r="T19" s="17">
        <v>4.69419782104308E-2</v>
      </c>
      <c r="U19" s="17">
        <v>0.14889365161749299</v>
      </c>
      <c r="V19" s="17">
        <v>0.14169413505646999</v>
      </c>
      <c r="W19" s="17">
        <v>8.7908195150949803E-2</v>
      </c>
      <c r="X19" s="17">
        <v>8.9962606095410097E-2</v>
      </c>
      <c r="Y19" s="17">
        <v>9.7111581633965202E-2</v>
      </c>
      <c r="Z19" s="17">
        <v>0.179963666772611</v>
      </c>
      <c r="AA19" s="17"/>
      <c r="AB19" s="17">
        <v>0.12580549727554799</v>
      </c>
      <c r="AC19" s="17">
        <v>8.5914443481237501E-2</v>
      </c>
      <c r="AD19" s="17">
        <v>5.8260295525466403E-2</v>
      </c>
      <c r="AE19" s="17">
        <v>5.2280423242723903E-2</v>
      </c>
      <c r="AF19" s="17"/>
      <c r="AG19" s="17">
        <v>0.10244145021444601</v>
      </c>
      <c r="AH19" s="17">
        <v>0.16040006111199601</v>
      </c>
      <c r="AI19" s="17">
        <v>2.0280669745231301E-2</v>
      </c>
      <c r="AJ19" s="17">
        <v>0</v>
      </c>
      <c r="AK19" s="17"/>
      <c r="AL19" s="17">
        <v>0.112781105175308</v>
      </c>
      <c r="AM19" s="17">
        <v>7.2502930322495399E-2</v>
      </c>
      <c r="AN19" s="17">
        <v>0.101549090778704</v>
      </c>
      <c r="AO19" s="17">
        <v>2.4850659603671801E-2</v>
      </c>
      <c r="AP19" s="17">
        <v>0.14327482024324001</v>
      </c>
      <c r="AQ19" s="17">
        <v>0.11560456807953599</v>
      </c>
      <c r="AR19" s="17"/>
      <c r="AS19" s="17">
        <v>9.1463295907212694E-2</v>
      </c>
      <c r="AT19" s="17">
        <v>6.6702004009379798E-2</v>
      </c>
      <c r="AU19" s="17">
        <v>6.6702004009379798E-2</v>
      </c>
      <c r="AV19" s="17" t="s">
        <v>136</v>
      </c>
      <c r="AW19" s="17" t="s">
        <v>136</v>
      </c>
      <c r="AX19" s="17" t="s">
        <v>136</v>
      </c>
      <c r="AY19" s="17">
        <v>5.11162503061659E-2</v>
      </c>
      <c r="AZ19" s="17">
        <v>0.20969934491401801</v>
      </c>
      <c r="BA19" s="17">
        <v>0</v>
      </c>
      <c r="BB19" s="17"/>
      <c r="BC19" s="17">
        <v>5.6828226136544799E-2</v>
      </c>
      <c r="BD19" s="17">
        <v>7.7059053845171102E-2</v>
      </c>
      <c r="BE19" s="17">
        <v>0.179669103856023</v>
      </c>
      <c r="BF19" s="17">
        <v>0.16101570711737301</v>
      </c>
      <c r="BG19" s="17">
        <v>8.8323617929680895E-2</v>
      </c>
      <c r="BH19" s="17">
        <v>0</v>
      </c>
      <c r="BI19" s="17"/>
      <c r="BJ19" s="17">
        <v>9.8050095028002299E-2</v>
      </c>
      <c r="BK19" s="17">
        <v>6.8456410590557598E-2</v>
      </c>
      <c r="BL19" s="17">
        <v>8.3879778476833797E-2</v>
      </c>
      <c r="BM19" s="17">
        <v>0.119391362699209</v>
      </c>
      <c r="BN19" s="17">
        <v>7.5287073599171597E-2</v>
      </c>
      <c r="BO19" s="17">
        <v>7.6230977327804206E-2</v>
      </c>
      <c r="BP19" s="17"/>
      <c r="BQ19" s="17">
        <v>7.1885179257026505E-2</v>
      </c>
      <c r="BR19" s="17">
        <v>0.12814703749141401</v>
      </c>
      <c r="BS19" s="17"/>
      <c r="BT19" s="17">
        <v>8.2109208271136602E-2</v>
      </c>
      <c r="BU19" s="17">
        <v>9.9290275396743996E-2</v>
      </c>
      <c r="BV19" s="17"/>
      <c r="BW19" s="17">
        <v>0.10756158781385</v>
      </c>
      <c r="BX19" s="17">
        <v>6.1497176173121101E-2</v>
      </c>
    </row>
    <row r="20" spans="2:76" x14ac:dyDescent="0.35">
      <c r="B20" s="18" t="s">
        <v>150</v>
      </c>
      <c r="C20" s="17">
        <v>8.0194700334421207E-2</v>
      </c>
      <c r="D20" s="17">
        <v>0.113545805925697</v>
      </c>
      <c r="E20" s="17">
        <v>5.17903729998778E-2</v>
      </c>
      <c r="F20" s="17"/>
      <c r="G20" s="17">
        <v>3.5294623253243201E-2</v>
      </c>
      <c r="H20" s="17">
        <v>6.7534625507624596E-2</v>
      </c>
      <c r="I20" s="17">
        <v>9.04919283588249E-2</v>
      </c>
      <c r="J20" s="17"/>
      <c r="K20" s="17">
        <v>6.5732703554368402E-2</v>
      </c>
      <c r="L20" s="17">
        <v>0.12764759742901699</v>
      </c>
      <c r="M20" s="17">
        <v>2.7902397249883502E-2</v>
      </c>
      <c r="N20" s="17">
        <v>0.124988519766784</v>
      </c>
      <c r="O20" s="17">
        <v>0.14373961655419801</v>
      </c>
      <c r="P20" s="17">
        <v>9.6261122682356107E-2</v>
      </c>
      <c r="Q20" s="17">
        <v>3.3777373811705001E-2</v>
      </c>
      <c r="R20" s="17">
        <v>0.108673365606667</v>
      </c>
      <c r="S20" s="17">
        <v>5.7977322959675601E-2</v>
      </c>
      <c r="T20" s="17">
        <v>6.9208191614457307E-2</v>
      </c>
      <c r="U20" s="17">
        <v>0</v>
      </c>
      <c r="V20" s="17">
        <v>7.1429593841649403E-2</v>
      </c>
      <c r="W20" s="17">
        <v>5.9121644989484003E-2</v>
      </c>
      <c r="X20" s="17">
        <v>9.1196441038688805E-2</v>
      </c>
      <c r="Y20" s="17">
        <v>0.104998404925538</v>
      </c>
      <c r="Z20" s="17">
        <v>0.12158943511167</v>
      </c>
      <c r="AA20" s="17"/>
      <c r="AB20" s="17">
        <v>4.6360848059028299E-2</v>
      </c>
      <c r="AC20" s="17">
        <v>7.5040508550170998E-2</v>
      </c>
      <c r="AD20" s="17">
        <v>8.7809885385520897E-2</v>
      </c>
      <c r="AE20" s="17">
        <v>0.19476767275967499</v>
      </c>
      <c r="AF20" s="17"/>
      <c r="AG20" s="17">
        <v>6.8360844741993901E-2</v>
      </c>
      <c r="AH20" s="17">
        <v>0.13210466977315499</v>
      </c>
      <c r="AI20" s="17">
        <v>0.105269974955433</v>
      </c>
      <c r="AJ20" s="17">
        <v>0.338670347720264</v>
      </c>
      <c r="AK20" s="17"/>
      <c r="AL20" s="17">
        <v>9.3404280931952299E-2</v>
      </c>
      <c r="AM20" s="17">
        <v>6.2213201429872897E-2</v>
      </c>
      <c r="AN20" s="17">
        <v>7.7774744228348999E-2</v>
      </c>
      <c r="AO20" s="17">
        <v>2.5583924313373502E-2</v>
      </c>
      <c r="AP20" s="17">
        <v>4.6693001652446303E-2</v>
      </c>
      <c r="AQ20" s="17">
        <v>0.1197342620326</v>
      </c>
      <c r="AR20" s="17"/>
      <c r="AS20" s="17">
        <v>7.9523843021240395E-2</v>
      </c>
      <c r="AT20" s="17">
        <v>0.104863366930253</v>
      </c>
      <c r="AU20" s="17">
        <v>0.104863366930253</v>
      </c>
      <c r="AV20" s="17" t="s">
        <v>136</v>
      </c>
      <c r="AW20" s="17" t="s">
        <v>136</v>
      </c>
      <c r="AX20" s="17" t="s">
        <v>136</v>
      </c>
      <c r="AY20" s="17">
        <v>7.1690710570902594E-2</v>
      </c>
      <c r="AZ20" s="17">
        <v>0</v>
      </c>
      <c r="BA20" s="17">
        <v>0</v>
      </c>
      <c r="BB20" s="17"/>
      <c r="BC20" s="17">
        <v>8.0688159107622295E-2</v>
      </c>
      <c r="BD20" s="17">
        <v>8.0909413472532596E-2</v>
      </c>
      <c r="BE20" s="17">
        <v>4.3166188809747298E-2</v>
      </c>
      <c r="BF20" s="17">
        <v>8.3861703935649304E-2</v>
      </c>
      <c r="BG20" s="17">
        <v>7.2985519799008997E-2</v>
      </c>
      <c r="BH20" s="17">
        <v>0.27751625013992598</v>
      </c>
      <c r="BI20" s="17"/>
      <c r="BJ20" s="17">
        <v>6.4223854656238005E-2</v>
      </c>
      <c r="BK20" s="17">
        <v>8.0187355953018499E-2</v>
      </c>
      <c r="BL20" s="17">
        <v>6.8743192885565296E-2</v>
      </c>
      <c r="BM20" s="17">
        <v>0.10546046852871201</v>
      </c>
      <c r="BN20" s="17">
        <v>0.102428418796806</v>
      </c>
      <c r="BO20" s="17">
        <v>2.2588014216791699E-2</v>
      </c>
      <c r="BP20" s="17"/>
      <c r="BQ20" s="17">
        <v>8.4728911882050797E-2</v>
      </c>
      <c r="BR20" s="17">
        <v>7.0479432378866405E-2</v>
      </c>
      <c r="BS20" s="17"/>
      <c r="BT20" s="17">
        <v>8.2086464888246904E-2</v>
      </c>
      <c r="BU20" s="17">
        <v>7.9334100446486699E-2</v>
      </c>
      <c r="BV20" s="17"/>
      <c r="BW20" s="17">
        <v>7.7486490304710706E-2</v>
      </c>
      <c r="BX20" s="17">
        <v>8.0407887342154705E-2</v>
      </c>
    </row>
    <row r="21" spans="2:76" x14ac:dyDescent="0.35">
      <c r="B21" s="18" t="s">
        <v>146</v>
      </c>
      <c r="C21" s="17">
        <v>7.6445064079783201E-2</v>
      </c>
      <c r="D21" s="17">
        <v>9.9187713564744096E-2</v>
      </c>
      <c r="E21" s="17">
        <v>5.7140213849412001E-2</v>
      </c>
      <c r="F21" s="17"/>
      <c r="G21" s="17">
        <v>7.0260374270006504E-2</v>
      </c>
      <c r="H21" s="17">
        <v>9.30148024690471E-2</v>
      </c>
      <c r="I21" s="17">
        <v>7.1146223396424693E-2</v>
      </c>
      <c r="J21" s="17"/>
      <c r="K21" s="17">
        <v>8.0926414579787304E-2</v>
      </c>
      <c r="L21" s="17">
        <v>8.7505454386980597E-2</v>
      </c>
      <c r="M21" s="17">
        <v>5.5804794499767003E-2</v>
      </c>
      <c r="N21" s="17">
        <v>8.3123832255298999E-2</v>
      </c>
      <c r="O21" s="17">
        <v>0</v>
      </c>
      <c r="P21" s="17">
        <v>0</v>
      </c>
      <c r="Q21" s="17">
        <v>8.76714365709617E-2</v>
      </c>
      <c r="R21" s="17">
        <v>0.111133713030609</v>
      </c>
      <c r="S21" s="17">
        <v>5.6076823892714997E-2</v>
      </c>
      <c r="T21" s="17">
        <v>7.6373754691288903E-2</v>
      </c>
      <c r="U21" s="17">
        <v>7.4326141809454002E-2</v>
      </c>
      <c r="V21" s="17">
        <v>7.1165006967998198E-2</v>
      </c>
      <c r="W21" s="17">
        <v>8.8883799829052604E-2</v>
      </c>
      <c r="X21" s="17">
        <v>0</v>
      </c>
      <c r="Y21" s="17">
        <v>4.8383119327958503E-2</v>
      </c>
      <c r="Z21" s="17">
        <v>0</v>
      </c>
      <c r="AA21" s="17"/>
      <c r="AB21" s="17">
        <v>6.5421169935197407E-2</v>
      </c>
      <c r="AC21" s="17">
        <v>8.0593733446617605E-2</v>
      </c>
      <c r="AD21" s="17">
        <v>6.3227327491961194E-2</v>
      </c>
      <c r="AE21" s="17">
        <v>0.150710569435345</v>
      </c>
      <c r="AF21" s="17"/>
      <c r="AG21" s="17">
        <v>7.8677669699677294E-2</v>
      </c>
      <c r="AH21" s="17">
        <v>4.9872440536788097E-2</v>
      </c>
      <c r="AI21" s="17">
        <v>7.0970114284735597E-2</v>
      </c>
      <c r="AJ21" s="17">
        <v>0.25751467666180899</v>
      </c>
      <c r="AK21" s="17"/>
      <c r="AL21" s="17">
        <v>6.2911265170327094E-2</v>
      </c>
      <c r="AM21" s="17">
        <v>6.0988428171336102E-2</v>
      </c>
      <c r="AN21" s="17">
        <v>7.3148974274091894E-2</v>
      </c>
      <c r="AO21" s="17">
        <v>0.12152932789086</v>
      </c>
      <c r="AP21" s="17">
        <v>0</v>
      </c>
      <c r="AQ21" s="17">
        <v>9.8214442730572907E-2</v>
      </c>
      <c r="AR21" s="17"/>
      <c r="AS21" s="17">
        <v>6.3527292830791296E-2</v>
      </c>
      <c r="AT21" s="17">
        <v>0.12323170219817001</v>
      </c>
      <c r="AU21" s="17">
        <v>0.12323170219817001</v>
      </c>
      <c r="AV21" s="17" t="s">
        <v>136</v>
      </c>
      <c r="AW21" s="17" t="s">
        <v>136</v>
      </c>
      <c r="AX21" s="17" t="s">
        <v>136</v>
      </c>
      <c r="AY21" s="17">
        <v>6.1556149104360698E-2</v>
      </c>
      <c r="AZ21" s="17">
        <v>7.70479282413844E-2</v>
      </c>
      <c r="BA21" s="17">
        <v>0.31405933663980201</v>
      </c>
      <c r="BB21" s="17"/>
      <c r="BC21" s="17">
        <v>0.107435581514906</v>
      </c>
      <c r="BD21" s="17">
        <v>7.1045576125658802E-2</v>
      </c>
      <c r="BE21" s="17">
        <v>0</v>
      </c>
      <c r="BF21" s="17">
        <v>3.4278934143387098E-2</v>
      </c>
      <c r="BG21" s="17">
        <v>7.0205346580879402E-2</v>
      </c>
      <c r="BH21" s="17">
        <v>0.18060471685464499</v>
      </c>
      <c r="BI21" s="17"/>
      <c r="BJ21" s="17">
        <v>6.6153731213641306E-2</v>
      </c>
      <c r="BK21" s="17">
        <v>5.3326595086520198E-2</v>
      </c>
      <c r="BL21" s="17">
        <v>9.1075994467036694E-2</v>
      </c>
      <c r="BM21" s="17">
        <v>0.10590034122941901</v>
      </c>
      <c r="BN21" s="17">
        <v>7.6650634379387794E-2</v>
      </c>
      <c r="BO21" s="17">
        <v>5.1435315166173098E-2</v>
      </c>
      <c r="BP21" s="17"/>
      <c r="BQ21" s="17">
        <v>7.3077814252584694E-2</v>
      </c>
      <c r="BR21" s="17">
        <v>7.91609656145357E-2</v>
      </c>
      <c r="BS21" s="17"/>
      <c r="BT21" s="17">
        <v>7.0953337924278298E-2</v>
      </c>
      <c r="BU21" s="17">
        <v>8.2916448886193594E-2</v>
      </c>
      <c r="BV21" s="17"/>
      <c r="BW21" s="17">
        <v>6.7797409081916504E-2</v>
      </c>
      <c r="BX21" s="17">
        <v>9.8556722946279901E-2</v>
      </c>
    </row>
    <row r="22" spans="2:76" ht="43.5" x14ac:dyDescent="0.35">
      <c r="B22" s="18" t="s">
        <v>151</v>
      </c>
      <c r="C22" s="17">
        <v>5.31892499433873E-2</v>
      </c>
      <c r="D22" s="17">
        <v>8.69648037494129E-2</v>
      </c>
      <c r="E22" s="17">
        <v>2.4340337004959502E-2</v>
      </c>
      <c r="F22" s="17"/>
      <c r="G22" s="17">
        <v>5.3150987619004497E-2</v>
      </c>
      <c r="H22" s="17">
        <v>6.0565438052437699E-2</v>
      </c>
      <c r="I22" s="17">
        <v>5.0488564665149699E-2</v>
      </c>
      <c r="J22" s="17"/>
      <c r="K22" s="17">
        <v>1.5673787415148702E-2</v>
      </c>
      <c r="L22" s="17">
        <v>5.4842828981295298E-2</v>
      </c>
      <c r="M22" s="17">
        <v>0</v>
      </c>
      <c r="N22" s="17">
        <v>0</v>
      </c>
      <c r="O22" s="17">
        <v>0</v>
      </c>
      <c r="P22" s="17">
        <v>0</v>
      </c>
      <c r="Q22" s="17">
        <v>6.7538695892650102E-2</v>
      </c>
      <c r="R22" s="17">
        <v>1.4967615029935001E-2</v>
      </c>
      <c r="S22" s="17">
        <v>5.7977322959675601E-2</v>
      </c>
      <c r="T22" s="17">
        <v>0.11876348863946</v>
      </c>
      <c r="U22" s="17">
        <v>7.5529326593983703E-2</v>
      </c>
      <c r="V22" s="17">
        <v>0</v>
      </c>
      <c r="W22" s="17">
        <v>2.8813486882346601E-2</v>
      </c>
      <c r="X22" s="17">
        <v>0</v>
      </c>
      <c r="Y22" s="17">
        <v>0.105570317015569</v>
      </c>
      <c r="Z22" s="17">
        <v>5.9202350908351201E-2</v>
      </c>
      <c r="AA22" s="17"/>
      <c r="AB22" s="17">
        <v>3.8748262691969501E-2</v>
      </c>
      <c r="AC22" s="17">
        <v>4.74056801961052E-2</v>
      </c>
      <c r="AD22" s="17">
        <v>3.8126569408279999E-2</v>
      </c>
      <c r="AE22" s="17">
        <v>0.16707907045399201</v>
      </c>
      <c r="AF22" s="17"/>
      <c r="AG22" s="17">
        <v>4.6126900217133199E-2</v>
      </c>
      <c r="AH22" s="17">
        <v>7.7890501746744806E-2</v>
      </c>
      <c r="AI22" s="17">
        <v>8.3734641708197693E-2</v>
      </c>
      <c r="AJ22" s="17">
        <v>0</v>
      </c>
      <c r="AK22" s="17"/>
      <c r="AL22" s="17">
        <v>7.3705311888848102E-2</v>
      </c>
      <c r="AM22" s="17">
        <v>5.5906827339491302E-2</v>
      </c>
      <c r="AN22" s="17">
        <v>1.98244025971663E-2</v>
      </c>
      <c r="AO22" s="17">
        <v>0</v>
      </c>
      <c r="AP22" s="17">
        <v>9.0540945792695698E-2</v>
      </c>
      <c r="AQ22" s="17">
        <v>2.5397544074566E-2</v>
      </c>
      <c r="AR22" s="17"/>
      <c r="AS22" s="17">
        <v>4.1642158009008598E-2</v>
      </c>
      <c r="AT22" s="17">
        <v>0.11065330287524799</v>
      </c>
      <c r="AU22" s="17">
        <v>0.11065330287524799</v>
      </c>
      <c r="AV22" s="17" t="s">
        <v>136</v>
      </c>
      <c r="AW22" s="17" t="s">
        <v>136</v>
      </c>
      <c r="AX22" s="17" t="s">
        <v>136</v>
      </c>
      <c r="AY22" s="17">
        <v>0</v>
      </c>
      <c r="AZ22" s="17">
        <v>6.8148241766885595E-2</v>
      </c>
      <c r="BA22" s="17">
        <v>0</v>
      </c>
      <c r="BB22" s="17"/>
      <c r="BC22" s="17">
        <v>7.5714067813920594E-2</v>
      </c>
      <c r="BD22" s="17">
        <v>1.9363061398238301E-2</v>
      </c>
      <c r="BE22" s="17">
        <v>8.4481507731563099E-2</v>
      </c>
      <c r="BF22" s="17">
        <v>4.2838441418680102E-2</v>
      </c>
      <c r="BG22" s="17">
        <v>3.8874013849550901E-2</v>
      </c>
      <c r="BH22" s="17">
        <v>9.3585020246844897E-2</v>
      </c>
      <c r="BI22" s="17"/>
      <c r="BJ22" s="17">
        <v>7.8971562395292003E-2</v>
      </c>
      <c r="BK22" s="17">
        <v>6.8892958082291303E-2</v>
      </c>
      <c r="BL22" s="17">
        <v>3.0977771751773402E-2</v>
      </c>
      <c r="BM22" s="17">
        <v>2.7483234912293899E-2</v>
      </c>
      <c r="BN22" s="17">
        <v>5.2779573631030897E-2</v>
      </c>
      <c r="BO22" s="17">
        <v>7.1770767306826994E-2</v>
      </c>
      <c r="BP22" s="17"/>
      <c r="BQ22" s="17">
        <v>6.0361114326051797E-2</v>
      </c>
      <c r="BR22" s="17">
        <v>3.6904808878436099E-2</v>
      </c>
      <c r="BS22" s="17"/>
      <c r="BT22" s="17">
        <v>6.09252965730697E-2</v>
      </c>
      <c r="BU22" s="17">
        <v>4.61400497363601E-2</v>
      </c>
      <c r="BV22" s="17"/>
      <c r="BW22" s="17">
        <v>5.7939305851986998E-2</v>
      </c>
      <c r="BX22" s="17">
        <v>4.2799179166302402E-2</v>
      </c>
    </row>
    <row r="23" spans="2:76" x14ac:dyDescent="0.35">
      <c r="B23" s="18" t="s">
        <v>97</v>
      </c>
      <c r="C23" s="17">
        <v>2.4609599467892401E-2</v>
      </c>
      <c r="D23" s="17">
        <v>2.7493984572959401E-2</v>
      </c>
      <c r="E23" s="17">
        <v>2.2205439387901399E-2</v>
      </c>
      <c r="F23" s="17"/>
      <c r="G23" s="17">
        <v>7.3965849682104901E-2</v>
      </c>
      <c r="H23" s="17">
        <v>2.4034856491222299E-2</v>
      </c>
      <c r="I23" s="17">
        <v>1.8605649167133202E-2</v>
      </c>
      <c r="J23" s="17"/>
      <c r="K23" s="17">
        <v>6.7719338571361101E-2</v>
      </c>
      <c r="L23" s="17">
        <v>2.7796622216249001E-2</v>
      </c>
      <c r="M23" s="17">
        <v>2.6681038186501301E-2</v>
      </c>
      <c r="N23" s="17">
        <v>4.1864687511485199E-2</v>
      </c>
      <c r="O23" s="17">
        <v>0.14093458915665899</v>
      </c>
      <c r="P23" s="17">
        <v>0</v>
      </c>
      <c r="Q23" s="17">
        <v>0</v>
      </c>
      <c r="R23" s="17">
        <v>2.9458137697053001E-2</v>
      </c>
      <c r="S23" s="17">
        <v>0</v>
      </c>
      <c r="T23" s="17">
        <v>7.3793429903273996E-3</v>
      </c>
      <c r="U23" s="17">
        <v>0</v>
      </c>
      <c r="V23" s="17">
        <v>0</v>
      </c>
      <c r="W23" s="17">
        <v>2.8786550161465901E-2</v>
      </c>
      <c r="X23" s="17">
        <v>0</v>
      </c>
      <c r="Y23" s="17">
        <v>4.8955031417989403E-2</v>
      </c>
      <c r="Z23" s="17">
        <v>0</v>
      </c>
      <c r="AA23" s="17"/>
      <c r="AB23" s="17">
        <v>2.7830985290001199E-2</v>
      </c>
      <c r="AC23" s="17">
        <v>1.1919278398591001E-2</v>
      </c>
      <c r="AD23" s="17">
        <v>9.7989958984187296E-3</v>
      </c>
      <c r="AE23" s="17">
        <v>1.5377011276143099E-2</v>
      </c>
      <c r="AF23" s="17"/>
      <c r="AG23" s="17">
        <v>2.92441892898554E-2</v>
      </c>
      <c r="AH23" s="17">
        <v>0</v>
      </c>
      <c r="AI23" s="17">
        <v>8.8472395310127197E-3</v>
      </c>
      <c r="AJ23" s="17">
        <v>0</v>
      </c>
      <c r="AK23" s="17"/>
      <c r="AL23" s="17">
        <v>1.55216346981953E-2</v>
      </c>
      <c r="AM23" s="17">
        <v>1.6818745863594501E-2</v>
      </c>
      <c r="AN23" s="17">
        <v>0</v>
      </c>
      <c r="AO23" s="17">
        <v>0</v>
      </c>
      <c r="AP23" s="17">
        <v>0</v>
      </c>
      <c r="AQ23" s="17">
        <v>3.7460846665734703E-2</v>
      </c>
      <c r="AR23" s="17"/>
      <c r="AS23" s="17">
        <v>2.1424945023289101E-2</v>
      </c>
      <c r="AT23" s="17">
        <v>3.4685484992870698E-2</v>
      </c>
      <c r="AU23" s="17">
        <v>3.4685484992870698E-2</v>
      </c>
      <c r="AV23" s="17" t="s">
        <v>136</v>
      </c>
      <c r="AW23" s="17" t="s">
        <v>136</v>
      </c>
      <c r="AX23" s="17" t="s">
        <v>136</v>
      </c>
      <c r="AY23" s="17">
        <v>5.11162503061659E-2</v>
      </c>
      <c r="AZ23" s="17">
        <v>3.6174233255003803E-2</v>
      </c>
      <c r="BA23" s="17">
        <v>0</v>
      </c>
      <c r="BB23" s="17"/>
      <c r="BC23" s="17">
        <v>4.3090933662085697E-2</v>
      </c>
      <c r="BD23" s="17">
        <v>0</v>
      </c>
      <c r="BE23" s="17">
        <v>0</v>
      </c>
      <c r="BF23" s="17">
        <v>1.6694803047905001E-2</v>
      </c>
      <c r="BG23" s="17">
        <v>1.93885558353371E-2</v>
      </c>
      <c r="BH23" s="17">
        <v>0</v>
      </c>
      <c r="BI23" s="17"/>
      <c r="BJ23" s="17">
        <v>9.5367140660708605E-3</v>
      </c>
      <c r="BK23" s="17">
        <v>1.28363625656811E-2</v>
      </c>
      <c r="BL23" s="17">
        <v>3.8331009777368301E-2</v>
      </c>
      <c r="BM23" s="17">
        <v>3.16929979396963E-2</v>
      </c>
      <c r="BN23" s="17">
        <v>2.10433122852632E-2</v>
      </c>
      <c r="BO23" s="17">
        <v>4.0271135634835302E-2</v>
      </c>
      <c r="BP23" s="17"/>
      <c r="BQ23" s="17">
        <v>2.8508687165888901E-2</v>
      </c>
      <c r="BR23" s="17">
        <v>1.5702666623988299E-2</v>
      </c>
      <c r="BS23" s="17"/>
      <c r="BT23" s="17">
        <v>3.31941904242576E-2</v>
      </c>
      <c r="BU23" s="17">
        <v>1.6345057426650801E-2</v>
      </c>
      <c r="BV23" s="17"/>
      <c r="BW23" s="17">
        <v>2.2006910148093799E-2</v>
      </c>
      <c r="BX23" s="17">
        <v>3.1369249274679198E-2</v>
      </c>
    </row>
    <row r="24" spans="2:76" x14ac:dyDescent="0.35">
      <c r="B24" s="18" t="s">
        <v>153</v>
      </c>
      <c r="C24" s="19">
        <v>1.6840777561488902E-2</v>
      </c>
      <c r="D24" s="19">
        <v>1.0205543440029999E-2</v>
      </c>
      <c r="E24" s="19">
        <v>2.2589079796496301E-2</v>
      </c>
      <c r="F24" s="19"/>
      <c r="G24" s="19">
        <v>1.7944716749320199E-2</v>
      </c>
      <c r="H24" s="19">
        <v>1.2716242402223601E-2</v>
      </c>
      <c r="I24" s="19">
        <v>1.8214606823916301E-2</v>
      </c>
      <c r="J24" s="19"/>
      <c r="K24" s="19">
        <v>1.83406105937369E-2</v>
      </c>
      <c r="L24" s="19">
        <v>4.7280625046194902E-2</v>
      </c>
      <c r="M24" s="19">
        <v>3.22684337728519E-2</v>
      </c>
      <c r="N24" s="19">
        <v>0</v>
      </c>
      <c r="O24" s="19">
        <v>0</v>
      </c>
      <c r="P24" s="19">
        <v>0</v>
      </c>
      <c r="Q24" s="19">
        <v>1.98382395696476E-2</v>
      </c>
      <c r="R24" s="19">
        <v>0</v>
      </c>
      <c r="S24" s="19">
        <v>0</v>
      </c>
      <c r="T24" s="19">
        <v>8.6429844434094006E-3</v>
      </c>
      <c r="U24" s="19">
        <v>0</v>
      </c>
      <c r="V24" s="19">
        <v>0</v>
      </c>
      <c r="W24" s="19">
        <v>3.43870202218221E-2</v>
      </c>
      <c r="X24" s="19">
        <v>0</v>
      </c>
      <c r="Y24" s="19">
        <v>0</v>
      </c>
      <c r="Z24" s="19">
        <v>0</v>
      </c>
      <c r="AA24" s="19"/>
      <c r="AB24" s="19">
        <v>2.2925569304461001E-2</v>
      </c>
      <c r="AC24" s="19">
        <v>1.7829843131179E-2</v>
      </c>
      <c r="AD24" s="19">
        <v>9.6754664234840592E-3</v>
      </c>
      <c r="AE24" s="19">
        <v>1.6865623025425401E-2</v>
      </c>
      <c r="AF24" s="19"/>
      <c r="AG24" s="19">
        <v>1.0313928787269701E-2</v>
      </c>
      <c r="AH24" s="19">
        <v>0</v>
      </c>
      <c r="AI24" s="19">
        <v>1.8183947776540602E-2</v>
      </c>
      <c r="AJ24" s="19">
        <v>8.1155671058455003E-2</v>
      </c>
      <c r="AK24" s="19"/>
      <c r="AL24" s="19">
        <v>1.59390697449448E-2</v>
      </c>
      <c r="AM24" s="19">
        <v>9.4699562913623404E-3</v>
      </c>
      <c r="AN24" s="19">
        <v>0</v>
      </c>
      <c r="AO24" s="19">
        <v>9.4081603180022594E-2</v>
      </c>
      <c r="AP24" s="19">
        <v>0</v>
      </c>
      <c r="AQ24" s="19">
        <v>5.2360289693209203E-2</v>
      </c>
      <c r="AR24" s="19"/>
      <c r="AS24" s="19">
        <v>1.7748517354760501E-2</v>
      </c>
      <c r="AT24" s="19">
        <v>2.0817989483141001E-2</v>
      </c>
      <c r="AU24" s="19">
        <v>2.0817989483141001E-2</v>
      </c>
      <c r="AV24" s="19" t="s">
        <v>136</v>
      </c>
      <c r="AW24" s="19" t="s">
        <v>136</v>
      </c>
      <c r="AX24" s="19" t="s">
        <v>136</v>
      </c>
      <c r="AY24" s="19">
        <v>0</v>
      </c>
      <c r="AZ24" s="19">
        <v>3.4751889495288103E-2</v>
      </c>
      <c r="BA24" s="19">
        <v>0</v>
      </c>
      <c r="BB24" s="19"/>
      <c r="BC24" s="19">
        <v>1.398862582564E-2</v>
      </c>
      <c r="BD24" s="19">
        <v>2.23929026159688E-2</v>
      </c>
      <c r="BE24" s="19">
        <v>0</v>
      </c>
      <c r="BF24" s="19">
        <v>1.8871801696688902E-2</v>
      </c>
      <c r="BG24" s="19">
        <v>1.5722594939114001E-2</v>
      </c>
      <c r="BH24" s="19">
        <v>9.3585020246844897E-2</v>
      </c>
      <c r="BI24" s="19"/>
      <c r="BJ24" s="19">
        <v>1.1392097267657299E-2</v>
      </c>
      <c r="BK24" s="19">
        <v>2.6253431622752201E-2</v>
      </c>
      <c r="BL24" s="19">
        <v>3.3837439709442002E-2</v>
      </c>
      <c r="BM24" s="19">
        <v>1.75098874059928E-2</v>
      </c>
      <c r="BN24" s="19">
        <v>0</v>
      </c>
      <c r="BO24" s="19">
        <v>1.21887833332522E-2</v>
      </c>
      <c r="BP24" s="19"/>
      <c r="BQ24" s="19">
        <v>1.7430714768344999E-2</v>
      </c>
      <c r="BR24" s="19">
        <v>1.5656556862577799E-2</v>
      </c>
      <c r="BS24" s="19"/>
      <c r="BT24" s="19">
        <v>1.7911251053819601E-2</v>
      </c>
      <c r="BU24" s="19">
        <v>1.5987151053908199E-2</v>
      </c>
      <c r="BV24" s="19"/>
      <c r="BW24" s="19">
        <v>1.2683017564893401E-2</v>
      </c>
      <c r="BX24" s="19">
        <v>2.6170509943374699E-2</v>
      </c>
    </row>
    <row r="25" spans="2:76" x14ac:dyDescent="0.35">
      <c r="B25" s="33" t="s">
        <v>503</v>
      </c>
    </row>
    <row r="26" spans="2:76" x14ac:dyDescent="0.35">
      <c r="B26" t="s">
        <v>100</v>
      </c>
    </row>
    <row r="27" spans="2:76" x14ac:dyDescent="0.35">
      <c r="B27" t="s">
        <v>101</v>
      </c>
    </row>
    <row r="29" spans="2:76" x14ac:dyDescent="0.35">
      <c r="B2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X29"/>
  <sheetViews>
    <sheetView showGridLines="0" topLeftCell="A14" workbookViewId="0">
      <pane xSplit="2" topLeftCell="C1" activePane="topRight" state="frozen"/>
      <selection pane="topRight" activeCell="B25" sqref="B25"/>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ht="29" x14ac:dyDescent="0.35">
      <c r="B9" s="18" t="s">
        <v>309</v>
      </c>
      <c r="C9" s="17">
        <v>0.31158330588170602</v>
      </c>
      <c r="D9" s="17">
        <v>0.29087270656119402</v>
      </c>
      <c r="E9" s="17">
        <v>0.32732861098680799</v>
      </c>
      <c r="F9" s="17"/>
      <c r="G9" s="17">
        <v>0.12994148230661601</v>
      </c>
      <c r="H9" s="17">
        <v>0.28338617807243</v>
      </c>
      <c r="I9" s="17">
        <v>0.34479737437997399</v>
      </c>
      <c r="J9" s="17"/>
      <c r="K9" s="17">
        <v>0.23233163167596099</v>
      </c>
      <c r="L9" s="17">
        <v>0.36375283534535302</v>
      </c>
      <c r="M9" s="17">
        <v>0.33206119564535103</v>
      </c>
      <c r="N9" s="17">
        <v>0.20681705396386499</v>
      </c>
      <c r="O9" s="17">
        <v>0.433190234989627</v>
      </c>
      <c r="P9" s="17">
        <v>9.6261122682356107E-2</v>
      </c>
      <c r="Q9" s="17">
        <v>0.27016731268750699</v>
      </c>
      <c r="R9" s="17">
        <v>0.32375812137274002</v>
      </c>
      <c r="S9" s="17">
        <v>0.12306348489788201</v>
      </c>
      <c r="T9" s="17">
        <v>0.39858740007162502</v>
      </c>
      <c r="U9" s="17">
        <v>0.30609895915318303</v>
      </c>
      <c r="V9" s="17">
        <v>0.22546575003917699</v>
      </c>
      <c r="W9" s="17">
        <v>0.25997200547466798</v>
      </c>
      <c r="X9" s="17">
        <v>0.35757308292273998</v>
      </c>
      <c r="Y9" s="17">
        <v>0.29933716931300902</v>
      </c>
      <c r="Z9" s="17">
        <v>0.24171682591392499</v>
      </c>
      <c r="AA9" s="17"/>
      <c r="AB9" s="17">
        <v>0.28549808819181299</v>
      </c>
      <c r="AC9" s="17">
        <v>0.33639459559259399</v>
      </c>
      <c r="AD9" s="17">
        <v>0.28844530996761902</v>
      </c>
      <c r="AE9" s="17">
        <v>0.42859057142245499</v>
      </c>
      <c r="AF9" s="17"/>
      <c r="AG9" s="17">
        <v>0.30651533960340899</v>
      </c>
      <c r="AH9" s="17">
        <v>0.25636406574159898</v>
      </c>
      <c r="AI9" s="17">
        <v>0.338625515882851</v>
      </c>
      <c r="AJ9" s="17">
        <v>0.33301884531894099</v>
      </c>
      <c r="AK9" s="17"/>
      <c r="AL9" s="17">
        <v>0.37075808865744703</v>
      </c>
      <c r="AM9" s="17">
        <v>0.39334569809375403</v>
      </c>
      <c r="AN9" s="17">
        <v>0.29085077994386199</v>
      </c>
      <c r="AO9" s="17">
        <v>0.29184372429903499</v>
      </c>
      <c r="AP9" s="17">
        <v>0.292072017022727</v>
      </c>
      <c r="AQ9" s="17">
        <v>0.255970012443554</v>
      </c>
      <c r="AR9" s="17"/>
      <c r="AS9" s="17">
        <v>0.32418996122500299</v>
      </c>
      <c r="AT9" s="17">
        <v>0.397837542557264</v>
      </c>
      <c r="AU9" s="17">
        <v>0.397837542557264</v>
      </c>
      <c r="AV9" s="17" t="s">
        <v>136</v>
      </c>
      <c r="AW9" s="17" t="s">
        <v>136</v>
      </c>
      <c r="AX9" s="17" t="s">
        <v>136</v>
      </c>
      <c r="AY9" s="17">
        <v>0</v>
      </c>
      <c r="AZ9" s="17">
        <v>0.181931852780614</v>
      </c>
      <c r="BA9" s="17">
        <v>0.31405933663980201</v>
      </c>
      <c r="BB9" s="17"/>
      <c r="BC9" s="17">
        <v>0.30354169323046998</v>
      </c>
      <c r="BD9" s="17">
        <v>0.32430169910874301</v>
      </c>
      <c r="BE9" s="17">
        <v>0.130315888138999</v>
      </c>
      <c r="BF9" s="17">
        <v>0.30091193160072699</v>
      </c>
      <c r="BG9" s="17">
        <v>0.35103013851572101</v>
      </c>
      <c r="BH9" s="17">
        <v>9.0968491299858498E-2</v>
      </c>
      <c r="BI9" s="17"/>
      <c r="BJ9" s="17">
        <v>0.40559930104528302</v>
      </c>
      <c r="BK9" s="17">
        <v>0.32129151544093998</v>
      </c>
      <c r="BL9" s="17">
        <v>0.30209962851148697</v>
      </c>
      <c r="BM9" s="17">
        <v>0.32815334372232002</v>
      </c>
      <c r="BN9" s="17">
        <v>0.19469341183452299</v>
      </c>
      <c r="BO9" s="17">
        <v>0.30036972334151202</v>
      </c>
      <c r="BP9" s="17"/>
      <c r="BQ9" s="17">
        <v>0.320509385122006</v>
      </c>
      <c r="BR9" s="17">
        <v>0.29437264017782699</v>
      </c>
      <c r="BS9" s="17"/>
      <c r="BT9" s="17">
        <v>0.35258343405653197</v>
      </c>
      <c r="BU9" s="17">
        <v>0.26786636737789599</v>
      </c>
      <c r="BV9" s="17"/>
      <c r="BW9" s="17">
        <v>0.28184551951526199</v>
      </c>
      <c r="BX9" s="17">
        <v>0.36618291502891798</v>
      </c>
    </row>
    <row r="10" spans="2:76" ht="29" x14ac:dyDescent="0.35">
      <c r="B10" s="18" t="s">
        <v>305</v>
      </c>
      <c r="C10" s="17">
        <v>0.20654973493797399</v>
      </c>
      <c r="D10" s="17">
        <v>0.23595257661704</v>
      </c>
      <c r="E10" s="17">
        <v>0.18191082109887699</v>
      </c>
      <c r="F10" s="17"/>
      <c r="G10" s="17">
        <v>0.25869625759042902</v>
      </c>
      <c r="H10" s="17">
        <v>0.19727053663525901</v>
      </c>
      <c r="I10" s="17">
        <v>0.20338714033621499</v>
      </c>
      <c r="J10" s="17"/>
      <c r="K10" s="17">
        <v>0.223006324914169</v>
      </c>
      <c r="L10" s="17">
        <v>0.17686120516998499</v>
      </c>
      <c r="M10" s="17">
        <v>0.20277124312682099</v>
      </c>
      <c r="N10" s="17">
        <v>0.13101204301449099</v>
      </c>
      <c r="O10" s="17">
        <v>0.14387411943519399</v>
      </c>
      <c r="P10" s="17">
        <v>0.24440359550663801</v>
      </c>
      <c r="Q10" s="17">
        <v>0.28576351195433702</v>
      </c>
      <c r="R10" s="17">
        <v>0.20283238477693399</v>
      </c>
      <c r="S10" s="17">
        <v>0.28383840903664997</v>
      </c>
      <c r="T10" s="17">
        <v>0.17787813445961301</v>
      </c>
      <c r="U10" s="17">
        <v>0.27333176584227997</v>
      </c>
      <c r="V10" s="17">
        <v>0.49297682935694398</v>
      </c>
      <c r="W10" s="17">
        <v>0.175544175272831</v>
      </c>
      <c r="X10" s="17">
        <v>0.17825216280759601</v>
      </c>
      <c r="Y10" s="17">
        <v>9.7383959917579005E-2</v>
      </c>
      <c r="Z10" s="17">
        <v>0.26281240234266801</v>
      </c>
      <c r="AA10" s="17"/>
      <c r="AB10" s="17">
        <v>0.20058027681322399</v>
      </c>
      <c r="AC10" s="17">
        <v>0.19517489791113099</v>
      </c>
      <c r="AD10" s="17">
        <v>0.241869487560259</v>
      </c>
      <c r="AE10" s="17">
        <v>0.20547833931326701</v>
      </c>
      <c r="AF10" s="17"/>
      <c r="AG10" s="17">
        <v>0.192574820364011</v>
      </c>
      <c r="AH10" s="17">
        <v>0.27165890184032598</v>
      </c>
      <c r="AI10" s="17">
        <v>0.24008566716025501</v>
      </c>
      <c r="AJ10" s="17">
        <v>0.1591457722837</v>
      </c>
      <c r="AK10" s="17"/>
      <c r="AL10" s="17">
        <v>0.182579498453765</v>
      </c>
      <c r="AM10" s="17">
        <v>0.20818061218154199</v>
      </c>
      <c r="AN10" s="17">
        <v>0.16327472713562899</v>
      </c>
      <c r="AO10" s="17">
        <v>0.186060492081114</v>
      </c>
      <c r="AP10" s="17">
        <v>0.31762854464017098</v>
      </c>
      <c r="AQ10" s="17">
        <v>0.31728095144596902</v>
      </c>
      <c r="AR10" s="17"/>
      <c r="AS10" s="17">
        <v>0.19966076906906299</v>
      </c>
      <c r="AT10" s="17">
        <v>0.232129553995258</v>
      </c>
      <c r="AU10" s="17">
        <v>0.232129553995258</v>
      </c>
      <c r="AV10" s="17" t="s">
        <v>136</v>
      </c>
      <c r="AW10" s="17" t="s">
        <v>136</v>
      </c>
      <c r="AX10" s="17" t="s">
        <v>136</v>
      </c>
      <c r="AY10" s="17">
        <v>0.37287853972184898</v>
      </c>
      <c r="AZ10" s="17">
        <v>0.13141531692585401</v>
      </c>
      <c r="BA10" s="17">
        <v>0</v>
      </c>
      <c r="BB10" s="17"/>
      <c r="BC10" s="17">
        <v>0.20232001647214401</v>
      </c>
      <c r="BD10" s="17">
        <v>0.17378824063870901</v>
      </c>
      <c r="BE10" s="17">
        <v>0.32265814965018902</v>
      </c>
      <c r="BF10" s="17">
        <v>0.19134045085456899</v>
      </c>
      <c r="BG10" s="17">
        <v>0.21261530923897501</v>
      </c>
      <c r="BH10" s="17">
        <v>0.248130190887836</v>
      </c>
      <c r="BI10" s="17"/>
      <c r="BJ10" s="17">
        <v>0.20703258785581999</v>
      </c>
      <c r="BK10" s="17">
        <v>0.19920421250767001</v>
      </c>
      <c r="BL10" s="17">
        <v>0.199565671758486</v>
      </c>
      <c r="BM10" s="17">
        <v>0.225559364886456</v>
      </c>
      <c r="BN10" s="17">
        <v>0.19343961882676999</v>
      </c>
      <c r="BO10" s="17">
        <v>0.196960378180039</v>
      </c>
      <c r="BP10" s="17"/>
      <c r="BQ10" s="17">
        <v>0.20084747174654599</v>
      </c>
      <c r="BR10" s="17">
        <v>0.22259724549631199</v>
      </c>
      <c r="BS10" s="17"/>
      <c r="BT10" s="17">
        <v>0.17469158220660699</v>
      </c>
      <c r="BU10" s="17">
        <v>0.23493798078945999</v>
      </c>
      <c r="BV10" s="17"/>
      <c r="BW10" s="17">
        <v>0.20654156608650501</v>
      </c>
      <c r="BX10" s="17">
        <v>0.214228690310558</v>
      </c>
    </row>
    <row r="11" spans="2:76" x14ac:dyDescent="0.35">
      <c r="B11" s="18" t="s">
        <v>302</v>
      </c>
      <c r="C11" s="17">
        <v>0.20225894534135899</v>
      </c>
      <c r="D11" s="17">
        <v>0.17116775812919999</v>
      </c>
      <c r="E11" s="17">
        <v>0.22955987929319799</v>
      </c>
      <c r="F11" s="17"/>
      <c r="G11" s="17">
        <v>0.211425619906317</v>
      </c>
      <c r="H11" s="17">
        <v>0.24923527221045599</v>
      </c>
      <c r="I11" s="17">
        <v>0.18387432079095101</v>
      </c>
      <c r="J11" s="17"/>
      <c r="K11" s="17">
        <v>0.14845610721333199</v>
      </c>
      <c r="L11" s="17">
        <v>0.23943119904707799</v>
      </c>
      <c r="M11" s="17">
        <v>0.26119429577823999</v>
      </c>
      <c r="N11" s="17">
        <v>0.337090244914107</v>
      </c>
      <c r="O11" s="17">
        <v>0.14106646726186001</v>
      </c>
      <c r="P11" s="17">
        <v>0.241750429564946</v>
      </c>
      <c r="Q11" s="17">
        <v>0.21075732927551299</v>
      </c>
      <c r="R11" s="17">
        <v>0.20936747365035899</v>
      </c>
      <c r="S11" s="17">
        <v>0.53483000317053697</v>
      </c>
      <c r="T11" s="17">
        <v>0.102569852228779</v>
      </c>
      <c r="U11" s="17">
        <v>0.197836634753321</v>
      </c>
      <c r="V11" s="17">
        <v>0.35149612298414901</v>
      </c>
      <c r="W11" s="17">
        <v>0.37127047377515299</v>
      </c>
      <c r="X11" s="17">
        <v>8.8207017894320797E-2</v>
      </c>
      <c r="Y11" s="17">
        <v>9.7383959917579005E-2</v>
      </c>
      <c r="Z11" s="17">
        <v>0.131871819610135</v>
      </c>
      <c r="AA11" s="17"/>
      <c r="AB11" s="17">
        <v>0.28837003322740901</v>
      </c>
      <c r="AC11" s="17">
        <v>0.17358880684449199</v>
      </c>
      <c r="AD11" s="17">
        <v>0.15739037349285201</v>
      </c>
      <c r="AE11" s="17">
        <v>0.12096786472505699</v>
      </c>
      <c r="AF11" s="17"/>
      <c r="AG11" s="17">
        <v>0.20042353380511399</v>
      </c>
      <c r="AH11" s="17">
        <v>0.242837077929523</v>
      </c>
      <c r="AI11" s="17">
        <v>0.23789623605500201</v>
      </c>
      <c r="AJ11" s="17">
        <v>0.179524575436564</v>
      </c>
      <c r="AK11" s="17"/>
      <c r="AL11" s="17">
        <v>0.19425155765660401</v>
      </c>
      <c r="AM11" s="17">
        <v>0.164663043530135</v>
      </c>
      <c r="AN11" s="17">
        <v>0.25439916598551798</v>
      </c>
      <c r="AO11" s="17">
        <v>0.218957299762923</v>
      </c>
      <c r="AP11" s="17">
        <v>4.4348835343311098E-2</v>
      </c>
      <c r="AQ11" s="17">
        <v>0.26619226377387201</v>
      </c>
      <c r="AR11" s="17"/>
      <c r="AS11" s="17">
        <v>0.21106391654673401</v>
      </c>
      <c r="AT11" s="17">
        <v>0.11682440137643101</v>
      </c>
      <c r="AU11" s="17">
        <v>0.11682440137643101</v>
      </c>
      <c r="AV11" s="17" t="s">
        <v>136</v>
      </c>
      <c r="AW11" s="17" t="s">
        <v>136</v>
      </c>
      <c r="AX11" s="17" t="s">
        <v>136</v>
      </c>
      <c r="AY11" s="17">
        <v>0.30019376619412602</v>
      </c>
      <c r="AZ11" s="17">
        <v>0.247786305106865</v>
      </c>
      <c r="BA11" s="17">
        <v>0</v>
      </c>
      <c r="BB11" s="17"/>
      <c r="BC11" s="17">
        <v>0.17212026699192701</v>
      </c>
      <c r="BD11" s="17">
        <v>0.15970769222760001</v>
      </c>
      <c r="BE11" s="17">
        <v>0.33521721577987101</v>
      </c>
      <c r="BF11" s="17">
        <v>0.27138522992643499</v>
      </c>
      <c r="BG11" s="17">
        <v>0.191973197967679</v>
      </c>
      <c r="BH11" s="17">
        <v>0.31101949509385901</v>
      </c>
      <c r="BI11" s="17"/>
      <c r="BJ11" s="17">
        <v>0.18705609975335999</v>
      </c>
      <c r="BK11" s="17">
        <v>0.21422643327673299</v>
      </c>
      <c r="BL11" s="17">
        <v>0.15988022134567101</v>
      </c>
      <c r="BM11" s="17">
        <v>0.20987327994066701</v>
      </c>
      <c r="BN11" s="17">
        <v>0.23146060006253799</v>
      </c>
      <c r="BO11" s="17">
        <v>0.17666290999944601</v>
      </c>
      <c r="BP11" s="17"/>
      <c r="BQ11" s="17">
        <v>0.212098170935585</v>
      </c>
      <c r="BR11" s="17">
        <v>0.17533540240034701</v>
      </c>
      <c r="BS11" s="17"/>
      <c r="BT11" s="17">
        <v>0.200429052707115</v>
      </c>
      <c r="BU11" s="17">
        <v>0.20371291768839001</v>
      </c>
      <c r="BV11" s="17"/>
      <c r="BW11" s="17">
        <v>0.227451419880463</v>
      </c>
      <c r="BX11" s="17">
        <v>0.15633851034937599</v>
      </c>
    </row>
    <row r="12" spans="2:76" x14ac:dyDescent="0.35">
      <c r="B12" s="18" t="s">
        <v>148</v>
      </c>
      <c r="C12" s="17">
        <v>0.181932002793353</v>
      </c>
      <c r="D12" s="17">
        <v>0.20662909653112099</v>
      </c>
      <c r="E12" s="17">
        <v>0.16126142027904899</v>
      </c>
      <c r="F12" s="17"/>
      <c r="G12" s="17">
        <v>0.17215777320252801</v>
      </c>
      <c r="H12" s="17">
        <v>0.16380805488244199</v>
      </c>
      <c r="I12" s="17">
        <v>0.18981039922005299</v>
      </c>
      <c r="J12" s="17"/>
      <c r="K12" s="17">
        <v>0.23937094624277799</v>
      </c>
      <c r="L12" s="17">
        <v>0.13704587939151899</v>
      </c>
      <c r="M12" s="17">
        <v>0.112894816335909</v>
      </c>
      <c r="N12" s="17">
        <v>0.33846214049293799</v>
      </c>
      <c r="O12" s="17">
        <v>0.14093458915665899</v>
      </c>
      <c r="P12" s="17">
        <v>0.42033235909449701</v>
      </c>
      <c r="Q12" s="17">
        <v>0.215228077160631</v>
      </c>
      <c r="R12" s="17">
        <v>0.140605856520855</v>
      </c>
      <c r="S12" s="17">
        <v>0.114106620168735</v>
      </c>
      <c r="T12" s="17">
        <v>0.16021012445371199</v>
      </c>
      <c r="U12" s="17">
        <v>0.113276329204514</v>
      </c>
      <c r="V12" s="17">
        <v>0.21207880448347699</v>
      </c>
      <c r="W12" s="17">
        <v>0.239092050625652</v>
      </c>
      <c r="X12" s="17">
        <v>0.19656427744233301</v>
      </c>
      <c r="Y12" s="17">
        <v>0.15296490800505499</v>
      </c>
      <c r="Z12" s="17">
        <v>0.31522336768515902</v>
      </c>
      <c r="AA12" s="17"/>
      <c r="AB12" s="17">
        <v>0.188573022233261</v>
      </c>
      <c r="AC12" s="17">
        <v>0.17625986545053099</v>
      </c>
      <c r="AD12" s="17">
        <v>0.18635567035572201</v>
      </c>
      <c r="AE12" s="17">
        <v>0.12715698358851499</v>
      </c>
      <c r="AF12" s="17"/>
      <c r="AG12" s="17">
        <v>0.19482026866011001</v>
      </c>
      <c r="AH12" s="17">
        <v>0.127036883521778</v>
      </c>
      <c r="AI12" s="17">
        <v>0.165851525445113</v>
      </c>
      <c r="AJ12" s="17">
        <v>7.7006931484760496E-2</v>
      </c>
      <c r="AK12" s="17"/>
      <c r="AL12" s="17">
        <v>0.18913698596470099</v>
      </c>
      <c r="AM12" s="17">
        <v>0.125844419202393</v>
      </c>
      <c r="AN12" s="17">
        <v>0.21812461716846401</v>
      </c>
      <c r="AO12" s="17">
        <v>0.15719878790267799</v>
      </c>
      <c r="AP12" s="17">
        <v>0.25382458768890498</v>
      </c>
      <c r="AQ12" s="17">
        <v>9.4139733387193003E-2</v>
      </c>
      <c r="AR12" s="17"/>
      <c r="AS12" s="17">
        <v>0.17069338567314099</v>
      </c>
      <c r="AT12" s="17">
        <v>0.210444104330542</v>
      </c>
      <c r="AU12" s="17">
        <v>0.210444104330542</v>
      </c>
      <c r="AV12" s="17" t="s">
        <v>136</v>
      </c>
      <c r="AW12" s="17" t="s">
        <v>136</v>
      </c>
      <c r="AX12" s="17" t="s">
        <v>136</v>
      </c>
      <c r="AY12" s="17">
        <v>0.26010347583712501</v>
      </c>
      <c r="AZ12" s="17">
        <v>0.18847027280261</v>
      </c>
      <c r="BA12" s="17">
        <v>0.31078057299475398</v>
      </c>
      <c r="BB12" s="17"/>
      <c r="BC12" s="17">
        <v>0.194950776923624</v>
      </c>
      <c r="BD12" s="17">
        <v>0.145767220903262</v>
      </c>
      <c r="BE12" s="17">
        <v>0.301076491373169</v>
      </c>
      <c r="BF12" s="17">
        <v>0.14015311670979899</v>
      </c>
      <c r="BG12" s="17">
        <v>0.187747692152259</v>
      </c>
      <c r="BH12" s="17">
        <v>0.13706111644677499</v>
      </c>
      <c r="BI12" s="17"/>
      <c r="BJ12" s="17">
        <v>0.186575993792259</v>
      </c>
      <c r="BK12" s="17">
        <v>0.17925613429349599</v>
      </c>
      <c r="BL12" s="17">
        <v>0.17671706819185501</v>
      </c>
      <c r="BM12" s="17">
        <v>0.14267237298608099</v>
      </c>
      <c r="BN12" s="17">
        <v>0.24287321786368399</v>
      </c>
      <c r="BO12" s="17">
        <v>0.20130276687390899</v>
      </c>
      <c r="BP12" s="17"/>
      <c r="BQ12" s="17">
        <v>0.173776051908758</v>
      </c>
      <c r="BR12" s="17">
        <v>0.20347087760049301</v>
      </c>
      <c r="BS12" s="17"/>
      <c r="BT12" s="17">
        <v>0.170358733486523</v>
      </c>
      <c r="BU12" s="17">
        <v>0.19270188067665101</v>
      </c>
      <c r="BV12" s="17"/>
      <c r="BW12" s="17">
        <v>0.200252274172081</v>
      </c>
      <c r="BX12" s="17">
        <v>0.14465271749258399</v>
      </c>
    </row>
    <row r="13" spans="2:76" x14ac:dyDescent="0.35">
      <c r="B13" s="18" t="s">
        <v>303</v>
      </c>
      <c r="C13" s="17">
        <v>0.14942048288117499</v>
      </c>
      <c r="D13" s="17">
        <v>0.13887117210425101</v>
      </c>
      <c r="E13" s="17">
        <v>0.15892329370722399</v>
      </c>
      <c r="F13" s="17"/>
      <c r="G13" s="17">
        <v>0.22174582976231699</v>
      </c>
      <c r="H13" s="17">
        <v>0.19826539216018399</v>
      </c>
      <c r="I13" s="17">
        <v>0.122397772851527</v>
      </c>
      <c r="J13" s="17"/>
      <c r="K13" s="17">
        <v>0.15176722198418899</v>
      </c>
      <c r="L13" s="17">
        <v>0.12866063549173801</v>
      </c>
      <c r="M13" s="17">
        <v>0.227875845294992</v>
      </c>
      <c r="N13" s="17">
        <v>0.12422048881270099</v>
      </c>
      <c r="O13" s="17">
        <v>0.14106646726186001</v>
      </c>
      <c r="P13" s="17">
        <v>0.32050223485430301</v>
      </c>
      <c r="Q13" s="17">
        <v>0.15486879985331201</v>
      </c>
      <c r="R13" s="17">
        <v>0.16073468859989801</v>
      </c>
      <c r="S13" s="17">
        <v>0.113323265001069</v>
      </c>
      <c r="T13" s="17">
        <v>0.141050039903869</v>
      </c>
      <c r="U13" s="17">
        <v>0.118054662512633</v>
      </c>
      <c r="V13" s="17">
        <v>0.13968190537432301</v>
      </c>
      <c r="W13" s="17">
        <v>0.156366693895862</v>
      </c>
      <c r="X13" s="17">
        <v>8.8207017894320797E-2</v>
      </c>
      <c r="Y13" s="17">
        <v>0.20023747312533699</v>
      </c>
      <c r="Z13" s="17">
        <v>0.131871819610135</v>
      </c>
      <c r="AA13" s="17"/>
      <c r="AB13" s="17">
        <v>0.175668363205705</v>
      </c>
      <c r="AC13" s="17">
        <v>0.104692851403192</v>
      </c>
      <c r="AD13" s="17">
        <v>0.17214433624029901</v>
      </c>
      <c r="AE13" s="17">
        <v>0.115084429767097</v>
      </c>
      <c r="AF13" s="17"/>
      <c r="AG13" s="17">
        <v>0.13660392639529101</v>
      </c>
      <c r="AH13" s="17">
        <v>0.23975583263526301</v>
      </c>
      <c r="AI13" s="17">
        <v>0.17364581393825301</v>
      </c>
      <c r="AJ13" s="17">
        <v>8.1155671058455003E-2</v>
      </c>
      <c r="AK13" s="17"/>
      <c r="AL13" s="17">
        <v>0.14378869512843701</v>
      </c>
      <c r="AM13" s="17">
        <v>4.8274954254719997E-2</v>
      </c>
      <c r="AN13" s="17">
        <v>0.170741329036037</v>
      </c>
      <c r="AO13" s="17">
        <v>6.4977653846956598E-2</v>
      </c>
      <c r="AP13" s="17">
        <v>8.6769387943632995E-2</v>
      </c>
      <c r="AQ13" s="17">
        <v>0.19723821144845599</v>
      </c>
      <c r="AR13" s="17"/>
      <c r="AS13" s="17">
        <v>0.14288242344278701</v>
      </c>
      <c r="AT13" s="17">
        <v>7.9542223638651599E-2</v>
      </c>
      <c r="AU13" s="17">
        <v>7.9542223638651599E-2</v>
      </c>
      <c r="AV13" s="17" t="s">
        <v>136</v>
      </c>
      <c r="AW13" s="17" t="s">
        <v>136</v>
      </c>
      <c r="AX13" s="17" t="s">
        <v>136</v>
      </c>
      <c r="AY13" s="17">
        <v>0.41992840351918898</v>
      </c>
      <c r="AZ13" s="17">
        <v>0.15368555080509699</v>
      </c>
      <c r="BA13" s="17">
        <v>0.37516009036544401</v>
      </c>
      <c r="BB13" s="17"/>
      <c r="BC13" s="17">
        <v>0.15640794953671</v>
      </c>
      <c r="BD13" s="17">
        <v>0.18596629178146101</v>
      </c>
      <c r="BE13" s="17">
        <v>9.6598130663736501E-2</v>
      </c>
      <c r="BF13" s="17">
        <v>0.19956814070632101</v>
      </c>
      <c r="BG13" s="17">
        <v>0.110962554534504</v>
      </c>
      <c r="BH13" s="17">
        <v>0.17782457342858399</v>
      </c>
      <c r="BI13" s="17"/>
      <c r="BJ13" s="17">
        <v>0.14680990531947199</v>
      </c>
      <c r="BK13" s="17">
        <v>0.16759128778165999</v>
      </c>
      <c r="BL13" s="17">
        <v>0.11614955263752801</v>
      </c>
      <c r="BM13" s="17">
        <v>0.166447924446741</v>
      </c>
      <c r="BN13" s="17">
        <v>0.15869905362457901</v>
      </c>
      <c r="BO13" s="17">
        <v>9.48692037274914E-2</v>
      </c>
      <c r="BP13" s="17"/>
      <c r="BQ13" s="17">
        <v>0.13986467469528299</v>
      </c>
      <c r="BR13" s="17">
        <v>0.173862192510394</v>
      </c>
      <c r="BS13" s="17"/>
      <c r="BT13" s="17">
        <v>0.118436415986979</v>
      </c>
      <c r="BU13" s="17">
        <v>0.18231026425854099</v>
      </c>
      <c r="BV13" s="17"/>
      <c r="BW13" s="17">
        <v>0.167126944761645</v>
      </c>
      <c r="BX13" s="17">
        <v>0.11550235545125601</v>
      </c>
    </row>
    <row r="14" spans="2:76" x14ac:dyDescent="0.35">
      <c r="B14" s="18" t="s">
        <v>143</v>
      </c>
      <c r="C14" s="17">
        <v>0.13898024265105899</v>
      </c>
      <c r="D14" s="17">
        <v>0.149945436706522</v>
      </c>
      <c r="E14" s="17">
        <v>0.129975337113024</v>
      </c>
      <c r="F14" s="17"/>
      <c r="G14" s="17">
        <v>0.222225874291411</v>
      </c>
      <c r="H14" s="17">
        <v>0.19508213948473899</v>
      </c>
      <c r="I14" s="17">
        <v>0.107920708363642</v>
      </c>
      <c r="J14" s="17"/>
      <c r="K14" s="17">
        <v>0.146242189682317</v>
      </c>
      <c r="L14" s="17">
        <v>0.13533861155383101</v>
      </c>
      <c r="M14" s="17">
        <v>0.137094234632166</v>
      </c>
      <c r="N14" s="17">
        <v>0.16453087575869099</v>
      </c>
      <c r="O14" s="17">
        <v>0</v>
      </c>
      <c r="P14" s="17">
        <v>0.24348775989049201</v>
      </c>
      <c r="Q14" s="17">
        <v>0.137623376884321</v>
      </c>
      <c r="R14" s="17">
        <v>0.14556438093121499</v>
      </c>
      <c r="S14" s="17">
        <v>0.229168464599736</v>
      </c>
      <c r="T14" s="17">
        <v>0.11660951209155899</v>
      </c>
      <c r="U14" s="17">
        <v>0.11678196085015601</v>
      </c>
      <c r="V14" s="17">
        <v>0.28175516796320399</v>
      </c>
      <c r="W14" s="17">
        <v>0.220140140988481</v>
      </c>
      <c r="X14" s="17">
        <v>0</v>
      </c>
      <c r="Y14" s="17">
        <v>4.7394590989485903E-2</v>
      </c>
      <c r="Z14" s="17">
        <v>0.19231865330877401</v>
      </c>
      <c r="AA14" s="17"/>
      <c r="AB14" s="17">
        <v>0.13779987024795201</v>
      </c>
      <c r="AC14" s="17">
        <v>0.14033703063633399</v>
      </c>
      <c r="AD14" s="17">
        <v>0.14736848664779501</v>
      </c>
      <c r="AE14" s="17">
        <v>9.0516819965136094E-2</v>
      </c>
      <c r="AF14" s="17"/>
      <c r="AG14" s="17">
        <v>0.14040176631588799</v>
      </c>
      <c r="AH14" s="17">
        <v>0.22137942047440501</v>
      </c>
      <c r="AI14" s="17">
        <v>0.123674468333341</v>
      </c>
      <c r="AJ14" s="17">
        <v>0.25250496934495498</v>
      </c>
      <c r="AK14" s="17"/>
      <c r="AL14" s="17">
        <v>0.14057017292227</v>
      </c>
      <c r="AM14" s="17">
        <v>0.10988825519234501</v>
      </c>
      <c r="AN14" s="17">
        <v>0.14197942538318101</v>
      </c>
      <c r="AO14" s="17">
        <v>0.15121681557724001</v>
      </c>
      <c r="AP14" s="17">
        <v>9.5119068183089003E-2</v>
      </c>
      <c r="AQ14" s="17">
        <v>0.20194118990983101</v>
      </c>
      <c r="AR14" s="17"/>
      <c r="AS14" s="17">
        <v>0.12605437594994301</v>
      </c>
      <c r="AT14" s="17">
        <v>0.161612312552743</v>
      </c>
      <c r="AU14" s="17">
        <v>0.161612312552743</v>
      </c>
      <c r="AV14" s="17" t="s">
        <v>136</v>
      </c>
      <c r="AW14" s="17" t="s">
        <v>136</v>
      </c>
      <c r="AX14" s="17" t="s">
        <v>136</v>
      </c>
      <c r="AY14" s="17">
        <v>0.17265407499122501</v>
      </c>
      <c r="AZ14" s="17">
        <v>0.21634861012482501</v>
      </c>
      <c r="BA14" s="17">
        <v>0</v>
      </c>
      <c r="BB14" s="17"/>
      <c r="BC14" s="17">
        <v>0.16071974761908001</v>
      </c>
      <c r="BD14" s="17">
        <v>0.100270851801452</v>
      </c>
      <c r="BE14" s="17">
        <v>0.17561540681431101</v>
      </c>
      <c r="BF14" s="17">
        <v>0.12187304511851101</v>
      </c>
      <c r="BG14" s="17">
        <v>0.12521770667440599</v>
      </c>
      <c r="BH14" s="17">
        <v>0.27468038907967701</v>
      </c>
      <c r="BI14" s="17"/>
      <c r="BJ14" s="17">
        <v>0.11916938809999</v>
      </c>
      <c r="BK14" s="17">
        <v>0.12741861303532301</v>
      </c>
      <c r="BL14" s="17">
        <v>0.200959962171293</v>
      </c>
      <c r="BM14" s="17">
        <v>0.139713913548147</v>
      </c>
      <c r="BN14" s="17">
        <v>0.121496308324353</v>
      </c>
      <c r="BO14" s="17">
        <v>0.15502385192752199</v>
      </c>
      <c r="BP14" s="17"/>
      <c r="BQ14" s="17">
        <v>0.13855913376739601</v>
      </c>
      <c r="BR14" s="17">
        <v>0.14170667922424701</v>
      </c>
      <c r="BS14" s="17"/>
      <c r="BT14" s="17">
        <v>0.13523540694429201</v>
      </c>
      <c r="BU14" s="17">
        <v>0.14153531323079999</v>
      </c>
      <c r="BV14" s="17"/>
      <c r="BW14" s="17">
        <v>0.14194506039594099</v>
      </c>
      <c r="BX14" s="17">
        <v>0.13837623652098199</v>
      </c>
    </row>
    <row r="15" spans="2:76" ht="29" x14ac:dyDescent="0.35">
      <c r="B15" s="18" t="s">
        <v>307</v>
      </c>
      <c r="C15" s="17">
        <v>0.13471058549980799</v>
      </c>
      <c r="D15" s="17">
        <v>0.122828472503152</v>
      </c>
      <c r="E15" s="17">
        <v>0.14531440063152501</v>
      </c>
      <c r="F15" s="17"/>
      <c r="G15" s="17">
        <v>0.144708531058693</v>
      </c>
      <c r="H15" s="17">
        <v>0.16615754909494601</v>
      </c>
      <c r="I15" s="17">
        <v>0.12191728673424899</v>
      </c>
      <c r="J15" s="17"/>
      <c r="K15" s="17">
        <v>0.14663971698466899</v>
      </c>
      <c r="L15" s="17">
        <v>0.119453497368554</v>
      </c>
      <c r="M15" s="17">
        <v>9.1494456419050907E-2</v>
      </c>
      <c r="N15" s="17">
        <v>0.16495236645238001</v>
      </c>
      <c r="O15" s="17">
        <v>0.14387411943519399</v>
      </c>
      <c r="P15" s="17">
        <v>7.9667640905502796E-2</v>
      </c>
      <c r="Q15" s="17">
        <v>0.123416939557249</v>
      </c>
      <c r="R15" s="17">
        <v>0.112998683010937</v>
      </c>
      <c r="S15" s="17">
        <v>0.22737636747470999</v>
      </c>
      <c r="T15" s="17">
        <v>0.149024294948994</v>
      </c>
      <c r="U15" s="17">
        <v>0.19227043914810599</v>
      </c>
      <c r="V15" s="17">
        <v>7.1429593841649403E-2</v>
      </c>
      <c r="W15" s="17">
        <v>0.126974490319541</v>
      </c>
      <c r="X15" s="17">
        <v>0.181159047134099</v>
      </c>
      <c r="Y15" s="17">
        <v>0.1056161261872</v>
      </c>
      <c r="Z15" s="17">
        <v>0.121532213167201</v>
      </c>
      <c r="AA15" s="17"/>
      <c r="AB15" s="17">
        <v>0.177403717757008</v>
      </c>
      <c r="AC15" s="17">
        <v>0.13305091330627</v>
      </c>
      <c r="AD15" s="17">
        <v>0.100764858272732</v>
      </c>
      <c r="AE15" s="17">
        <v>6.8949860716830097E-2</v>
      </c>
      <c r="AF15" s="17"/>
      <c r="AG15" s="17">
        <v>0.13310838237730299</v>
      </c>
      <c r="AH15" s="17">
        <v>0.13438436106181501</v>
      </c>
      <c r="AI15" s="17">
        <v>0.104273330720102</v>
      </c>
      <c r="AJ15" s="17">
        <v>0</v>
      </c>
      <c r="AK15" s="17"/>
      <c r="AL15" s="17">
        <v>0.120640946368046</v>
      </c>
      <c r="AM15" s="17">
        <v>0.113474840002194</v>
      </c>
      <c r="AN15" s="17">
        <v>0.14513645757912499</v>
      </c>
      <c r="AO15" s="17">
        <v>6.0220757783593898E-2</v>
      </c>
      <c r="AP15" s="17">
        <v>9.3538710992523394E-2</v>
      </c>
      <c r="AQ15" s="17">
        <v>0.13474132438323599</v>
      </c>
      <c r="AR15" s="17"/>
      <c r="AS15" s="17">
        <v>0.114403225435869</v>
      </c>
      <c r="AT15" s="17">
        <v>0.123449062112021</v>
      </c>
      <c r="AU15" s="17">
        <v>0.123449062112021</v>
      </c>
      <c r="AV15" s="17" t="s">
        <v>136</v>
      </c>
      <c r="AW15" s="17" t="s">
        <v>136</v>
      </c>
      <c r="AX15" s="17" t="s">
        <v>136</v>
      </c>
      <c r="AY15" s="17">
        <v>0.177834105097918</v>
      </c>
      <c r="AZ15" s="17">
        <v>0.248822778068755</v>
      </c>
      <c r="BA15" s="17">
        <v>0.37516009036544401</v>
      </c>
      <c r="BB15" s="17"/>
      <c r="BC15" s="17">
        <v>0.134429777362046</v>
      </c>
      <c r="BD15" s="17">
        <v>0.119162108206828</v>
      </c>
      <c r="BE15" s="17">
        <v>0.17432057000123</v>
      </c>
      <c r="BF15" s="17">
        <v>0.15156145988654099</v>
      </c>
      <c r="BG15" s="17">
        <v>0.12424747400081899</v>
      </c>
      <c r="BH15" s="17">
        <v>0.204374771620426</v>
      </c>
      <c r="BI15" s="17"/>
      <c r="BJ15" s="17">
        <v>9.0439175646141207E-2</v>
      </c>
      <c r="BK15" s="17">
        <v>0.12953455238698799</v>
      </c>
      <c r="BL15" s="17">
        <v>0.15396917166603999</v>
      </c>
      <c r="BM15" s="17">
        <v>0.125660431395232</v>
      </c>
      <c r="BN15" s="17">
        <v>0.15934209051922199</v>
      </c>
      <c r="BO15" s="17">
        <v>0.169303833885041</v>
      </c>
      <c r="BP15" s="17"/>
      <c r="BQ15" s="17">
        <v>0.12859180560778199</v>
      </c>
      <c r="BR15" s="17">
        <v>0.150847378022754</v>
      </c>
      <c r="BS15" s="17"/>
      <c r="BT15" s="17">
        <v>0.13294564830810299</v>
      </c>
      <c r="BU15" s="17">
        <v>0.13820543641472199</v>
      </c>
      <c r="BV15" s="17"/>
      <c r="BW15" s="17">
        <v>0.16500256840133201</v>
      </c>
      <c r="BX15" s="17">
        <v>7.8209033526518396E-2</v>
      </c>
    </row>
    <row r="16" spans="2:76" x14ac:dyDescent="0.35">
      <c r="B16" s="18" t="s">
        <v>301</v>
      </c>
      <c r="C16" s="17">
        <v>9.4328597248266602E-2</v>
      </c>
      <c r="D16" s="17">
        <v>8.5230267618950001E-2</v>
      </c>
      <c r="E16" s="17">
        <v>0.102421958581777</v>
      </c>
      <c r="F16" s="17"/>
      <c r="G16" s="17">
        <v>0.16865068958659599</v>
      </c>
      <c r="H16" s="17">
        <v>0.128027417961176</v>
      </c>
      <c r="I16" s="17">
        <v>7.2609879828993196E-2</v>
      </c>
      <c r="J16" s="17"/>
      <c r="K16" s="17">
        <v>9.8600936748427404E-2</v>
      </c>
      <c r="L16" s="17">
        <v>8.8208589945194399E-2</v>
      </c>
      <c r="M16" s="17">
        <v>0.11263831904582899</v>
      </c>
      <c r="N16" s="17">
        <v>0.16608517632418601</v>
      </c>
      <c r="O16" s="17">
        <v>0.28494058669705402</v>
      </c>
      <c r="P16" s="17">
        <v>0.2408345939488</v>
      </c>
      <c r="Q16" s="17">
        <v>9.0623446592424495E-2</v>
      </c>
      <c r="R16" s="17">
        <v>7.65143582844489E-2</v>
      </c>
      <c r="S16" s="17">
        <v>0.113323265001069</v>
      </c>
      <c r="T16" s="17">
        <v>7.6496228866858404E-2</v>
      </c>
      <c r="U16" s="17">
        <v>0.111693143305474</v>
      </c>
      <c r="V16" s="17">
        <v>7.0529128088471602E-2</v>
      </c>
      <c r="W16" s="17">
        <v>0</v>
      </c>
      <c r="X16" s="17">
        <v>0</v>
      </c>
      <c r="Y16" s="17">
        <v>0.249192504543327</v>
      </c>
      <c r="Z16" s="17">
        <v>6.0380657932129898E-2</v>
      </c>
      <c r="AA16" s="17"/>
      <c r="AB16" s="17">
        <v>0.113378484072113</v>
      </c>
      <c r="AC16" s="17">
        <v>9.2572609158134395E-2</v>
      </c>
      <c r="AD16" s="17">
        <v>6.8630975691151896E-2</v>
      </c>
      <c r="AE16" s="17">
        <v>9.5794531789738804E-2</v>
      </c>
      <c r="AF16" s="17"/>
      <c r="AG16" s="17">
        <v>8.6583698456803193E-2</v>
      </c>
      <c r="AH16" s="17">
        <v>0.16080479064247499</v>
      </c>
      <c r="AI16" s="17">
        <v>0.11465862426342401</v>
      </c>
      <c r="AJ16" s="17">
        <v>7.9954577189533596E-2</v>
      </c>
      <c r="AK16" s="17"/>
      <c r="AL16" s="17">
        <v>9.4684224948315299E-2</v>
      </c>
      <c r="AM16" s="17">
        <v>7.4384360017602805E-2</v>
      </c>
      <c r="AN16" s="17">
        <v>0.108384458682794</v>
      </c>
      <c r="AO16" s="17">
        <v>2.6262174846132798E-2</v>
      </c>
      <c r="AP16" s="17">
        <v>4.2420552600321799E-2</v>
      </c>
      <c r="AQ16" s="17">
        <v>7.5688136959961502E-2</v>
      </c>
      <c r="AR16" s="17"/>
      <c r="AS16" s="17">
        <v>9.4927082546789998E-2</v>
      </c>
      <c r="AT16" s="17">
        <v>3.0721966313403699E-2</v>
      </c>
      <c r="AU16" s="17">
        <v>3.0721966313403699E-2</v>
      </c>
      <c r="AV16" s="17" t="s">
        <v>136</v>
      </c>
      <c r="AW16" s="17" t="s">
        <v>136</v>
      </c>
      <c r="AX16" s="17" t="s">
        <v>136</v>
      </c>
      <c r="AY16" s="17">
        <v>0.148604081236965</v>
      </c>
      <c r="AZ16" s="17">
        <v>0.25150188293252801</v>
      </c>
      <c r="BA16" s="17">
        <v>0</v>
      </c>
      <c r="BB16" s="17"/>
      <c r="BC16" s="17">
        <v>0.109537351438608</v>
      </c>
      <c r="BD16" s="17">
        <v>7.5875220176590999E-2</v>
      </c>
      <c r="BE16" s="17">
        <v>4.4602642419844303E-2</v>
      </c>
      <c r="BF16" s="17">
        <v>0.115348347443559</v>
      </c>
      <c r="BG16" s="17">
        <v>7.0123914993497294E-2</v>
      </c>
      <c r="BH16" s="17">
        <v>0.29651191418628198</v>
      </c>
      <c r="BI16" s="17"/>
      <c r="BJ16" s="17">
        <v>6.3017210076657698E-2</v>
      </c>
      <c r="BK16" s="17">
        <v>5.5735512311394897E-2</v>
      </c>
      <c r="BL16" s="17">
        <v>8.1130825812662802E-2</v>
      </c>
      <c r="BM16" s="17">
        <v>9.1981204879769393E-2</v>
      </c>
      <c r="BN16" s="17">
        <v>0.12183164605985899</v>
      </c>
      <c r="BO16" s="17">
        <v>0.17939076524887601</v>
      </c>
      <c r="BP16" s="17"/>
      <c r="BQ16" s="17">
        <v>8.2902695468883306E-2</v>
      </c>
      <c r="BR16" s="17">
        <v>0.122503008723669</v>
      </c>
      <c r="BS16" s="17"/>
      <c r="BT16" s="17">
        <v>7.8406029206946795E-2</v>
      </c>
      <c r="BU16" s="17">
        <v>0.111455877387337</v>
      </c>
      <c r="BV16" s="17"/>
      <c r="BW16" s="17">
        <v>0.11018485730303</v>
      </c>
      <c r="BX16" s="17">
        <v>6.07351623853776E-2</v>
      </c>
    </row>
    <row r="17" spans="2:76" x14ac:dyDescent="0.35">
      <c r="B17" s="18" t="s">
        <v>150</v>
      </c>
      <c r="C17" s="17">
        <v>7.3141421447010996E-2</v>
      </c>
      <c r="D17" s="17">
        <v>7.8492466392381305E-2</v>
      </c>
      <c r="E17" s="17">
        <v>6.8762771848156198E-2</v>
      </c>
      <c r="F17" s="17"/>
      <c r="G17" s="17">
        <v>0.108018940956441</v>
      </c>
      <c r="H17" s="17">
        <v>0.10533406717182001</v>
      </c>
      <c r="I17" s="17">
        <v>5.6941869335800699E-2</v>
      </c>
      <c r="J17" s="17"/>
      <c r="K17" s="17">
        <v>8.6557187594237694E-2</v>
      </c>
      <c r="L17" s="17">
        <v>6.7561299751193696E-2</v>
      </c>
      <c r="M17" s="17">
        <v>5.4000764523532502E-2</v>
      </c>
      <c r="N17" s="17">
        <v>8.3162970087067203E-2</v>
      </c>
      <c r="O17" s="17">
        <v>0</v>
      </c>
      <c r="P17" s="17">
        <v>8.0583476521648698E-2</v>
      </c>
      <c r="Q17" s="17">
        <v>5.3417415330023602E-2</v>
      </c>
      <c r="R17" s="17">
        <v>8.4206324522255294E-2</v>
      </c>
      <c r="S17" s="17">
        <v>0.113323265001069</v>
      </c>
      <c r="T17" s="17">
        <v>7.6321332019176499E-2</v>
      </c>
      <c r="U17" s="17">
        <v>7.4150999378153795E-2</v>
      </c>
      <c r="V17" s="17">
        <v>7.1496433355976302E-2</v>
      </c>
      <c r="W17" s="17">
        <v>5.9149117833118797E-2</v>
      </c>
      <c r="X17" s="17">
        <v>0</v>
      </c>
      <c r="Y17" s="17">
        <v>9.7111581633965202E-2</v>
      </c>
      <c r="Z17" s="17">
        <v>0.11958300884048099</v>
      </c>
      <c r="AA17" s="17"/>
      <c r="AB17" s="17">
        <v>0.103444788109292</v>
      </c>
      <c r="AC17" s="17">
        <v>5.4317472257214602E-2</v>
      </c>
      <c r="AD17" s="17">
        <v>8.2248868524816304E-2</v>
      </c>
      <c r="AE17" s="17">
        <v>3.2661462180986499E-2</v>
      </c>
      <c r="AF17" s="17"/>
      <c r="AG17" s="17">
        <v>7.7372415898598598E-2</v>
      </c>
      <c r="AH17" s="17">
        <v>0.10970562552518601</v>
      </c>
      <c r="AI17" s="17">
        <v>7.1611568965935499E-2</v>
      </c>
      <c r="AJ17" s="17">
        <v>0</v>
      </c>
      <c r="AK17" s="17"/>
      <c r="AL17" s="17">
        <v>5.43261665554019E-2</v>
      </c>
      <c r="AM17" s="17">
        <v>5.6591984814651497E-2</v>
      </c>
      <c r="AN17" s="17">
        <v>0.11854957949924801</v>
      </c>
      <c r="AO17" s="17">
        <v>5.9855086412050701E-2</v>
      </c>
      <c r="AP17" s="17">
        <v>8.7718068042979006E-2</v>
      </c>
      <c r="AQ17" s="17">
        <v>0.113862026011426</v>
      </c>
      <c r="AR17" s="17"/>
      <c r="AS17" s="17">
        <v>8.0947650995999099E-2</v>
      </c>
      <c r="AT17" s="17">
        <v>2.9759238899970401E-2</v>
      </c>
      <c r="AU17" s="17">
        <v>2.9759238899970401E-2</v>
      </c>
      <c r="AV17" s="17" t="s">
        <v>136</v>
      </c>
      <c r="AW17" s="17" t="s">
        <v>136</v>
      </c>
      <c r="AX17" s="17" t="s">
        <v>136</v>
      </c>
      <c r="AY17" s="17">
        <v>0.11823734586031</v>
      </c>
      <c r="AZ17" s="17">
        <v>6.24776982931751E-2</v>
      </c>
      <c r="BA17" s="17">
        <v>0.31078057299475398</v>
      </c>
      <c r="BB17" s="17"/>
      <c r="BC17" s="17">
        <v>5.8608888742957402E-2</v>
      </c>
      <c r="BD17" s="17">
        <v>0.173865243376711</v>
      </c>
      <c r="BE17" s="17">
        <v>8.6332377619494693E-2</v>
      </c>
      <c r="BF17" s="17">
        <v>0.115963983242949</v>
      </c>
      <c r="BG17" s="17">
        <v>4.77158424099157E-2</v>
      </c>
      <c r="BH17" s="17">
        <v>0</v>
      </c>
      <c r="BI17" s="17"/>
      <c r="BJ17" s="17">
        <v>7.3793683489482398E-2</v>
      </c>
      <c r="BK17" s="17">
        <v>6.1880600970604403E-2</v>
      </c>
      <c r="BL17" s="17">
        <v>6.0223868003993403E-2</v>
      </c>
      <c r="BM17" s="17">
        <v>6.8214860055736098E-2</v>
      </c>
      <c r="BN17" s="17">
        <v>0.12221425676443599</v>
      </c>
      <c r="BO17" s="17">
        <v>5.4514225024655097E-2</v>
      </c>
      <c r="BP17" s="17"/>
      <c r="BQ17" s="17">
        <v>7.4363707575584595E-2</v>
      </c>
      <c r="BR17" s="17">
        <v>7.1164336713856996E-2</v>
      </c>
      <c r="BS17" s="17"/>
      <c r="BT17" s="17">
        <v>5.3175493845504802E-2</v>
      </c>
      <c r="BU17" s="17">
        <v>9.1064391389142102E-2</v>
      </c>
      <c r="BV17" s="17"/>
      <c r="BW17" s="17">
        <v>7.5979334169046495E-2</v>
      </c>
      <c r="BX17" s="17">
        <v>7.2304775159232296E-2</v>
      </c>
    </row>
    <row r="18" spans="2:76" ht="29" x14ac:dyDescent="0.35">
      <c r="B18" s="18" t="s">
        <v>300</v>
      </c>
      <c r="C18" s="17">
        <v>4.1184498364725597E-2</v>
      </c>
      <c r="D18" s="17">
        <v>3.9298575630495602E-2</v>
      </c>
      <c r="E18" s="17">
        <v>4.2926244368052202E-2</v>
      </c>
      <c r="F18" s="17"/>
      <c r="G18" s="17">
        <v>0.103798503268778</v>
      </c>
      <c r="H18" s="17">
        <v>3.5314139949797298E-2</v>
      </c>
      <c r="I18" s="17">
        <v>3.5453552187457701E-2</v>
      </c>
      <c r="J18" s="17"/>
      <c r="K18" s="17">
        <v>3.4214509780751398E-2</v>
      </c>
      <c r="L18" s="17">
        <v>5.05065732104732E-2</v>
      </c>
      <c r="M18" s="17">
        <v>8.2510799195780804E-2</v>
      </c>
      <c r="N18" s="17">
        <v>0</v>
      </c>
      <c r="O18" s="17">
        <v>0</v>
      </c>
      <c r="P18" s="17">
        <v>0</v>
      </c>
      <c r="Q18" s="17">
        <v>0.124823034313051</v>
      </c>
      <c r="R18" s="17">
        <v>1.7309677373080101E-2</v>
      </c>
      <c r="S18" s="17">
        <v>5.6076823892714997E-2</v>
      </c>
      <c r="T18" s="17">
        <v>2.9431103704643798E-2</v>
      </c>
      <c r="U18" s="17">
        <v>0</v>
      </c>
      <c r="V18" s="17">
        <v>0</v>
      </c>
      <c r="W18" s="17">
        <v>6.32057476869399E-2</v>
      </c>
      <c r="X18" s="17">
        <v>0</v>
      </c>
      <c r="Y18" s="17">
        <v>4.8383119327958503E-2</v>
      </c>
      <c r="Z18" s="17">
        <v>0</v>
      </c>
      <c r="AA18" s="17"/>
      <c r="AB18" s="17">
        <v>4.3896094727233603E-2</v>
      </c>
      <c r="AC18" s="17">
        <v>4.1669143964415997E-2</v>
      </c>
      <c r="AD18" s="17">
        <v>1.9660635308938398E-2</v>
      </c>
      <c r="AE18" s="17">
        <v>6.2314900599905902E-2</v>
      </c>
      <c r="AF18" s="17"/>
      <c r="AG18" s="17">
        <v>2.9577062906843501E-2</v>
      </c>
      <c r="AH18" s="17">
        <v>2.7333197957340901E-2</v>
      </c>
      <c r="AI18" s="17">
        <v>7.9699830411315398E-2</v>
      </c>
      <c r="AJ18" s="17">
        <v>0</v>
      </c>
      <c r="AK18" s="17"/>
      <c r="AL18" s="17">
        <v>4.6155175073947702E-2</v>
      </c>
      <c r="AM18" s="17">
        <v>2.63093986382937E-2</v>
      </c>
      <c r="AN18" s="17">
        <v>4.0248545888042102E-2</v>
      </c>
      <c r="AO18" s="17">
        <v>0</v>
      </c>
      <c r="AP18" s="17">
        <v>0</v>
      </c>
      <c r="AQ18" s="17">
        <v>2.21459408079825E-2</v>
      </c>
      <c r="AR18" s="17"/>
      <c r="AS18" s="17">
        <v>3.58336608585033E-2</v>
      </c>
      <c r="AT18" s="17">
        <v>1.8516334327559301E-2</v>
      </c>
      <c r="AU18" s="17">
        <v>1.8516334327559301E-2</v>
      </c>
      <c r="AV18" s="17" t="s">
        <v>136</v>
      </c>
      <c r="AW18" s="17" t="s">
        <v>136</v>
      </c>
      <c r="AX18" s="17" t="s">
        <v>136</v>
      </c>
      <c r="AY18" s="17">
        <v>0.119736746563809</v>
      </c>
      <c r="AZ18" s="17">
        <v>0</v>
      </c>
      <c r="BA18" s="17">
        <v>0</v>
      </c>
      <c r="BB18" s="17"/>
      <c r="BC18" s="17">
        <v>4.0596273513020399E-2</v>
      </c>
      <c r="BD18" s="17">
        <v>2.33018166433323E-2</v>
      </c>
      <c r="BE18" s="17">
        <v>0</v>
      </c>
      <c r="BF18" s="17">
        <v>6.5044121943614003E-2</v>
      </c>
      <c r="BG18" s="17">
        <v>3.6815321743167498E-2</v>
      </c>
      <c r="BH18" s="17">
        <v>8.8188347873798006E-2</v>
      </c>
      <c r="BI18" s="17"/>
      <c r="BJ18" s="17">
        <v>4.16132935119665E-2</v>
      </c>
      <c r="BK18" s="17">
        <v>3.4269570528938899E-2</v>
      </c>
      <c r="BL18" s="17">
        <v>2.0229421762032899E-2</v>
      </c>
      <c r="BM18" s="17">
        <v>4.5468809183381802E-2</v>
      </c>
      <c r="BN18" s="17">
        <v>5.8198221137302802E-2</v>
      </c>
      <c r="BO18" s="17">
        <v>3.8410896722165501E-2</v>
      </c>
      <c r="BP18" s="17"/>
      <c r="BQ18" s="17">
        <v>3.8021967450073503E-2</v>
      </c>
      <c r="BR18" s="17">
        <v>4.9170590566240201E-2</v>
      </c>
      <c r="BS18" s="17"/>
      <c r="BT18" s="17">
        <v>4.0920205674946898E-2</v>
      </c>
      <c r="BU18" s="17">
        <v>4.1977794509268397E-2</v>
      </c>
      <c r="BV18" s="17"/>
      <c r="BW18" s="17">
        <v>5.1208356301920603E-2</v>
      </c>
      <c r="BX18" s="17">
        <v>2.0217658628846301E-2</v>
      </c>
    </row>
    <row r="19" spans="2:76" ht="43.5" x14ac:dyDescent="0.35">
      <c r="B19" s="18" t="s">
        <v>151</v>
      </c>
      <c r="C19" s="17">
        <v>3.7909354226841302E-2</v>
      </c>
      <c r="D19" s="17">
        <v>4.4126175900820498E-2</v>
      </c>
      <c r="E19" s="17">
        <v>3.2682713156448898E-2</v>
      </c>
      <c r="F19" s="17"/>
      <c r="G19" s="17">
        <v>4.9532643877073401E-2</v>
      </c>
      <c r="H19" s="17">
        <v>5.77184418078956E-2</v>
      </c>
      <c r="I19" s="17">
        <v>2.9180040534968001E-2</v>
      </c>
      <c r="J19" s="17"/>
      <c r="K19" s="17">
        <v>3.66812211874738E-2</v>
      </c>
      <c r="L19" s="17">
        <v>3.82955971366295E-2</v>
      </c>
      <c r="M19" s="17">
        <v>5.4890152753092197E-2</v>
      </c>
      <c r="N19" s="17">
        <v>0</v>
      </c>
      <c r="O19" s="17">
        <v>0</v>
      </c>
      <c r="P19" s="17">
        <v>0</v>
      </c>
      <c r="Q19" s="17">
        <v>5.3633665163285597E-2</v>
      </c>
      <c r="R19" s="17">
        <v>0</v>
      </c>
      <c r="S19" s="17">
        <v>0.113323265001069</v>
      </c>
      <c r="T19" s="17">
        <v>2.2305679247846402E-2</v>
      </c>
      <c r="U19" s="17">
        <v>7.4290820436531402E-2</v>
      </c>
      <c r="V19" s="17">
        <v>6.8366852191433597E-2</v>
      </c>
      <c r="W19" s="17">
        <v>5.9149117833118797E-2</v>
      </c>
      <c r="X19" s="17">
        <v>0</v>
      </c>
      <c r="Y19" s="17">
        <v>9.7292919060313898E-2</v>
      </c>
      <c r="Z19" s="17">
        <v>0.12041112808789201</v>
      </c>
      <c r="AA19" s="17"/>
      <c r="AB19" s="17">
        <v>4.7084262461646202E-2</v>
      </c>
      <c r="AC19" s="17">
        <v>4.1623236754689603E-2</v>
      </c>
      <c r="AD19" s="17">
        <v>9.8081652089455993E-3</v>
      </c>
      <c r="AE19" s="17">
        <v>4.7192057073035198E-2</v>
      </c>
      <c r="AF19" s="17"/>
      <c r="AG19" s="17">
        <v>3.3590128249157802E-2</v>
      </c>
      <c r="AH19" s="17">
        <v>5.0911751742985997E-2</v>
      </c>
      <c r="AI19" s="17">
        <v>6.1712662130066903E-2</v>
      </c>
      <c r="AJ19" s="17">
        <v>8.1155671058455003E-2</v>
      </c>
      <c r="AK19" s="17"/>
      <c r="AL19" s="17">
        <v>3.3738963020775101E-2</v>
      </c>
      <c r="AM19" s="17">
        <v>8.1273113731961891E-3</v>
      </c>
      <c r="AN19" s="17">
        <v>2.31420994038984E-2</v>
      </c>
      <c r="AO19" s="17">
        <v>2.2041047479712E-2</v>
      </c>
      <c r="AP19" s="17">
        <v>6.4689968297874503E-2</v>
      </c>
      <c r="AQ19" s="17">
        <v>6.9083271585649003E-2</v>
      </c>
      <c r="AR19" s="17"/>
      <c r="AS19" s="17">
        <v>3.3970830355447797E-2</v>
      </c>
      <c r="AT19" s="17">
        <v>2.9844616809139302E-2</v>
      </c>
      <c r="AU19" s="17">
        <v>2.9844616809139302E-2</v>
      </c>
      <c r="AV19" s="17" t="s">
        <v>136</v>
      </c>
      <c r="AW19" s="17" t="s">
        <v>136</v>
      </c>
      <c r="AX19" s="17" t="s">
        <v>136</v>
      </c>
      <c r="AY19" s="17">
        <v>0.11823734586031</v>
      </c>
      <c r="AZ19" s="17">
        <v>2.91023556989514E-2</v>
      </c>
      <c r="BA19" s="17">
        <v>0</v>
      </c>
      <c r="BB19" s="17"/>
      <c r="BC19" s="17">
        <v>1.5744129347299001E-2</v>
      </c>
      <c r="BD19" s="17">
        <v>7.1911720914142094E-2</v>
      </c>
      <c r="BE19" s="17">
        <v>5.1995488243892198E-2</v>
      </c>
      <c r="BF19" s="17">
        <v>3.2962623855333002E-2</v>
      </c>
      <c r="BG19" s="17">
        <v>5.4781114043196501E-2</v>
      </c>
      <c r="BH19" s="17">
        <v>0</v>
      </c>
      <c r="BI19" s="17"/>
      <c r="BJ19" s="17">
        <v>4.3393973396286999E-2</v>
      </c>
      <c r="BK19" s="17">
        <v>3.3349250918294597E-2</v>
      </c>
      <c r="BL19" s="17">
        <v>1.38620869765735E-2</v>
      </c>
      <c r="BM19" s="17">
        <v>5.55188610606046E-2</v>
      </c>
      <c r="BN19" s="17">
        <v>4.2412403362696201E-2</v>
      </c>
      <c r="BO19" s="17">
        <v>1.25463503686615E-2</v>
      </c>
      <c r="BP19" s="17"/>
      <c r="BQ19" s="17">
        <v>3.48734167280303E-2</v>
      </c>
      <c r="BR19" s="17">
        <v>4.5555506888809702E-2</v>
      </c>
      <c r="BS19" s="17"/>
      <c r="BT19" s="17">
        <v>2.0285378301493399E-2</v>
      </c>
      <c r="BU19" s="17">
        <v>5.6012421498880201E-2</v>
      </c>
      <c r="BV19" s="17"/>
      <c r="BW19" s="17">
        <v>4.1372274942872003E-2</v>
      </c>
      <c r="BX19" s="17">
        <v>3.3533076258022099E-2</v>
      </c>
    </row>
    <row r="20" spans="2:76" ht="29" x14ac:dyDescent="0.35">
      <c r="B20" s="18" t="s">
        <v>304</v>
      </c>
      <c r="C20" s="17">
        <v>3.4197532771113003E-2</v>
      </c>
      <c r="D20" s="17">
        <v>2.88138571554786E-2</v>
      </c>
      <c r="E20" s="17">
        <v>3.89224507653003E-2</v>
      </c>
      <c r="F20" s="17"/>
      <c r="G20" s="17">
        <v>6.6617717806393001E-2</v>
      </c>
      <c r="H20" s="17">
        <v>5.1824843191965501E-2</v>
      </c>
      <c r="I20" s="17">
        <v>2.3649801033746899E-2</v>
      </c>
      <c r="J20" s="17"/>
      <c r="K20" s="17">
        <v>1.83406105937369E-2</v>
      </c>
      <c r="L20" s="17">
        <v>3.8464521815413599E-2</v>
      </c>
      <c r="M20" s="17">
        <v>5.36687936897099E-2</v>
      </c>
      <c r="N20" s="17">
        <v>4.1298282575581997E-2</v>
      </c>
      <c r="O20" s="17">
        <v>0.14106646726186001</v>
      </c>
      <c r="P20" s="17">
        <v>0</v>
      </c>
      <c r="Q20" s="17">
        <v>5.3570123749180201E-2</v>
      </c>
      <c r="R20" s="17">
        <v>1.49816208231284E-2</v>
      </c>
      <c r="S20" s="17">
        <v>0</v>
      </c>
      <c r="T20" s="17">
        <v>1.7294056471410298E-2</v>
      </c>
      <c r="U20" s="17">
        <v>4.3694325198154103E-2</v>
      </c>
      <c r="V20" s="17">
        <v>0</v>
      </c>
      <c r="W20" s="17">
        <v>9.2205899816865194E-2</v>
      </c>
      <c r="X20" s="17">
        <v>0</v>
      </c>
      <c r="Y20" s="17">
        <v>9.5777710317444406E-2</v>
      </c>
      <c r="Z20" s="17">
        <v>6.0380657932129898E-2</v>
      </c>
      <c r="AA20" s="17"/>
      <c r="AB20" s="17">
        <v>3.76600897675924E-2</v>
      </c>
      <c r="AC20" s="17">
        <v>3.1085168326018198E-2</v>
      </c>
      <c r="AD20" s="17">
        <v>4.1210955785707798E-2</v>
      </c>
      <c r="AE20" s="17">
        <v>1.6637440929809299E-2</v>
      </c>
      <c r="AF20" s="17"/>
      <c r="AG20" s="17">
        <v>3.0949255166651701E-2</v>
      </c>
      <c r="AH20" s="17">
        <v>5.7014835353085498E-2</v>
      </c>
      <c r="AI20" s="17">
        <v>5.7844773996115602E-2</v>
      </c>
      <c r="AJ20" s="17">
        <v>0</v>
      </c>
      <c r="AK20" s="17"/>
      <c r="AL20" s="17">
        <v>1.9212556752052599E-2</v>
      </c>
      <c r="AM20" s="17">
        <v>5.2812350867929798E-2</v>
      </c>
      <c r="AN20" s="17">
        <v>4.1967977344161501E-2</v>
      </c>
      <c r="AO20" s="17">
        <v>0</v>
      </c>
      <c r="AP20" s="17">
        <v>0</v>
      </c>
      <c r="AQ20" s="17">
        <v>4.3351503291709302E-2</v>
      </c>
      <c r="AR20" s="17"/>
      <c r="AS20" s="17">
        <v>3.0384311352374401E-2</v>
      </c>
      <c r="AT20" s="17">
        <v>2.2471212701643602E-2</v>
      </c>
      <c r="AU20" s="17">
        <v>2.2471212701643602E-2</v>
      </c>
      <c r="AV20" s="17" t="s">
        <v>136</v>
      </c>
      <c r="AW20" s="17" t="s">
        <v>136</v>
      </c>
      <c r="AX20" s="17" t="s">
        <v>136</v>
      </c>
      <c r="AY20" s="17">
        <v>0.12582406561461601</v>
      </c>
      <c r="AZ20" s="17">
        <v>5.7873961534366199E-2</v>
      </c>
      <c r="BA20" s="17">
        <v>0</v>
      </c>
      <c r="BB20" s="17"/>
      <c r="BC20" s="17">
        <v>2.3635316467925101E-2</v>
      </c>
      <c r="BD20" s="17">
        <v>5.4608906842753803E-2</v>
      </c>
      <c r="BE20" s="17">
        <v>4.4602642419844303E-2</v>
      </c>
      <c r="BF20" s="17">
        <v>4.4450141674293502E-2</v>
      </c>
      <c r="BG20" s="17">
        <v>3.5936710890684398E-2</v>
      </c>
      <c r="BH20" s="17">
        <v>0</v>
      </c>
      <c r="BI20" s="17"/>
      <c r="BJ20" s="17">
        <v>5.7360028944094997E-2</v>
      </c>
      <c r="BK20" s="17">
        <v>2.1988674124166201E-2</v>
      </c>
      <c r="BL20" s="17">
        <v>1.3780435274127501E-2</v>
      </c>
      <c r="BM20" s="17">
        <v>3.9167373804487197E-2</v>
      </c>
      <c r="BN20" s="17">
        <v>5.2989414615046602E-2</v>
      </c>
      <c r="BO20" s="17">
        <v>1.18984535646915E-2</v>
      </c>
      <c r="BP20" s="17"/>
      <c r="BQ20" s="17">
        <v>2.9487985006996498E-2</v>
      </c>
      <c r="BR20" s="17">
        <v>4.5752171137580497E-2</v>
      </c>
      <c r="BS20" s="17"/>
      <c r="BT20" s="17">
        <v>2.3919408893674599E-2</v>
      </c>
      <c r="BU20" s="17">
        <v>4.4910375061114401E-2</v>
      </c>
      <c r="BV20" s="17"/>
      <c r="BW20" s="17">
        <v>3.7798359133199601E-2</v>
      </c>
      <c r="BX20" s="17">
        <v>2.9305722322261401E-2</v>
      </c>
    </row>
    <row r="21" spans="2:76" x14ac:dyDescent="0.35">
      <c r="B21" s="18" t="s">
        <v>146</v>
      </c>
      <c r="C21" s="17">
        <v>3.3160642480482803E-2</v>
      </c>
      <c r="D21" s="17">
        <v>5.5008814139270099E-2</v>
      </c>
      <c r="E21" s="17">
        <v>1.44956419364608E-2</v>
      </c>
      <c r="F21" s="17"/>
      <c r="G21" s="17">
        <v>0.10727420203370901</v>
      </c>
      <c r="H21" s="17">
        <v>5.3297734458611003E-2</v>
      </c>
      <c r="I21" s="17">
        <v>1.64424728604779E-2</v>
      </c>
      <c r="J21" s="17"/>
      <c r="K21" s="17">
        <v>1.5659134539623101E-2</v>
      </c>
      <c r="L21" s="17">
        <v>3.8276853918548501E-2</v>
      </c>
      <c r="M21" s="17">
        <v>0</v>
      </c>
      <c r="N21" s="17">
        <v>4.1298282575581997E-2</v>
      </c>
      <c r="O21" s="17">
        <v>0</v>
      </c>
      <c r="P21" s="17">
        <v>0</v>
      </c>
      <c r="Q21" s="17">
        <v>1.98382395696476E-2</v>
      </c>
      <c r="R21" s="17">
        <v>1.4967615029935001E-2</v>
      </c>
      <c r="S21" s="17">
        <v>5.72464411083543E-2</v>
      </c>
      <c r="T21" s="17">
        <v>3.6817351839953799E-2</v>
      </c>
      <c r="U21" s="17">
        <v>7.5354184162683496E-2</v>
      </c>
      <c r="V21" s="17">
        <v>0</v>
      </c>
      <c r="W21" s="17">
        <v>0</v>
      </c>
      <c r="X21" s="17">
        <v>0</v>
      </c>
      <c r="Y21" s="17">
        <v>9.7728725409629999E-2</v>
      </c>
      <c r="Z21" s="17">
        <v>0.24117244395215101</v>
      </c>
      <c r="AA21" s="17"/>
      <c r="AB21" s="17">
        <v>3.9954523075206402E-2</v>
      </c>
      <c r="AC21" s="17">
        <v>2.80724441109554E-2</v>
      </c>
      <c r="AD21" s="17">
        <v>2.82317407870308E-2</v>
      </c>
      <c r="AE21" s="17">
        <v>4.6686922628783503E-2</v>
      </c>
      <c r="AF21" s="17"/>
      <c r="AG21" s="17">
        <v>3.9940112786151102E-2</v>
      </c>
      <c r="AH21" s="17">
        <v>5.3832356130377297E-2</v>
      </c>
      <c r="AI21" s="17">
        <v>1.63176251320418E-2</v>
      </c>
      <c r="AJ21" s="17">
        <v>0</v>
      </c>
      <c r="AK21" s="17"/>
      <c r="AL21" s="17">
        <v>2.6418530859597202E-2</v>
      </c>
      <c r="AM21" s="17">
        <v>3.3437196869237802E-2</v>
      </c>
      <c r="AN21" s="17">
        <v>0</v>
      </c>
      <c r="AO21" s="17">
        <v>0</v>
      </c>
      <c r="AP21" s="17">
        <v>8.9128250105058399E-2</v>
      </c>
      <c r="AQ21" s="17">
        <v>2.1013827517043102E-2</v>
      </c>
      <c r="AR21" s="17"/>
      <c r="AS21" s="17">
        <v>3.0202758958247498E-2</v>
      </c>
      <c r="AT21" s="17">
        <v>2.23749302943889E-2</v>
      </c>
      <c r="AU21" s="17">
        <v>2.23749302943889E-2</v>
      </c>
      <c r="AV21" s="17" t="s">
        <v>136</v>
      </c>
      <c r="AW21" s="17" t="s">
        <v>136</v>
      </c>
      <c r="AX21" s="17" t="s">
        <v>136</v>
      </c>
      <c r="AY21" s="17">
        <v>6.4267916510255096E-2</v>
      </c>
      <c r="AZ21" s="17">
        <v>3.4763215885076998E-2</v>
      </c>
      <c r="BA21" s="17">
        <v>0</v>
      </c>
      <c r="BB21" s="17"/>
      <c r="BC21" s="17">
        <v>3.1354699041065297E-2</v>
      </c>
      <c r="BD21" s="17">
        <v>5.6350321484243703E-2</v>
      </c>
      <c r="BE21" s="17">
        <v>0</v>
      </c>
      <c r="BF21" s="17">
        <v>3.2780918186824402E-2</v>
      </c>
      <c r="BG21" s="17">
        <v>3.4936435639388599E-2</v>
      </c>
      <c r="BH21" s="17">
        <v>0</v>
      </c>
      <c r="BI21" s="17"/>
      <c r="BJ21" s="17">
        <v>3.5402342223314197E-2</v>
      </c>
      <c r="BK21" s="17">
        <v>1.3313039147991101E-2</v>
      </c>
      <c r="BL21" s="17">
        <v>4.7029102324724403E-2</v>
      </c>
      <c r="BM21" s="17">
        <v>3.2903976985387003E-2</v>
      </c>
      <c r="BN21" s="17">
        <v>5.0820297950256499E-2</v>
      </c>
      <c r="BO21" s="17">
        <v>3.5369521613725301E-2</v>
      </c>
      <c r="BP21" s="17"/>
      <c r="BQ21" s="17">
        <v>3.1986013094308999E-2</v>
      </c>
      <c r="BR21" s="17">
        <v>3.6349383178910503E-2</v>
      </c>
      <c r="BS21" s="17"/>
      <c r="BT21" s="17">
        <v>2.3692791189512102E-2</v>
      </c>
      <c r="BU21" s="17">
        <v>4.3050256283433598E-2</v>
      </c>
      <c r="BV21" s="17"/>
      <c r="BW21" s="17">
        <v>4.5808650166892E-2</v>
      </c>
      <c r="BX21" s="17">
        <v>1.0294759477881299E-2</v>
      </c>
    </row>
    <row r="22" spans="2:76" ht="29" x14ac:dyDescent="0.35">
      <c r="B22" s="18" t="s">
        <v>147</v>
      </c>
      <c r="C22" s="17">
        <v>1.2664018150960899E-2</v>
      </c>
      <c r="D22" s="17">
        <v>1.02823133365258E-2</v>
      </c>
      <c r="E22" s="17">
        <v>1.47469849993647E-2</v>
      </c>
      <c r="F22" s="17"/>
      <c r="G22" s="17">
        <v>1.4856697711634E-2</v>
      </c>
      <c r="H22" s="17">
        <v>1.8597307323991501E-2</v>
      </c>
      <c r="I22" s="17">
        <v>1.02116599402411E-2</v>
      </c>
      <c r="J22" s="17"/>
      <c r="K22" s="17">
        <v>0</v>
      </c>
      <c r="L22" s="17">
        <v>2.90227818594163E-2</v>
      </c>
      <c r="M22" s="17">
        <v>2.6681038186501301E-2</v>
      </c>
      <c r="N22" s="17">
        <v>0</v>
      </c>
      <c r="O22" s="17">
        <v>0</v>
      </c>
      <c r="P22" s="17">
        <v>0</v>
      </c>
      <c r="Q22" s="17">
        <v>1.6622808603990201E-2</v>
      </c>
      <c r="R22" s="17">
        <v>4.7056220587395801E-2</v>
      </c>
      <c r="S22" s="17">
        <v>0</v>
      </c>
      <c r="T22" s="17">
        <v>0</v>
      </c>
      <c r="U22" s="17">
        <v>0</v>
      </c>
      <c r="V22" s="17">
        <v>0</v>
      </c>
      <c r="W22" s="17">
        <v>0</v>
      </c>
      <c r="X22" s="17">
        <v>0</v>
      </c>
      <c r="Y22" s="17">
        <v>0</v>
      </c>
      <c r="Z22" s="17">
        <v>0</v>
      </c>
      <c r="AA22" s="17"/>
      <c r="AB22" s="17">
        <v>1.66069781081685E-2</v>
      </c>
      <c r="AC22" s="17">
        <v>1.59155133893845E-2</v>
      </c>
      <c r="AD22" s="17">
        <v>0</v>
      </c>
      <c r="AE22" s="17">
        <v>1.6849855944482701E-2</v>
      </c>
      <c r="AF22" s="17"/>
      <c r="AG22" s="17">
        <v>1.3648325421751401E-2</v>
      </c>
      <c r="AH22" s="17">
        <v>2.6461952941302599E-2</v>
      </c>
      <c r="AI22" s="17">
        <v>0</v>
      </c>
      <c r="AJ22" s="17">
        <v>0</v>
      </c>
      <c r="AK22" s="17"/>
      <c r="AL22" s="17">
        <v>0</v>
      </c>
      <c r="AM22" s="17">
        <v>8.5210084275308198E-3</v>
      </c>
      <c r="AN22" s="17">
        <v>4.3653484258970497E-2</v>
      </c>
      <c r="AO22" s="17">
        <v>0</v>
      </c>
      <c r="AP22" s="17">
        <v>0</v>
      </c>
      <c r="AQ22" s="17">
        <v>0</v>
      </c>
      <c r="AR22" s="17"/>
      <c r="AS22" s="17">
        <v>1.2256526471988801E-2</v>
      </c>
      <c r="AT22" s="17">
        <v>0</v>
      </c>
      <c r="AU22" s="17">
        <v>0</v>
      </c>
      <c r="AV22" s="17" t="s">
        <v>136</v>
      </c>
      <c r="AW22" s="17" t="s">
        <v>136</v>
      </c>
      <c r="AX22" s="17" t="s">
        <v>136</v>
      </c>
      <c r="AY22" s="17">
        <v>0</v>
      </c>
      <c r="AZ22" s="17">
        <v>2.8771605835414701E-2</v>
      </c>
      <c r="BA22" s="17">
        <v>0</v>
      </c>
      <c r="BB22" s="17"/>
      <c r="BC22" s="17">
        <v>1.9698116819283001E-2</v>
      </c>
      <c r="BD22" s="17">
        <v>0</v>
      </c>
      <c r="BE22" s="17">
        <v>0</v>
      </c>
      <c r="BF22" s="17">
        <v>1.8504723058696802E-2</v>
      </c>
      <c r="BG22" s="17">
        <v>7.8048255917670499E-3</v>
      </c>
      <c r="BH22" s="17">
        <v>0</v>
      </c>
      <c r="BI22" s="17"/>
      <c r="BJ22" s="17">
        <v>2.2436812149742701E-2</v>
      </c>
      <c r="BK22" s="17">
        <v>0</v>
      </c>
      <c r="BL22" s="17">
        <v>1.3780435274127501E-2</v>
      </c>
      <c r="BM22" s="17">
        <v>5.6087041013198101E-3</v>
      </c>
      <c r="BN22" s="17">
        <v>2.10848727695193E-2</v>
      </c>
      <c r="BO22" s="17">
        <v>2.9541313042026399E-2</v>
      </c>
      <c r="BP22" s="17"/>
      <c r="BQ22" s="17">
        <v>1.54621294528949E-2</v>
      </c>
      <c r="BR22" s="17">
        <v>6.2098694274180704E-3</v>
      </c>
      <c r="BS22" s="17"/>
      <c r="BT22" s="17">
        <v>1.30244957235919E-2</v>
      </c>
      <c r="BU22" s="17">
        <v>1.24664057348282E-2</v>
      </c>
      <c r="BV22" s="17"/>
      <c r="BW22" s="17">
        <v>1.7033627385028199E-2</v>
      </c>
      <c r="BX22" s="17">
        <v>4.8432897225981703E-3</v>
      </c>
    </row>
    <row r="23" spans="2:76" x14ac:dyDescent="0.35">
      <c r="B23" s="18" t="s">
        <v>310</v>
      </c>
      <c r="C23" s="17">
        <v>3.1873237715897798E-2</v>
      </c>
      <c r="D23" s="17">
        <v>3.2357883537154103E-2</v>
      </c>
      <c r="E23" s="17">
        <v>3.1551521202714899E-2</v>
      </c>
      <c r="F23" s="17"/>
      <c r="G23" s="17">
        <v>8.5302449429027594E-2</v>
      </c>
      <c r="H23" s="17">
        <v>3.1091975342060801E-2</v>
      </c>
      <c r="I23" s="17">
        <v>2.5432183911543501E-2</v>
      </c>
      <c r="J23" s="17"/>
      <c r="K23" s="17">
        <v>3.41996698277309E-2</v>
      </c>
      <c r="L23" s="17">
        <v>4.1115895902979697E-2</v>
      </c>
      <c r="M23" s="17">
        <v>3.22684337728519E-2</v>
      </c>
      <c r="N23" s="17">
        <v>0</v>
      </c>
      <c r="O23" s="17">
        <v>0</v>
      </c>
      <c r="P23" s="17">
        <v>0</v>
      </c>
      <c r="Q23" s="17">
        <v>3.33721791102011E-2</v>
      </c>
      <c r="R23" s="17">
        <v>4.4470028909753198E-2</v>
      </c>
      <c r="S23" s="17">
        <v>0</v>
      </c>
      <c r="T23" s="17">
        <v>3.0847544342527299E-2</v>
      </c>
      <c r="U23" s="17">
        <v>0</v>
      </c>
      <c r="V23" s="17">
        <v>0.142594600809648</v>
      </c>
      <c r="W23" s="17">
        <v>3.43870202218221E-2</v>
      </c>
      <c r="X23" s="17">
        <v>0</v>
      </c>
      <c r="Y23" s="17">
        <v>0</v>
      </c>
      <c r="Z23" s="17">
        <v>7.0786440141572302E-2</v>
      </c>
      <c r="AA23" s="17"/>
      <c r="AB23" s="17">
        <v>4.7366062637479403E-2</v>
      </c>
      <c r="AC23" s="17">
        <v>1.6888553168365E-2</v>
      </c>
      <c r="AD23" s="17">
        <v>1.1332296911868101E-2</v>
      </c>
      <c r="AE23" s="17">
        <v>4.8337033442917503E-2</v>
      </c>
      <c r="AF23" s="17"/>
      <c r="AG23" s="17">
        <v>2.8781438185823401E-2</v>
      </c>
      <c r="AH23" s="17">
        <v>2.6988626367868099E-2</v>
      </c>
      <c r="AI23" s="17">
        <v>1.7562970879981599E-2</v>
      </c>
      <c r="AJ23" s="17">
        <v>0</v>
      </c>
      <c r="AK23" s="17"/>
      <c r="AL23" s="17">
        <v>4.9291263638399301E-2</v>
      </c>
      <c r="AM23" s="17">
        <v>1.97086718864516E-2</v>
      </c>
      <c r="AN23" s="17">
        <v>1.9805869456711301E-2</v>
      </c>
      <c r="AO23" s="17">
        <v>2.6038868770463901E-2</v>
      </c>
      <c r="AP23" s="17">
        <v>5.1288333520687901E-2</v>
      </c>
      <c r="AQ23" s="17">
        <v>4.4826807457969499E-2</v>
      </c>
      <c r="AR23" s="17"/>
      <c r="AS23" s="17">
        <v>3.3851439446401697E-2</v>
      </c>
      <c r="AT23" s="17">
        <v>1.91555785077356E-2</v>
      </c>
      <c r="AU23" s="17">
        <v>1.91555785077356E-2</v>
      </c>
      <c r="AV23" s="17" t="s">
        <v>136</v>
      </c>
      <c r="AW23" s="17" t="s">
        <v>136</v>
      </c>
      <c r="AX23" s="17" t="s">
        <v>136</v>
      </c>
      <c r="AY23" s="17">
        <v>6.4644483270124301E-2</v>
      </c>
      <c r="AZ23" s="17">
        <v>6.0762492841462401E-2</v>
      </c>
      <c r="BA23" s="17">
        <v>0</v>
      </c>
      <c r="BB23" s="17"/>
      <c r="BC23" s="17">
        <v>3.3673814115881003E-2</v>
      </c>
      <c r="BD23" s="17">
        <v>1.4487868765139101E-2</v>
      </c>
      <c r="BE23" s="17">
        <v>0</v>
      </c>
      <c r="BF23" s="17">
        <v>3.6859212663557399E-2</v>
      </c>
      <c r="BG23" s="17">
        <v>2.2966257626710299E-2</v>
      </c>
      <c r="BH23" s="17">
        <v>0.29629851296833198</v>
      </c>
      <c r="BI23" s="17"/>
      <c r="BJ23" s="17">
        <v>1.1392097267657299E-2</v>
      </c>
      <c r="BK23" s="17">
        <v>2.73204084074977E-2</v>
      </c>
      <c r="BL23" s="17">
        <v>3.3938051284463998E-2</v>
      </c>
      <c r="BM23" s="17">
        <v>3.4409281773493498E-2</v>
      </c>
      <c r="BN23" s="17">
        <v>6.0228963647315698E-2</v>
      </c>
      <c r="BO23" s="17">
        <v>2.1345590010870202E-2</v>
      </c>
      <c r="BP23" s="17"/>
      <c r="BQ23" s="17">
        <v>2.4958506450305298E-2</v>
      </c>
      <c r="BR23" s="17">
        <v>4.8609749835372501E-2</v>
      </c>
      <c r="BS23" s="17"/>
      <c r="BT23" s="17">
        <v>2.52150469777409E-2</v>
      </c>
      <c r="BU23" s="17">
        <v>3.8937918861022797E-2</v>
      </c>
      <c r="BV23" s="17"/>
      <c r="BW23" s="17">
        <v>3.6914590966580403E-2</v>
      </c>
      <c r="BX23" s="17">
        <v>2.39784112444585E-2</v>
      </c>
    </row>
    <row r="24" spans="2:76" x14ac:dyDescent="0.35">
      <c r="B24" s="18" t="s">
        <v>178</v>
      </c>
      <c r="C24" s="19">
        <v>3.2940868477732498E-2</v>
      </c>
      <c r="D24" s="19">
        <v>2.10636401432777E-2</v>
      </c>
      <c r="E24" s="19">
        <v>4.3238755633083603E-2</v>
      </c>
      <c r="F24" s="19"/>
      <c r="G24" s="19">
        <v>7.3336542769522603E-2</v>
      </c>
      <c r="H24" s="19">
        <v>3.1685502865727799E-2</v>
      </c>
      <c r="I24" s="19">
        <v>2.8314846073983501E-2</v>
      </c>
      <c r="J24" s="19"/>
      <c r="K24" s="19">
        <v>4.8873220852616701E-2</v>
      </c>
      <c r="L24" s="19">
        <v>9.2540720591322099E-3</v>
      </c>
      <c r="M24" s="19">
        <v>2.6681038186501301E-2</v>
      </c>
      <c r="N24" s="19">
        <v>4.1864687511485199E-2</v>
      </c>
      <c r="O24" s="19">
        <v>0.14093458915665899</v>
      </c>
      <c r="P24" s="19">
        <v>8.0583476521648698E-2</v>
      </c>
      <c r="Q24" s="19">
        <v>0</v>
      </c>
      <c r="R24" s="19">
        <v>4.3783974781866297E-2</v>
      </c>
      <c r="S24" s="19">
        <v>0</v>
      </c>
      <c r="T24" s="19">
        <v>4.8118398764730397E-2</v>
      </c>
      <c r="U24" s="19">
        <v>0</v>
      </c>
      <c r="V24" s="19">
        <v>0</v>
      </c>
      <c r="W24" s="19">
        <v>0</v>
      </c>
      <c r="X24" s="19">
        <v>9.1196441038688805E-2</v>
      </c>
      <c r="Y24" s="19">
        <v>0.113230571195159</v>
      </c>
      <c r="Z24" s="19">
        <v>0</v>
      </c>
      <c r="AA24" s="19"/>
      <c r="AB24" s="19">
        <v>1.5977614544980999E-2</v>
      </c>
      <c r="AC24" s="19">
        <v>3.0228594852186201E-2</v>
      </c>
      <c r="AD24" s="19">
        <v>3.8617893507575399E-2</v>
      </c>
      <c r="AE24" s="19">
        <v>5.2917834611432998E-2</v>
      </c>
      <c r="AF24" s="19"/>
      <c r="AG24" s="19">
        <v>3.6140100896264099E-2</v>
      </c>
      <c r="AH24" s="19">
        <v>0</v>
      </c>
      <c r="AI24" s="19">
        <v>2.97088838755264E-2</v>
      </c>
      <c r="AJ24" s="19">
        <v>0</v>
      </c>
      <c r="AK24" s="19"/>
      <c r="AL24" s="19">
        <v>2.6459266333715901E-2</v>
      </c>
      <c r="AM24" s="19">
        <v>1.8939912582724702E-2</v>
      </c>
      <c r="AN24" s="19">
        <v>0</v>
      </c>
      <c r="AO24" s="19">
        <v>2.2695038571432301E-2</v>
      </c>
      <c r="AP24" s="19">
        <v>0</v>
      </c>
      <c r="AQ24" s="19">
        <v>2.5728052295691799E-2</v>
      </c>
      <c r="AR24" s="19"/>
      <c r="AS24" s="19">
        <v>2.92626122513867E-2</v>
      </c>
      <c r="AT24" s="19">
        <v>1.4669794094463499E-2</v>
      </c>
      <c r="AU24" s="19">
        <v>1.4669794094463499E-2</v>
      </c>
      <c r="AV24" s="19" t="s">
        <v>136</v>
      </c>
      <c r="AW24" s="19" t="s">
        <v>136</v>
      </c>
      <c r="AX24" s="19" t="s">
        <v>136</v>
      </c>
      <c r="AY24" s="19">
        <v>5.11162503061659E-2</v>
      </c>
      <c r="AZ24" s="19">
        <v>0</v>
      </c>
      <c r="BA24" s="19">
        <v>0</v>
      </c>
      <c r="BB24" s="19"/>
      <c r="BC24" s="19">
        <v>4.31467435913181E-2</v>
      </c>
      <c r="BD24" s="19">
        <v>2.23929026159688E-2</v>
      </c>
      <c r="BE24" s="19">
        <v>0</v>
      </c>
      <c r="BF24" s="19">
        <v>4.775209471499E-2</v>
      </c>
      <c r="BG24" s="19">
        <v>1.91466609869822E-2</v>
      </c>
      <c r="BH24" s="19">
        <v>9.4133365513973999E-2</v>
      </c>
      <c r="BI24" s="19"/>
      <c r="BJ24" s="19">
        <v>1.47951368987536E-2</v>
      </c>
      <c r="BK24" s="19">
        <v>2.8080638822622499E-2</v>
      </c>
      <c r="BL24" s="19">
        <v>5.1418029824548801E-2</v>
      </c>
      <c r="BM24" s="19">
        <v>2.49678601906793E-2</v>
      </c>
      <c r="BN24" s="19">
        <v>4.2599595577288499E-2</v>
      </c>
      <c r="BO24" s="19">
        <v>5.4375361992920597E-2</v>
      </c>
      <c r="BP24" s="19"/>
      <c r="BQ24" s="19">
        <v>3.0376229113620999E-2</v>
      </c>
      <c r="BR24" s="19">
        <v>3.3147055658436397E-2</v>
      </c>
      <c r="BS24" s="19"/>
      <c r="BT24" s="19">
        <v>3.4459636912635601E-2</v>
      </c>
      <c r="BU24" s="19">
        <v>3.1845997167905198E-2</v>
      </c>
      <c r="BV24" s="19"/>
      <c r="BW24" s="19">
        <v>3.45827055687229E-2</v>
      </c>
      <c r="BX24" s="19">
        <v>3.1844186782307098E-2</v>
      </c>
    </row>
    <row r="25" spans="2:76" x14ac:dyDescent="0.35">
      <c r="B25" s="33" t="s">
        <v>503</v>
      </c>
    </row>
    <row r="26" spans="2:76" x14ac:dyDescent="0.35">
      <c r="B26" t="s">
        <v>100</v>
      </c>
    </row>
    <row r="27" spans="2:76" x14ac:dyDescent="0.35">
      <c r="B27" t="s">
        <v>101</v>
      </c>
    </row>
    <row r="29" spans="2:76" x14ac:dyDescent="0.35">
      <c r="B2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X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157</v>
      </c>
      <c r="C9" s="17">
        <v>2.9550502734071501E-2</v>
      </c>
      <c r="D9" s="17">
        <v>1.73123964066111E-2</v>
      </c>
      <c r="E9" s="17">
        <v>4.0148261722635803E-2</v>
      </c>
      <c r="F9" s="17"/>
      <c r="G9" s="17">
        <v>0.15893081887824501</v>
      </c>
      <c r="H9" s="17">
        <v>4.4003445128161199E-2</v>
      </c>
      <c r="I9" s="17">
        <v>7.9582264198488697E-3</v>
      </c>
      <c r="J9" s="17"/>
      <c r="K9" s="17">
        <v>1.51790581498933E-2</v>
      </c>
      <c r="L9" s="17">
        <v>1.8144280935526599E-2</v>
      </c>
      <c r="M9" s="17">
        <v>5.4454092050954403E-2</v>
      </c>
      <c r="N9" s="17">
        <v>4.8415477863327401E-2</v>
      </c>
      <c r="O9" s="17">
        <v>0</v>
      </c>
      <c r="P9" s="17">
        <v>0</v>
      </c>
      <c r="Q9" s="17">
        <v>3.3560612329917798E-2</v>
      </c>
      <c r="R9" s="17">
        <v>3.1651711812050697E-2</v>
      </c>
      <c r="S9" s="17">
        <v>0</v>
      </c>
      <c r="T9" s="17">
        <v>3.7426568838655298E-2</v>
      </c>
      <c r="U9" s="17">
        <v>3.6128495338567497E-2</v>
      </c>
      <c r="V9" s="17">
        <v>7.0529128088471602E-2</v>
      </c>
      <c r="W9" s="17">
        <v>2.8786550161465901E-2</v>
      </c>
      <c r="X9" s="17">
        <v>0</v>
      </c>
      <c r="Y9" s="17">
        <v>0</v>
      </c>
      <c r="Z9" s="17">
        <v>0.12076131586426</v>
      </c>
      <c r="AA9" s="17"/>
      <c r="AB9" s="17">
        <v>5.95908116004241E-2</v>
      </c>
      <c r="AC9" s="17">
        <v>1.9522265399504898E-2</v>
      </c>
      <c r="AD9" s="17">
        <v>1.74645831186559E-2</v>
      </c>
      <c r="AE9" s="17">
        <v>0</v>
      </c>
      <c r="AF9" s="17"/>
      <c r="AG9" s="17">
        <v>3.1028003637876E-2</v>
      </c>
      <c r="AH9" s="17">
        <v>0</v>
      </c>
      <c r="AI9" s="17">
        <v>3.8377345780593E-2</v>
      </c>
      <c r="AJ9" s="17">
        <v>0</v>
      </c>
      <c r="AK9" s="17"/>
      <c r="AL9" s="17">
        <v>3.1818200759259598E-2</v>
      </c>
      <c r="AM9" s="17">
        <v>0</v>
      </c>
      <c r="AN9" s="17">
        <v>0</v>
      </c>
      <c r="AO9" s="17">
        <v>0</v>
      </c>
      <c r="AP9" s="17">
        <v>0</v>
      </c>
      <c r="AQ9" s="17">
        <v>0.123348397396231</v>
      </c>
      <c r="AR9" s="17"/>
      <c r="AS9" s="17">
        <v>1.3597816400032501E-2</v>
      </c>
      <c r="AT9" s="17">
        <v>0</v>
      </c>
      <c r="AU9" s="17">
        <v>0</v>
      </c>
      <c r="AV9" s="17" t="s">
        <v>136</v>
      </c>
      <c r="AW9" s="17" t="s">
        <v>136</v>
      </c>
      <c r="AX9" s="17" t="s">
        <v>136</v>
      </c>
      <c r="AY9" s="17">
        <v>0.11212237831465199</v>
      </c>
      <c r="AZ9" s="17">
        <v>0.17348618504778399</v>
      </c>
      <c r="BA9" s="17">
        <v>0.62483990963455605</v>
      </c>
      <c r="BB9" s="17"/>
      <c r="BC9" s="17">
        <v>1.58393150304512E-2</v>
      </c>
      <c r="BD9" s="17">
        <v>2.34602818112437E-2</v>
      </c>
      <c r="BE9" s="17">
        <v>9.0516201439965499E-2</v>
      </c>
      <c r="BF9" s="17">
        <v>4.2775144984869798E-2</v>
      </c>
      <c r="BG9" s="17">
        <v>2.5191241218160899E-2</v>
      </c>
      <c r="BH9" s="17">
        <v>0.18510185681383201</v>
      </c>
      <c r="BI9" s="17"/>
      <c r="BJ9" s="17">
        <v>2.0249838187116499E-2</v>
      </c>
      <c r="BK9" s="17">
        <v>1.7422110253815501E-2</v>
      </c>
      <c r="BL9" s="17">
        <v>1.4344448235810599E-2</v>
      </c>
      <c r="BM9" s="17">
        <v>3.42639308666563E-2</v>
      </c>
      <c r="BN9" s="17">
        <v>5.1292880041742102E-2</v>
      </c>
      <c r="BO9" s="17">
        <v>3.5880121935295099E-2</v>
      </c>
      <c r="BP9" s="17"/>
      <c r="BQ9" s="17">
        <v>3.1213585938273201E-2</v>
      </c>
      <c r="BR9" s="17">
        <v>1.97955787025468E-2</v>
      </c>
      <c r="BS9" s="17"/>
      <c r="BT9" s="17">
        <v>1.7980738805309399E-2</v>
      </c>
      <c r="BU9" s="17">
        <v>4.1494698897502097E-2</v>
      </c>
      <c r="BV9" s="17"/>
      <c r="BW9" s="17">
        <v>3.0735321448739999E-2</v>
      </c>
      <c r="BX9" s="17">
        <v>2.3785468398693801E-2</v>
      </c>
    </row>
    <row r="10" spans="2:76" x14ac:dyDescent="0.35">
      <c r="B10" s="18" t="s">
        <v>158</v>
      </c>
      <c r="C10" s="17">
        <v>0.8902449307093</v>
      </c>
      <c r="D10" s="17">
        <v>0.89454587622667003</v>
      </c>
      <c r="E10" s="17">
        <v>0.88622584909754498</v>
      </c>
      <c r="F10" s="17"/>
      <c r="G10" s="17">
        <v>0.51875449164316201</v>
      </c>
      <c r="H10" s="17">
        <v>0.84125532367928701</v>
      </c>
      <c r="I10" s="17">
        <v>0.95499049499067201</v>
      </c>
      <c r="J10" s="17"/>
      <c r="K10" s="17">
        <v>0.90620139759347396</v>
      </c>
      <c r="L10" s="17">
        <v>0.89834867783859096</v>
      </c>
      <c r="M10" s="17">
        <v>0.82765216415068799</v>
      </c>
      <c r="N10" s="17">
        <v>0.74530469421887702</v>
      </c>
      <c r="O10" s="17">
        <v>0.85906541084334098</v>
      </c>
      <c r="P10" s="17">
        <v>0.83974888257284896</v>
      </c>
      <c r="Q10" s="17">
        <v>0.93274160700324205</v>
      </c>
      <c r="R10" s="17">
        <v>0.90685698742237897</v>
      </c>
      <c r="S10" s="17">
        <v>0.94275355889164603</v>
      </c>
      <c r="T10" s="17">
        <v>0.91887710910120801</v>
      </c>
      <c r="U10" s="17">
        <v>0.89013582777071198</v>
      </c>
      <c r="V10" s="17">
        <v>0.78993901275209699</v>
      </c>
      <c r="W10" s="17">
        <v>0.79591558996056799</v>
      </c>
      <c r="X10" s="17">
        <v>0.90880355896131104</v>
      </c>
      <c r="Y10" s="17">
        <v>0.85544859569091503</v>
      </c>
      <c r="Z10" s="17">
        <v>0.87923868413574002</v>
      </c>
      <c r="AA10" s="17"/>
      <c r="AB10" s="17">
        <v>0.83235701932287698</v>
      </c>
      <c r="AC10" s="17">
        <v>0.92578446189055696</v>
      </c>
      <c r="AD10" s="17">
        <v>0.89000566663112302</v>
      </c>
      <c r="AE10" s="17">
        <v>0.93613927687482601</v>
      </c>
      <c r="AF10" s="17"/>
      <c r="AG10" s="17">
        <v>0.88731166167752895</v>
      </c>
      <c r="AH10" s="17">
        <v>0.89869124759736096</v>
      </c>
      <c r="AI10" s="17">
        <v>0.88844774651699698</v>
      </c>
      <c r="AJ10" s="17">
        <v>0.90163109562189103</v>
      </c>
      <c r="AK10" s="17"/>
      <c r="AL10" s="17">
        <v>0.90038440541763398</v>
      </c>
      <c r="AM10" s="17">
        <v>0.94208837639930598</v>
      </c>
      <c r="AN10" s="17">
        <v>0.92784832378334403</v>
      </c>
      <c r="AO10" s="17">
        <v>0.96773099964147202</v>
      </c>
      <c r="AP10" s="17">
        <v>0.91035364921403195</v>
      </c>
      <c r="AQ10" s="17">
        <v>0.82690212953974895</v>
      </c>
      <c r="AR10" s="17"/>
      <c r="AS10" s="17">
        <v>0.93659974265007595</v>
      </c>
      <c r="AT10" s="17">
        <v>0.94920479899913301</v>
      </c>
      <c r="AU10" s="17">
        <v>0.94920479899913301</v>
      </c>
      <c r="AV10" s="17" t="s">
        <v>136</v>
      </c>
      <c r="AW10" s="17" t="s">
        <v>136</v>
      </c>
      <c r="AX10" s="17" t="s">
        <v>136</v>
      </c>
      <c r="AY10" s="17">
        <v>0.53345292137860301</v>
      </c>
      <c r="AZ10" s="17">
        <v>0.51360778090869896</v>
      </c>
      <c r="BA10" s="17">
        <v>0.37516009036544401</v>
      </c>
      <c r="BB10" s="17"/>
      <c r="BC10" s="17">
        <v>0.92543981680596199</v>
      </c>
      <c r="BD10" s="17">
        <v>0.86166557599400895</v>
      </c>
      <c r="BE10" s="17">
        <v>0.81783246611881699</v>
      </c>
      <c r="BF10" s="17">
        <v>0.854829085472398</v>
      </c>
      <c r="BG10" s="17">
        <v>0.90212490219607799</v>
      </c>
      <c r="BH10" s="17">
        <v>0.51838622899988496</v>
      </c>
      <c r="BI10" s="17"/>
      <c r="BJ10" s="17">
        <v>0.87446340868588701</v>
      </c>
      <c r="BK10" s="17">
        <v>0.92363738872645096</v>
      </c>
      <c r="BL10" s="17">
        <v>0.90219863779417597</v>
      </c>
      <c r="BM10" s="17">
        <v>0.89162729184263001</v>
      </c>
      <c r="BN10" s="17">
        <v>0.84352480671591401</v>
      </c>
      <c r="BO10" s="17">
        <v>0.89196728063036601</v>
      </c>
      <c r="BP10" s="17"/>
      <c r="BQ10" s="17">
        <v>0.89085644081156601</v>
      </c>
      <c r="BR10" s="17">
        <v>0.89362585482535895</v>
      </c>
      <c r="BS10" s="17"/>
      <c r="BT10" s="17">
        <v>0.91987053866808099</v>
      </c>
      <c r="BU10" s="17">
        <v>0.86219624157303298</v>
      </c>
      <c r="BV10" s="17"/>
      <c r="BW10" s="17">
        <v>0.87481875065188497</v>
      </c>
      <c r="BX10" s="17">
        <v>0.92277397202290901</v>
      </c>
    </row>
    <row r="11" spans="2:76" x14ac:dyDescent="0.35">
      <c r="B11" s="18" t="s">
        <v>178</v>
      </c>
      <c r="C11" s="19">
        <v>8.0204566556628595E-2</v>
      </c>
      <c r="D11" s="19">
        <v>8.8141727366718894E-2</v>
      </c>
      <c r="E11" s="19">
        <v>7.3625889179819104E-2</v>
      </c>
      <c r="F11" s="19"/>
      <c r="G11" s="19">
        <v>0.32231468947859299</v>
      </c>
      <c r="H11" s="19">
        <v>0.114741231192552</v>
      </c>
      <c r="I11" s="19">
        <v>3.7051278589479403E-2</v>
      </c>
      <c r="J11" s="19"/>
      <c r="K11" s="19">
        <v>7.8619544256632506E-2</v>
      </c>
      <c r="L11" s="19">
        <v>8.3507041225882206E-2</v>
      </c>
      <c r="M11" s="19">
        <v>0.117893743798357</v>
      </c>
      <c r="N11" s="19">
        <v>0.206279827917796</v>
      </c>
      <c r="O11" s="19">
        <v>0.14093458915665899</v>
      </c>
      <c r="P11" s="19">
        <v>0.16025111742715101</v>
      </c>
      <c r="Q11" s="19">
        <v>3.3697780666839698E-2</v>
      </c>
      <c r="R11" s="19">
        <v>6.1491300765570599E-2</v>
      </c>
      <c r="S11" s="19">
        <v>5.72464411083543E-2</v>
      </c>
      <c r="T11" s="19">
        <v>4.3696322060136197E-2</v>
      </c>
      <c r="U11" s="19">
        <v>7.37356768907204E-2</v>
      </c>
      <c r="V11" s="19">
        <v>0.139531859159432</v>
      </c>
      <c r="W11" s="19">
        <v>0.17529785987796601</v>
      </c>
      <c r="X11" s="19">
        <v>9.1196441038688805E-2</v>
      </c>
      <c r="Y11" s="19">
        <v>0.144551404309085</v>
      </c>
      <c r="Z11" s="19">
        <v>0</v>
      </c>
      <c r="AA11" s="19"/>
      <c r="AB11" s="19">
        <v>0.108052169076699</v>
      </c>
      <c r="AC11" s="19">
        <v>5.46932727099382E-2</v>
      </c>
      <c r="AD11" s="19">
        <v>9.2529750250220894E-2</v>
      </c>
      <c r="AE11" s="19">
        <v>6.3860723125173602E-2</v>
      </c>
      <c r="AF11" s="19"/>
      <c r="AG11" s="19">
        <v>8.1660334684595298E-2</v>
      </c>
      <c r="AH11" s="19">
        <v>0.10130875240263899</v>
      </c>
      <c r="AI11" s="19">
        <v>7.31749077024096E-2</v>
      </c>
      <c r="AJ11" s="19">
        <v>9.8368904378109204E-2</v>
      </c>
      <c r="AK11" s="19"/>
      <c r="AL11" s="19">
        <v>6.7797393823106594E-2</v>
      </c>
      <c r="AM11" s="19">
        <v>5.7911623600694399E-2</v>
      </c>
      <c r="AN11" s="19">
        <v>7.2151676216655705E-2</v>
      </c>
      <c r="AO11" s="19">
        <v>3.2269000358527498E-2</v>
      </c>
      <c r="AP11" s="19">
        <v>8.9646350785968304E-2</v>
      </c>
      <c r="AQ11" s="19">
        <v>4.9749473064020097E-2</v>
      </c>
      <c r="AR11" s="19"/>
      <c r="AS11" s="19">
        <v>4.9802440949891003E-2</v>
      </c>
      <c r="AT11" s="19">
        <v>5.0795201000866597E-2</v>
      </c>
      <c r="AU11" s="19">
        <v>5.0795201000866597E-2</v>
      </c>
      <c r="AV11" s="19" t="s">
        <v>136</v>
      </c>
      <c r="AW11" s="19" t="s">
        <v>136</v>
      </c>
      <c r="AX11" s="19" t="s">
        <v>136</v>
      </c>
      <c r="AY11" s="19">
        <v>0.354424700306745</v>
      </c>
      <c r="AZ11" s="19">
        <v>0.31290603404351802</v>
      </c>
      <c r="BA11" s="19">
        <v>0</v>
      </c>
      <c r="BB11" s="19"/>
      <c r="BC11" s="19">
        <v>5.8720868163586598E-2</v>
      </c>
      <c r="BD11" s="19">
        <v>0.11487414219474799</v>
      </c>
      <c r="BE11" s="19">
        <v>9.16513324412178E-2</v>
      </c>
      <c r="BF11" s="19">
        <v>0.102395769542732</v>
      </c>
      <c r="BG11" s="19">
        <v>7.2683856585761E-2</v>
      </c>
      <c r="BH11" s="19">
        <v>0.29651191418628198</v>
      </c>
      <c r="BI11" s="19"/>
      <c r="BJ11" s="19">
        <v>0.10528675312699699</v>
      </c>
      <c r="BK11" s="19">
        <v>5.8940501019733499E-2</v>
      </c>
      <c r="BL11" s="19">
        <v>8.3456913970013397E-2</v>
      </c>
      <c r="BM11" s="19">
        <v>7.4108777290714301E-2</v>
      </c>
      <c r="BN11" s="19">
        <v>0.10518231324234401</v>
      </c>
      <c r="BO11" s="19">
        <v>7.2152597434339105E-2</v>
      </c>
      <c r="BP11" s="19"/>
      <c r="BQ11" s="19">
        <v>7.7929973250161003E-2</v>
      </c>
      <c r="BR11" s="19">
        <v>8.6578566472094706E-2</v>
      </c>
      <c r="BS11" s="19"/>
      <c r="BT11" s="19">
        <v>6.2148722526609697E-2</v>
      </c>
      <c r="BU11" s="19">
        <v>9.6309059529465099E-2</v>
      </c>
      <c r="BV11" s="19"/>
      <c r="BW11" s="19">
        <v>9.4445927899375295E-2</v>
      </c>
      <c r="BX11" s="19">
        <v>5.3440559578397599E-2</v>
      </c>
    </row>
    <row r="12" spans="2:76" x14ac:dyDescent="0.35">
      <c r="B12" s="33"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X18"/>
  <sheetViews>
    <sheetView showGridLines="0" topLeftCell="A1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20</v>
      </c>
      <c r="D7" s="10">
        <v>6</v>
      </c>
      <c r="E7" s="10">
        <v>14</v>
      </c>
      <c r="F7" s="10"/>
      <c r="G7" s="10">
        <v>9</v>
      </c>
      <c r="H7" s="10">
        <v>8</v>
      </c>
      <c r="I7" s="10">
        <v>3</v>
      </c>
      <c r="J7" s="10"/>
      <c r="K7" s="10">
        <v>1</v>
      </c>
      <c r="L7" s="10">
        <v>2</v>
      </c>
      <c r="M7" s="10">
        <v>2</v>
      </c>
      <c r="N7" s="10">
        <v>1</v>
      </c>
      <c r="O7" s="10" t="s">
        <v>135</v>
      </c>
      <c r="P7" s="10" t="s">
        <v>135</v>
      </c>
      <c r="Q7" s="10">
        <v>2</v>
      </c>
      <c r="R7" s="10">
        <v>2</v>
      </c>
      <c r="S7" s="10" t="s">
        <v>135</v>
      </c>
      <c r="T7" s="10">
        <v>5</v>
      </c>
      <c r="U7" s="10">
        <v>1</v>
      </c>
      <c r="V7" s="10">
        <v>1</v>
      </c>
      <c r="W7" s="10">
        <v>1</v>
      </c>
      <c r="X7" s="10" t="s">
        <v>135</v>
      </c>
      <c r="Y7" s="10" t="s">
        <v>135</v>
      </c>
      <c r="Z7" s="10">
        <v>2</v>
      </c>
      <c r="AA7" s="10"/>
      <c r="AB7" s="10">
        <v>12</v>
      </c>
      <c r="AC7" s="10">
        <v>5</v>
      </c>
      <c r="AD7" s="10">
        <v>2</v>
      </c>
      <c r="AE7" s="10" t="s">
        <v>135</v>
      </c>
      <c r="AF7" s="10"/>
      <c r="AG7" s="10">
        <v>15</v>
      </c>
      <c r="AH7" s="10" t="s">
        <v>135</v>
      </c>
      <c r="AI7" s="10">
        <v>4</v>
      </c>
      <c r="AJ7" s="10" t="s">
        <v>135</v>
      </c>
      <c r="AK7" s="10"/>
      <c r="AL7" s="10">
        <v>6</v>
      </c>
      <c r="AM7" s="10" t="s">
        <v>135</v>
      </c>
      <c r="AN7" s="10" t="s">
        <v>135</v>
      </c>
      <c r="AO7" s="10" t="s">
        <v>135</v>
      </c>
      <c r="AP7" s="10" t="s">
        <v>135</v>
      </c>
      <c r="AQ7" s="10">
        <v>5</v>
      </c>
      <c r="AR7" s="10"/>
      <c r="AS7" s="10">
        <v>6</v>
      </c>
      <c r="AT7" s="10" t="s">
        <v>135</v>
      </c>
      <c r="AU7" s="10" t="s">
        <v>135</v>
      </c>
      <c r="AV7" s="10" t="s">
        <v>135</v>
      </c>
      <c r="AW7" s="10" t="s">
        <v>135</v>
      </c>
      <c r="AX7" s="10" t="s">
        <v>135</v>
      </c>
      <c r="AY7" s="10">
        <v>2</v>
      </c>
      <c r="AZ7" s="10">
        <v>5</v>
      </c>
      <c r="BA7" s="10">
        <v>2</v>
      </c>
      <c r="BB7" s="10"/>
      <c r="BC7" s="10">
        <v>4</v>
      </c>
      <c r="BD7" s="10">
        <v>1</v>
      </c>
      <c r="BE7" s="10">
        <v>2</v>
      </c>
      <c r="BF7" s="10">
        <v>5</v>
      </c>
      <c r="BG7" s="10">
        <v>6</v>
      </c>
      <c r="BH7" s="10">
        <v>2</v>
      </c>
      <c r="BI7" s="10"/>
      <c r="BJ7" s="10">
        <v>2</v>
      </c>
      <c r="BK7" s="10">
        <v>3</v>
      </c>
      <c r="BL7" s="10">
        <v>1</v>
      </c>
      <c r="BM7" s="10">
        <v>6</v>
      </c>
      <c r="BN7" s="10">
        <v>5</v>
      </c>
      <c r="BO7" s="10">
        <v>3</v>
      </c>
      <c r="BP7" s="10"/>
      <c r="BQ7" s="10">
        <v>15</v>
      </c>
      <c r="BR7" s="10">
        <v>4</v>
      </c>
      <c r="BS7" s="10"/>
      <c r="BT7" s="10">
        <v>6</v>
      </c>
      <c r="BU7" s="10">
        <v>14</v>
      </c>
      <c r="BV7" s="10"/>
      <c r="BW7" s="10">
        <v>14</v>
      </c>
      <c r="BX7" s="10">
        <v>5</v>
      </c>
    </row>
    <row r="8" spans="2:76" ht="30" customHeight="1" x14ac:dyDescent="0.35">
      <c r="B8" s="11" t="s">
        <v>20</v>
      </c>
      <c r="C8" s="11">
        <v>19</v>
      </c>
      <c r="D8" s="11">
        <v>5</v>
      </c>
      <c r="E8" s="11">
        <v>14</v>
      </c>
      <c r="F8" s="11"/>
      <c r="G8" s="11">
        <v>8</v>
      </c>
      <c r="H8" s="11">
        <v>7</v>
      </c>
      <c r="I8" s="11">
        <v>3</v>
      </c>
      <c r="J8" s="11"/>
      <c r="K8" s="11">
        <v>1</v>
      </c>
      <c r="L8" s="11">
        <v>2</v>
      </c>
      <c r="M8" s="11">
        <v>2</v>
      </c>
      <c r="N8" s="11">
        <v>1</v>
      </c>
      <c r="O8" s="11" t="s">
        <v>135</v>
      </c>
      <c r="P8" s="11" t="s">
        <v>135</v>
      </c>
      <c r="Q8" s="11">
        <v>2</v>
      </c>
      <c r="R8" s="11">
        <v>2</v>
      </c>
      <c r="S8" s="11" t="s">
        <v>135</v>
      </c>
      <c r="T8" s="11">
        <v>5</v>
      </c>
      <c r="U8" s="11">
        <v>1</v>
      </c>
      <c r="V8" s="11">
        <v>1</v>
      </c>
      <c r="W8" s="11">
        <v>1</v>
      </c>
      <c r="X8" s="11" t="s">
        <v>135</v>
      </c>
      <c r="Y8" s="11" t="s">
        <v>135</v>
      </c>
      <c r="Z8" s="11">
        <v>2</v>
      </c>
      <c r="AA8" s="11"/>
      <c r="AB8" s="11">
        <v>11</v>
      </c>
      <c r="AC8" s="11">
        <v>5</v>
      </c>
      <c r="AD8" s="11">
        <v>2</v>
      </c>
      <c r="AE8" s="11" t="s">
        <v>135</v>
      </c>
      <c r="AF8" s="11"/>
      <c r="AG8" s="11">
        <v>13</v>
      </c>
      <c r="AH8" s="11" t="s">
        <v>135</v>
      </c>
      <c r="AI8" s="11">
        <v>4</v>
      </c>
      <c r="AJ8" s="11" t="s">
        <v>135</v>
      </c>
      <c r="AK8" s="11"/>
      <c r="AL8" s="11">
        <v>6</v>
      </c>
      <c r="AM8" s="11" t="s">
        <v>135</v>
      </c>
      <c r="AN8" s="11" t="s">
        <v>135</v>
      </c>
      <c r="AO8" s="11" t="s">
        <v>135</v>
      </c>
      <c r="AP8" s="11" t="s">
        <v>135</v>
      </c>
      <c r="AQ8" s="11">
        <v>5</v>
      </c>
      <c r="AR8" s="11"/>
      <c r="AS8" s="11">
        <v>6</v>
      </c>
      <c r="AT8" s="11" t="s">
        <v>135</v>
      </c>
      <c r="AU8" s="11" t="s">
        <v>135</v>
      </c>
      <c r="AV8" s="11" t="s">
        <v>135</v>
      </c>
      <c r="AW8" s="11" t="s">
        <v>135</v>
      </c>
      <c r="AX8" s="11" t="s">
        <v>135</v>
      </c>
      <c r="AY8" s="11">
        <v>2</v>
      </c>
      <c r="AZ8" s="11">
        <v>5</v>
      </c>
      <c r="BA8" s="11">
        <v>2</v>
      </c>
      <c r="BB8" s="11"/>
      <c r="BC8" s="11">
        <v>3</v>
      </c>
      <c r="BD8" s="11">
        <v>1</v>
      </c>
      <c r="BE8" s="11">
        <v>2</v>
      </c>
      <c r="BF8" s="11">
        <v>4</v>
      </c>
      <c r="BG8" s="11">
        <v>6</v>
      </c>
      <c r="BH8" s="11">
        <v>2</v>
      </c>
      <c r="BI8" s="11"/>
      <c r="BJ8" s="11">
        <v>2</v>
      </c>
      <c r="BK8" s="11">
        <v>2</v>
      </c>
      <c r="BL8" s="11">
        <v>1</v>
      </c>
      <c r="BM8" s="11">
        <v>6</v>
      </c>
      <c r="BN8" s="11">
        <v>5</v>
      </c>
      <c r="BO8" s="11">
        <v>3</v>
      </c>
      <c r="BP8" s="11"/>
      <c r="BQ8" s="11">
        <v>14</v>
      </c>
      <c r="BR8" s="11">
        <v>4</v>
      </c>
      <c r="BS8" s="11"/>
      <c r="BT8" s="11">
        <v>6</v>
      </c>
      <c r="BU8" s="11">
        <v>13</v>
      </c>
      <c r="BV8" s="11"/>
      <c r="BW8" s="11">
        <v>13</v>
      </c>
      <c r="BX8" s="11">
        <v>5</v>
      </c>
    </row>
    <row r="9" spans="2:76" ht="43.5" x14ac:dyDescent="0.35">
      <c r="B9" s="18" t="s">
        <v>314</v>
      </c>
      <c r="C9" s="17">
        <v>0.273817134362697</v>
      </c>
      <c r="D9" s="17">
        <v>0</v>
      </c>
      <c r="E9" s="17">
        <v>0.37521891555528802</v>
      </c>
      <c r="F9" s="17"/>
      <c r="G9" s="17">
        <v>0.33508590082909501</v>
      </c>
      <c r="H9" s="17">
        <v>0</v>
      </c>
      <c r="I9" s="17">
        <v>0.67507368442149795</v>
      </c>
      <c r="J9" s="17"/>
      <c r="K9" s="17">
        <v>0</v>
      </c>
      <c r="L9" s="17">
        <v>0.489973061373147</v>
      </c>
      <c r="M9" s="17">
        <v>0</v>
      </c>
      <c r="N9" s="17">
        <v>0</v>
      </c>
      <c r="O9" s="17" t="s">
        <v>136</v>
      </c>
      <c r="P9" s="17" t="s">
        <v>136</v>
      </c>
      <c r="Q9" s="17">
        <v>0</v>
      </c>
      <c r="R9" s="17">
        <v>1</v>
      </c>
      <c r="S9" s="17" t="s">
        <v>136</v>
      </c>
      <c r="T9" s="17">
        <v>0.42223442099617198</v>
      </c>
      <c r="U9" s="17">
        <v>0</v>
      </c>
      <c r="V9" s="17">
        <v>0</v>
      </c>
      <c r="W9" s="17">
        <v>0</v>
      </c>
      <c r="X9" s="17" t="s">
        <v>136</v>
      </c>
      <c r="Y9" s="17" t="s">
        <v>136</v>
      </c>
      <c r="Z9" s="17">
        <v>0</v>
      </c>
      <c r="AA9" s="17"/>
      <c r="AB9" s="17">
        <v>0.18196117459140801</v>
      </c>
      <c r="AC9" s="17">
        <v>0.24368490446478699</v>
      </c>
      <c r="AD9" s="17">
        <v>0.54016694375831298</v>
      </c>
      <c r="AE9" s="17" t="s">
        <v>136</v>
      </c>
      <c r="AF9" s="17"/>
      <c r="AG9" s="17">
        <v>0.14258180017264099</v>
      </c>
      <c r="AH9" s="17" t="s">
        <v>136</v>
      </c>
      <c r="AI9" s="17">
        <v>0.50748503773206399</v>
      </c>
      <c r="AJ9" s="17" t="s">
        <v>136</v>
      </c>
      <c r="AK9" s="17"/>
      <c r="AL9" s="17">
        <v>0.198874801311612</v>
      </c>
      <c r="AM9" s="17" t="s">
        <v>136</v>
      </c>
      <c r="AN9" s="17" t="s">
        <v>136</v>
      </c>
      <c r="AO9" s="17" t="s">
        <v>136</v>
      </c>
      <c r="AP9" s="17" t="s">
        <v>136</v>
      </c>
      <c r="AQ9" s="17">
        <v>0.44936330111384998</v>
      </c>
      <c r="AR9" s="17"/>
      <c r="AS9" s="17">
        <v>0.54786050840102396</v>
      </c>
      <c r="AT9" s="17" t="s">
        <v>136</v>
      </c>
      <c r="AU9" s="17" t="s">
        <v>136</v>
      </c>
      <c r="AV9" s="17" t="s">
        <v>136</v>
      </c>
      <c r="AW9" s="17" t="s">
        <v>136</v>
      </c>
      <c r="AX9" s="17" t="s">
        <v>136</v>
      </c>
      <c r="AY9" s="17">
        <v>0</v>
      </c>
      <c r="AZ9" s="17">
        <v>0</v>
      </c>
      <c r="BA9" s="17">
        <v>0.49737631704177998</v>
      </c>
      <c r="BB9" s="17"/>
      <c r="BC9" s="17">
        <v>0.27561072700439498</v>
      </c>
      <c r="BD9" s="17">
        <v>1</v>
      </c>
      <c r="BE9" s="17">
        <v>0</v>
      </c>
      <c r="BF9" s="17">
        <v>0.20655993314482199</v>
      </c>
      <c r="BG9" s="17">
        <v>0.19558004208319599</v>
      </c>
      <c r="BH9" s="17">
        <v>0.50854900720228502</v>
      </c>
      <c r="BI9" s="17"/>
      <c r="BJ9" s="17">
        <v>0.52904739396197398</v>
      </c>
      <c r="BK9" s="17">
        <v>0</v>
      </c>
      <c r="BL9" s="17">
        <v>0</v>
      </c>
      <c r="BM9" s="17">
        <v>0.15774847342346501</v>
      </c>
      <c r="BN9" s="17">
        <v>0.442947280880163</v>
      </c>
      <c r="BO9" s="17">
        <v>0.39445368991975699</v>
      </c>
      <c r="BP9" s="17"/>
      <c r="BQ9" s="17">
        <v>0.30102386822744398</v>
      </c>
      <c r="BR9" s="17">
        <v>0.25811191519098797</v>
      </c>
      <c r="BS9" s="17"/>
      <c r="BT9" s="17">
        <v>0.20618600354524699</v>
      </c>
      <c r="BU9" s="17">
        <v>0.30311024727071501</v>
      </c>
      <c r="BV9" s="17"/>
      <c r="BW9" s="17">
        <v>0.15196396175947899</v>
      </c>
      <c r="BX9" s="17">
        <v>0.42208052502299598</v>
      </c>
    </row>
    <row r="10" spans="2:76" ht="72.5" x14ac:dyDescent="0.35">
      <c r="B10" s="18" t="s">
        <v>315</v>
      </c>
      <c r="C10" s="17">
        <v>0.136064391815856</v>
      </c>
      <c r="D10" s="17">
        <v>0</v>
      </c>
      <c r="E10" s="17">
        <v>0.18645266177977601</v>
      </c>
      <c r="F10" s="17"/>
      <c r="G10" s="17">
        <v>9.3479023241021406E-2</v>
      </c>
      <c r="H10" s="17">
        <v>0.255956137859773</v>
      </c>
      <c r="I10" s="17">
        <v>0</v>
      </c>
      <c r="J10" s="17"/>
      <c r="K10" s="17">
        <v>0</v>
      </c>
      <c r="L10" s="17">
        <v>0</v>
      </c>
      <c r="M10" s="17">
        <v>0.489973061373147</v>
      </c>
      <c r="N10" s="17">
        <v>0</v>
      </c>
      <c r="O10" s="17" t="s">
        <v>136</v>
      </c>
      <c r="P10" s="17" t="s">
        <v>136</v>
      </c>
      <c r="Q10" s="17">
        <v>0</v>
      </c>
      <c r="R10" s="17">
        <v>0</v>
      </c>
      <c r="S10" s="17" t="s">
        <v>136</v>
      </c>
      <c r="T10" s="17">
        <v>0.193320893843721</v>
      </c>
      <c r="U10" s="17">
        <v>0</v>
      </c>
      <c r="V10" s="17">
        <v>0</v>
      </c>
      <c r="W10" s="17">
        <v>1</v>
      </c>
      <c r="X10" s="17" t="s">
        <v>136</v>
      </c>
      <c r="Y10" s="17" t="s">
        <v>136</v>
      </c>
      <c r="Z10" s="17">
        <v>0</v>
      </c>
      <c r="AA10" s="17"/>
      <c r="AB10" s="17">
        <v>7.0958580247489605E-2</v>
      </c>
      <c r="AC10" s="17">
        <v>0.194715655394499</v>
      </c>
      <c r="AD10" s="17">
        <v>0.45983305624168702</v>
      </c>
      <c r="AE10" s="17" t="s">
        <v>136</v>
      </c>
      <c r="AF10" s="17"/>
      <c r="AG10" s="17">
        <v>0.18881140767246599</v>
      </c>
      <c r="AH10" s="17" t="s">
        <v>136</v>
      </c>
      <c r="AI10" s="17">
        <v>0</v>
      </c>
      <c r="AJ10" s="17" t="s">
        <v>136</v>
      </c>
      <c r="AK10" s="17"/>
      <c r="AL10" s="17">
        <v>0</v>
      </c>
      <c r="AM10" s="17" t="s">
        <v>136</v>
      </c>
      <c r="AN10" s="17" t="s">
        <v>136</v>
      </c>
      <c r="AO10" s="17" t="s">
        <v>136</v>
      </c>
      <c r="AP10" s="17" t="s">
        <v>136</v>
      </c>
      <c r="AQ10" s="17">
        <v>0</v>
      </c>
      <c r="AR10" s="17"/>
      <c r="AS10" s="17">
        <v>0</v>
      </c>
      <c r="AT10" s="17" t="s">
        <v>136</v>
      </c>
      <c r="AU10" s="17" t="s">
        <v>136</v>
      </c>
      <c r="AV10" s="17" t="s">
        <v>136</v>
      </c>
      <c r="AW10" s="17" t="s">
        <v>136</v>
      </c>
      <c r="AX10" s="17" t="s">
        <v>136</v>
      </c>
      <c r="AY10" s="17">
        <v>0.45589695005146003</v>
      </c>
      <c r="AZ10" s="17">
        <v>0</v>
      </c>
      <c r="BA10" s="17">
        <v>0.50262368295822002</v>
      </c>
      <c r="BB10" s="17"/>
      <c r="BC10" s="17">
        <v>0</v>
      </c>
      <c r="BD10" s="17">
        <v>0</v>
      </c>
      <c r="BE10" s="17">
        <v>0</v>
      </c>
      <c r="BF10" s="17">
        <v>0.36166657861114299</v>
      </c>
      <c r="BG10" s="17">
        <v>0</v>
      </c>
      <c r="BH10" s="17">
        <v>0.49145099279771498</v>
      </c>
      <c r="BI10" s="17"/>
      <c r="BJ10" s="17">
        <v>0.47095260603802602</v>
      </c>
      <c r="BK10" s="17">
        <v>0.70816061653593698</v>
      </c>
      <c r="BL10" s="17">
        <v>0</v>
      </c>
      <c r="BM10" s="17">
        <v>0</v>
      </c>
      <c r="BN10" s="17">
        <v>0</v>
      </c>
      <c r="BO10" s="17">
        <v>0</v>
      </c>
      <c r="BP10" s="17"/>
      <c r="BQ10" s="17">
        <v>0.18400732930497701</v>
      </c>
      <c r="BR10" s="17">
        <v>0</v>
      </c>
      <c r="BS10" s="17"/>
      <c r="BT10" s="17">
        <v>0.30988194543146602</v>
      </c>
      <c r="BU10" s="17">
        <v>6.0778688887114303E-2</v>
      </c>
      <c r="BV10" s="17"/>
      <c r="BW10" s="17">
        <v>0.127593701280796</v>
      </c>
      <c r="BX10" s="17">
        <v>0.18834042679746801</v>
      </c>
    </row>
    <row r="11" spans="2:76" ht="72.5" x14ac:dyDescent="0.35">
      <c r="B11" s="18" t="s">
        <v>316</v>
      </c>
      <c r="C11" s="17">
        <v>0.23616208034803499</v>
      </c>
      <c r="D11" s="17">
        <v>0.47479969182940601</v>
      </c>
      <c r="E11" s="17">
        <v>0.14778821389852601</v>
      </c>
      <c r="F11" s="17"/>
      <c r="G11" s="17">
        <v>0.20580981887890901</v>
      </c>
      <c r="H11" s="17">
        <v>0.230028444488206</v>
      </c>
      <c r="I11" s="17">
        <v>0.32492631557850199</v>
      </c>
      <c r="J11" s="17"/>
      <c r="K11" s="17">
        <v>0</v>
      </c>
      <c r="L11" s="17">
        <v>0</v>
      </c>
      <c r="M11" s="17">
        <v>0.510026938626853</v>
      </c>
      <c r="N11" s="17">
        <v>1</v>
      </c>
      <c r="O11" s="17" t="s">
        <v>136</v>
      </c>
      <c r="P11" s="17" t="s">
        <v>136</v>
      </c>
      <c r="Q11" s="17">
        <v>0</v>
      </c>
      <c r="R11" s="17">
        <v>0</v>
      </c>
      <c r="S11" s="17" t="s">
        <v>136</v>
      </c>
      <c r="T11" s="17">
        <v>0.19112379131638499</v>
      </c>
      <c r="U11" s="17">
        <v>0</v>
      </c>
      <c r="V11" s="17">
        <v>0</v>
      </c>
      <c r="W11" s="17">
        <v>0</v>
      </c>
      <c r="X11" s="17" t="s">
        <v>136</v>
      </c>
      <c r="Y11" s="17" t="s">
        <v>136</v>
      </c>
      <c r="Z11" s="17">
        <v>1</v>
      </c>
      <c r="AA11" s="17"/>
      <c r="AB11" s="17">
        <v>0.32127585414639098</v>
      </c>
      <c r="AC11" s="17">
        <v>0.172632598920682</v>
      </c>
      <c r="AD11" s="17">
        <v>0</v>
      </c>
      <c r="AE11" s="17" t="s">
        <v>136</v>
      </c>
      <c r="AF11" s="17"/>
      <c r="AG11" s="17">
        <v>0.24636534415973099</v>
      </c>
      <c r="AH11" s="17" t="s">
        <v>136</v>
      </c>
      <c r="AI11" s="17">
        <v>0.26660557041472199</v>
      </c>
      <c r="AJ11" s="17" t="s">
        <v>136</v>
      </c>
      <c r="AK11" s="17"/>
      <c r="AL11" s="17">
        <v>0.18708964177625501</v>
      </c>
      <c r="AM11" s="17" t="s">
        <v>136</v>
      </c>
      <c r="AN11" s="17" t="s">
        <v>136</v>
      </c>
      <c r="AO11" s="17" t="s">
        <v>136</v>
      </c>
      <c r="AP11" s="17" t="s">
        <v>136</v>
      </c>
      <c r="AQ11" s="17">
        <v>0.34906906192881298</v>
      </c>
      <c r="AR11" s="17"/>
      <c r="AS11" s="17">
        <v>0.45213949159897598</v>
      </c>
      <c r="AT11" s="17" t="s">
        <v>136</v>
      </c>
      <c r="AU11" s="17" t="s">
        <v>136</v>
      </c>
      <c r="AV11" s="17" t="s">
        <v>136</v>
      </c>
      <c r="AW11" s="17" t="s">
        <v>136</v>
      </c>
      <c r="AX11" s="17" t="s">
        <v>136</v>
      </c>
      <c r="AY11" s="17">
        <v>0</v>
      </c>
      <c r="AZ11" s="17">
        <v>0.36513303712759898</v>
      </c>
      <c r="BA11" s="17">
        <v>0</v>
      </c>
      <c r="BB11" s="17"/>
      <c r="BC11" s="17">
        <v>0.45285755057704402</v>
      </c>
      <c r="BD11" s="17">
        <v>0</v>
      </c>
      <c r="BE11" s="17">
        <v>1</v>
      </c>
      <c r="BF11" s="17">
        <v>0</v>
      </c>
      <c r="BG11" s="17">
        <v>0.14515819205742</v>
      </c>
      <c r="BH11" s="17">
        <v>0</v>
      </c>
      <c r="BI11" s="17"/>
      <c r="BJ11" s="17">
        <v>0</v>
      </c>
      <c r="BK11" s="17">
        <v>0</v>
      </c>
      <c r="BL11" s="17">
        <v>1</v>
      </c>
      <c r="BM11" s="17">
        <v>0.18052924225095501</v>
      </c>
      <c r="BN11" s="17">
        <v>0.16374690443033499</v>
      </c>
      <c r="BO11" s="17">
        <v>0.60554631008024296</v>
      </c>
      <c r="BP11" s="17"/>
      <c r="BQ11" s="17">
        <v>0.24009687534756199</v>
      </c>
      <c r="BR11" s="17">
        <v>0.29538636700645599</v>
      </c>
      <c r="BS11" s="17"/>
      <c r="BT11" s="17">
        <v>0.27849170751916602</v>
      </c>
      <c r="BU11" s="17">
        <v>0.21782782313407301</v>
      </c>
      <c r="BV11" s="17"/>
      <c r="BW11" s="17">
        <v>0.34927735118571401</v>
      </c>
      <c r="BX11" s="17">
        <v>0</v>
      </c>
    </row>
    <row r="12" spans="2:76" ht="43.5" x14ac:dyDescent="0.35">
      <c r="B12" s="18" t="s">
        <v>317</v>
      </c>
      <c r="C12" s="17">
        <v>0.24140016367459599</v>
      </c>
      <c r="D12" s="17">
        <v>0.52520030817059404</v>
      </c>
      <c r="E12" s="17">
        <v>0.136301407814819</v>
      </c>
      <c r="F12" s="17"/>
      <c r="G12" s="17">
        <v>0.117530179250834</v>
      </c>
      <c r="H12" s="17">
        <v>0.51401541765202197</v>
      </c>
      <c r="I12" s="17">
        <v>0</v>
      </c>
      <c r="J12" s="17"/>
      <c r="K12" s="17">
        <v>0</v>
      </c>
      <c r="L12" s="17">
        <v>0.510026938626853</v>
      </c>
      <c r="M12" s="17">
        <v>0</v>
      </c>
      <c r="N12" s="17">
        <v>0</v>
      </c>
      <c r="O12" s="17" t="s">
        <v>136</v>
      </c>
      <c r="P12" s="17" t="s">
        <v>136</v>
      </c>
      <c r="Q12" s="17">
        <v>1</v>
      </c>
      <c r="R12" s="17">
        <v>0</v>
      </c>
      <c r="S12" s="17" t="s">
        <v>136</v>
      </c>
      <c r="T12" s="17">
        <v>0.193320893843721</v>
      </c>
      <c r="U12" s="17">
        <v>0</v>
      </c>
      <c r="V12" s="17">
        <v>1</v>
      </c>
      <c r="W12" s="17">
        <v>0</v>
      </c>
      <c r="X12" s="17" t="s">
        <v>136</v>
      </c>
      <c r="Y12" s="17" t="s">
        <v>136</v>
      </c>
      <c r="Z12" s="17">
        <v>0</v>
      </c>
      <c r="AA12" s="17"/>
      <c r="AB12" s="17">
        <v>0.237478990548148</v>
      </c>
      <c r="AC12" s="17">
        <v>0.388966841220032</v>
      </c>
      <c r="AD12" s="17">
        <v>0</v>
      </c>
      <c r="AE12" s="17" t="s">
        <v>136</v>
      </c>
      <c r="AF12" s="17"/>
      <c r="AG12" s="17">
        <v>0.26605142717486302</v>
      </c>
      <c r="AH12" s="17" t="s">
        <v>136</v>
      </c>
      <c r="AI12" s="17">
        <v>0.22590939185321399</v>
      </c>
      <c r="AJ12" s="17" t="s">
        <v>136</v>
      </c>
      <c r="AK12" s="17"/>
      <c r="AL12" s="17">
        <v>0.45297403180545198</v>
      </c>
      <c r="AM12" s="17" t="s">
        <v>136</v>
      </c>
      <c r="AN12" s="17" t="s">
        <v>136</v>
      </c>
      <c r="AO12" s="17" t="s">
        <v>136</v>
      </c>
      <c r="AP12" s="17" t="s">
        <v>136</v>
      </c>
      <c r="AQ12" s="17">
        <v>0.20156763695733701</v>
      </c>
      <c r="AR12" s="17"/>
      <c r="AS12" s="17">
        <v>0</v>
      </c>
      <c r="AT12" s="17" t="s">
        <v>136</v>
      </c>
      <c r="AU12" s="17" t="s">
        <v>136</v>
      </c>
      <c r="AV12" s="17" t="s">
        <v>136</v>
      </c>
      <c r="AW12" s="17" t="s">
        <v>136</v>
      </c>
      <c r="AX12" s="17" t="s">
        <v>136</v>
      </c>
      <c r="AY12" s="17">
        <v>0.54410304994853997</v>
      </c>
      <c r="AZ12" s="17">
        <v>0.19471444854133199</v>
      </c>
      <c r="BA12" s="17">
        <v>0</v>
      </c>
      <c r="BB12" s="17"/>
      <c r="BC12" s="17">
        <v>0</v>
      </c>
      <c r="BD12" s="17">
        <v>0</v>
      </c>
      <c r="BE12" s="17">
        <v>0</v>
      </c>
      <c r="BF12" s="17">
        <v>0.431773488244035</v>
      </c>
      <c r="BG12" s="17">
        <v>0.45510023187089599</v>
      </c>
      <c r="BH12" s="17">
        <v>0</v>
      </c>
      <c r="BI12" s="17"/>
      <c r="BJ12" s="17">
        <v>0</v>
      </c>
      <c r="BK12" s="17">
        <v>0.29183938346406302</v>
      </c>
      <c r="BL12" s="17">
        <v>0</v>
      </c>
      <c r="BM12" s="17">
        <v>0.47051513520585297</v>
      </c>
      <c r="BN12" s="17">
        <v>0.19694173091074599</v>
      </c>
      <c r="BO12" s="17">
        <v>0</v>
      </c>
      <c r="BP12" s="17"/>
      <c r="BQ12" s="17">
        <v>0.20662313476874899</v>
      </c>
      <c r="BR12" s="17">
        <v>0.44650171780255599</v>
      </c>
      <c r="BS12" s="17"/>
      <c r="BT12" s="17">
        <v>0</v>
      </c>
      <c r="BU12" s="17">
        <v>0.345957963685672</v>
      </c>
      <c r="BV12" s="17"/>
      <c r="BW12" s="17">
        <v>0.20469735580714901</v>
      </c>
      <c r="BX12" s="17">
        <v>0.38957904817953598</v>
      </c>
    </row>
    <row r="13" spans="2:76" x14ac:dyDescent="0.35">
      <c r="B13" s="18" t="s">
        <v>193</v>
      </c>
      <c r="C13" s="19">
        <v>0.11255622979881599</v>
      </c>
      <c r="D13" s="19">
        <v>0</v>
      </c>
      <c r="E13" s="19">
        <v>0.15423880095159201</v>
      </c>
      <c r="F13" s="19"/>
      <c r="G13" s="19">
        <v>0.24809507780014201</v>
      </c>
      <c r="H13" s="19">
        <v>0</v>
      </c>
      <c r="I13" s="19">
        <v>0</v>
      </c>
      <c r="J13" s="19"/>
      <c r="K13" s="19">
        <v>1</v>
      </c>
      <c r="L13" s="19">
        <v>0</v>
      </c>
      <c r="M13" s="19">
        <v>0</v>
      </c>
      <c r="N13" s="19">
        <v>0</v>
      </c>
      <c r="O13" s="19" t="s">
        <v>136</v>
      </c>
      <c r="P13" s="19" t="s">
        <v>136</v>
      </c>
      <c r="Q13" s="19">
        <v>0</v>
      </c>
      <c r="R13" s="19">
        <v>0</v>
      </c>
      <c r="S13" s="19" t="s">
        <v>136</v>
      </c>
      <c r="T13" s="19">
        <v>0</v>
      </c>
      <c r="U13" s="19">
        <v>1</v>
      </c>
      <c r="V13" s="19">
        <v>0</v>
      </c>
      <c r="W13" s="19">
        <v>0</v>
      </c>
      <c r="X13" s="19" t="s">
        <v>136</v>
      </c>
      <c r="Y13" s="19" t="s">
        <v>136</v>
      </c>
      <c r="Z13" s="19">
        <v>0</v>
      </c>
      <c r="AA13" s="19"/>
      <c r="AB13" s="19">
        <v>0.18832540046656299</v>
      </c>
      <c r="AC13" s="19">
        <v>0</v>
      </c>
      <c r="AD13" s="19">
        <v>0</v>
      </c>
      <c r="AE13" s="19" t="s">
        <v>136</v>
      </c>
      <c r="AF13" s="19"/>
      <c r="AG13" s="19">
        <v>0.15619002082029901</v>
      </c>
      <c r="AH13" s="19" t="s">
        <v>136</v>
      </c>
      <c r="AI13" s="19">
        <v>0</v>
      </c>
      <c r="AJ13" s="19" t="s">
        <v>136</v>
      </c>
      <c r="AK13" s="19"/>
      <c r="AL13" s="19">
        <v>0.16106152510668101</v>
      </c>
      <c r="AM13" s="19" t="s">
        <v>136</v>
      </c>
      <c r="AN13" s="19" t="s">
        <v>136</v>
      </c>
      <c r="AO13" s="19" t="s">
        <v>136</v>
      </c>
      <c r="AP13" s="19" t="s">
        <v>136</v>
      </c>
      <c r="AQ13" s="19">
        <v>0</v>
      </c>
      <c r="AR13" s="19"/>
      <c r="AS13" s="19">
        <v>0</v>
      </c>
      <c r="AT13" s="19" t="s">
        <v>136</v>
      </c>
      <c r="AU13" s="19" t="s">
        <v>136</v>
      </c>
      <c r="AV13" s="19" t="s">
        <v>136</v>
      </c>
      <c r="AW13" s="19" t="s">
        <v>136</v>
      </c>
      <c r="AX13" s="19" t="s">
        <v>136</v>
      </c>
      <c r="AY13" s="19">
        <v>0</v>
      </c>
      <c r="AZ13" s="19">
        <v>0.440152514331069</v>
      </c>
      <c r="BA13" s="19">
        <v>0</v>
      </c>
      <c r="BB13" s="19"/>
      <c r="BC13" s="19">
        <v>0.27153172241856</v>
      </c>
      <c r="BD13" s="19">
        <v>0</v>
      </c>
      <c r="BE13" s="19">
        <v>0</v>
      </c>
      <c r="BF13" s="19">
        <v>0</v>
      </c>
      <c r="BG13" s="19">
        <v>0.20416153398848799</v>
      </c>
      <c r="BH13" s="19">
        <v>0</v>
      </c>
      <c r="BI13" s="19"/>
      <c r="BJ13" s="19">
        <v>0</v>
      </c>
      <c r="BK13" s="19">
        <v>0</v>
      </c>
      <c r="BL13" s="19">
        <v>0</v>
      </c>
      <c r="BM13" s="19">
        <v>0.191207149119727</v>
      </c>
      <c r="BN13" s="19">
        <v>0.196364083778755</v>
      </c>
      <c r="BO13" s="19">
        <v>0</v>
      </c>
      <c r="BP13" s="19"/>
      <c r="BQ13" s="19">
        <v>6.8248792351267795E-2</v>
      </c>
      <c r="BR13" s="19">
        <v>0</v>
      </c>
      <c r="BS13" s="19"/>
      <c r="BT13" s="19">
        <v>0.20544034350412099</v>
      </c>
      <c r="BU13" s="19">
        <v>7.2325277022425902E-2</v>
      </c>
      <c r="BV13" s="19"/>
      <c r="BW13" s="19">
        <v>0.16646762996686101</v>
      </c>
      <c r="BX13" s="19">
        <v>0</v>
      </c>
    </row>
    <row r="14" spans="2:76" x14ac:dyDescent="0.35">
      <c r="B14" s="33" t="s">
        <v>504</v>
      </c>
    </row>
    <row r="15" spans="2:76" x14ac:dyDescent="0.35">
      <c r="B15" t="s">
        <v>100</v>
      </c>
    </row>
    <row r="16" spans="2:76" x14ac:dyDescent="0.35">
      <c r="B16" t="s">
        <v>101</v>
      </c>
    </row>
    <row r="18" spans="2:2" x14ac:dyDescent="0.35">
      <c r="B18"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X22"/>
  <sheetViews>
    <sheetView showGridLines="0" topLeftCell="A10"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20</v>
      </c>
      <c r="D7" s="10">
        <v>6</v>
      </c>
      <c r="E7" s="10">
        <v>14</v>
      </c>
      <c r="F7" s="10"/>
      <c r="G7" s="10">
        <v>9</v>
      </c>
      <c r="H7" s="10">
        <v>8</v>
      </c>
      <c r="I7" s="10">
        <v>3</v>
      </c>
      <c r="J7" s="10"/>
      <c r="K7" s="10">
        <v>1</v>
      </c>
      <c r="L7" s="10">
        <v>2</v>
      </c>
      <c r="M7" s="10">
        <v>2</v>
      </c>
      <c r="N7" s="10">
        <v>1</v>
      </c>
      <c r="O7" s="10" t="s">
        <v>135</v>
      </c>
      <c r="P7" s="10" t="s">
        <v>135</v>
      </c>
      <c r="Q7" s="10">
        <v>2</v>
      </c>
      <c r="R7" s="10">
        <v>2</v>
      </c>
      <c r="S7" s="10" t="s">
        <v>135</v>
      </c>
      <c r="T7" s="10">
        <v>5</v>
      </c>
      <c r="U7" s="10">
        <v>1</v>
      </c>
      <c r="V7" s="10">
        <v>1</v>
      </c>
      <c r="W7" s="10">
        <v>1</v>
      </c>
      <c r="X7" s="10" t="s">
        <v>135</v>
      </c>
      <c r="Y7" s="10" t="s">
        <v>135</v>
      </c>
      <c r="Z7" s="10">
        <v>2</v>
      </c>
      <c r="AA7" s="10"/>
      <c r="AB7" s="10">
        <v>12</v>
      </c>
      <c r="AC7" s="10">
        <v>5</v>
      </c>
      <c r="AD7" s="10">
        <v>2</v>
      </c>
      <c r="AE7" s="10" t="s">
        <v>135</v>
      </c>
      <c r="AF7" s="10"/>
      <c r="AG7" s="10">
        <v>15</v>
      </c>
      <c r="AH7" s="10" t="s">
        <v>135</v>
      </c>
      <c r="AI7" s="10">
        <v>4</v>
      </c>
      <c r="AJ7" s="10" t="s">
        <v>135</v>
      </c>
      <c r="AK7" s="10"/>
      <c r="AL7" s="10">
        <v>6</v>
      </c>
      <c r="AM7" s="10" t="s">
        <v>135</v>
      </c>
      <c r="AN7" s="10" t="s">
        <v>135</v>
      </c>
      <c r="AO7" s="10" t="s">
        <v>135</v>
      </c>
      <c r="AP7" s="10" t="s">
        <v>135</v>
      </c>
      <c r="AQ7" s="10">
        <v>5</v>
      </c>
      <c r="AR7" s="10"/>
      <c r="AS7" s="10">
        <v>6</v>
      </c>
      <c r="AT7" s="10" t="s">
        <v>135</v>
      </c>
      <c r="AU7" s="10" t="s">
        <v>135</v>
      </c>
      <c r="AV7" s="10" t="s">
        <v>135</v>
      </c>
      <c r="AW7" s="10" t="s">
        <v>135</v>
      </c>
      <c r="AX7" s="10" t="s">
        <v>135</v>
      </c>
      <c r="AY7" s="10">
        <v>2</v>
      </c>
      <c r="AZ7" s="10">
        <v>5</v>
      </c>
      <c r="BA7" s="10">
        <v>2</v>
      </c>
      <c r="BB7" s="10"/>
      <c r="BC7" s="10">
        <v>4</v>
      </c>
      <c r="BD7" s="10">
        <v>1</v>
      </c>
      <c r="BE7" s="10">
        <v>2</v>
      </c>
      <c r="BF7" s="10">
        <v>5</v>
      </c>
      <c r="BG7" s="10">
        <v>6</v>
      </c>
      <c r="BH7" s="10">
        <v>2</v>
      </c>
      <c r="BI7" s="10"/>
      <c r="BJ7" s="10">
        <v>2</v>
      </c>
      <c r="BK7" s="10">
        <v>3</v>
      </c>
      <c r="BL7" s="10">
        <v>1</v>
      </c>
      <c r="BM7" s="10">
        <v>6</v>
      </c>
      <c r="BN7" s="10">
        <v>5</v>
      </c>
      <c r="BO7" s="10">
        <v>3</v>
      </c>
      <c r="BP7" s="10"/>
      <c r="BQ7" s="10">
        <v>15</v>
      </c>
      <c r="BR7" s="10">
        <v>4</v>
      </c>
      <c r="BS7" s="10"/>
      <c r="BT7" s="10">
        <v>6</v>
      </c>
      <c r="BU7" s="10">
        <v>14</v>
      </c>
      <c r="BV7" s="10"/>
      <c r="BW7" s="10">
        <v>14</v>
      </c>
      <c r="BX7" s="10">
        <v>5</v>
      </c>
    </row>
    <row r="8" spans="2:76" ht="30" customHeight="1" x14ac:dyDescent="0.35">
      <c r="B8" s="11" t="s">
        <v>20</v>
      </c>
      <c r="C8" s="11">
        <v>19</v>
      </c>
      <c r="D8" s="11">
        <v>5</v>
      </c>
      <c r="E8" s="11">
        <v>14</v>
      </c>
      <c r="F8" s="11"/>
      <c r="G8" s="11">
        <v>8</v>
      </c>
      <c r="H8" s="11">
        <v>7</v>
      </c>
      <c r="I8" s="11">
        <v>3</v>
      </c>
      <c r="J8" s="11"/>
      <c r="K8" s="11">
        <v>1</v>
      </c>
      <c r="L8" s="11">
        <v>2</v>
      </c>
      <c r="M8" s="11">
        <v>2</v>
      </c>
      <c r="N8" s="11">
        <v>1</v>
      </c>
      <c r="O8" s="11" t="s">
        <v>135</v>
      </c>
      <c r="P8" s="11" t="s">
        <v>135</v>
      </c>
      <c r="Q8" s="11">
        <v>2</v>
      </c>
      <c r="R8" s="11">
        <v>2</v>
      </c>
      <c r="S8" s="11" t="s">
        <v>135</v>
      </c>
      <c r="T8" s="11">
        <v>5</v>
      </c>
      <c r="U8" s="11">
        <v>1</v>
      </c>
      <c r="V8" s="11">
        <v>1</v>
      </c>
      <c r="W8" s="11">
        <v>1</v>
      </c>
      <c r="X8" s="11" t="s">
        <v>135</v>
      </c>
      <c r="Y8" s="11" t="s">
        <v>135</v>
      </c>
      <c r="Z8" s="11">
        <v>2</v>
      </c>
      <c r="AA8" s="11"/>
      <c r="AB8" s="11">
        <v>11</v>
      </c>
      <c r="AC8" s="11">
        <v>5</v>
      </c>
      <c r="AD8" s="11">
        <v>2</v>
      </c>
      <c r="AE8" s="11" t="s">
        <v>135</v>
      </c>
      <c r="AF8" s="11"/>
      <c r="AG8" s="11">
        <v>13</v>
      </c>
      <c r="AH8" s="11" t="s">
        <v>135</v>
      </c>
      <c r="AI8" s="11">
        <v>4</v>
      </c>
      <c r="AJ8" s="11" t="s">
        <v>135</v>
      </c>
      <c r="AK8" s="11"/>
      <c r="AL8" s="11">
        <v>6</v>
      </c>
      <c r="AM8" s="11" t="s">
        <v>135</v>
      </c>
      <c r="AN8" s="11" t="s">
        <v>135</v>
      </c>
      <c r="AO8" s="11" t="s">
        <v>135</v>
      </c>
      <c r="AP8" s="11" t="s">
        <v>135</v>
      </c>
      <c r="AQ8" s="11">
        <v>5</v>
      </c>
      <c r="AR8" s="11"/>
      <c r="AS8" s="11">
        <v>6</v>
      </c>
      <c r="AT8" s="11" t="s">
        <v>135</v>
      </c>
      <c r="AU8" s="11" t="s">
        <v>135</v>
      </c>
      <c r="AV8" s="11" t="s">
        <v>135</v>
      </c>
      <c r="AW8" s="11" t="s">
        <v>135</v>
      </c>
      <c r="AX8" s="11" t="s">
        <v>135</v>
      </c>
      <c r="AY8" s="11">
        <v>2</v>
      </c>
      <c r="AZ8" s="11">
        <v>5</v>
      </c>
      <c r="BA8" s="11">
        <v>2</v>
      </c>
      <c r="BB8" s="11"/>
      <c r="BC8" s="11">
        <v>3</v>
      </c>
      <c r="BD8" s="11">
        <v>1</v>
      </c>
      <c r="BE8" s="11">
        <v>2</v>
      </c>
      <c r="BF8" s="11">
        <v>4</v>
      </c>
      <c r="BG8" s="11">
        <v>6</v>
      </c>
      <c r="BH8" s="11">
        <v>2</v>
      </c>
      <c r="BI8" s="11"/>
      <c r="BJ8" s="11">
        <v>2</v>
      </c>
      <c r="BK8" s="11">
        <v>2</v>
      </c>
      <c r="BL8" s="11">
        <v>1</v>
      </c>
      <c r="BM8" s="11">
        <v>6</v>
      </c>
      <c r="BN8" s="11">
        <v>5</v>
      </c>
      <c r="BO8" s="11">
        <v>3</v>
      </c>
      <c r="BP8" s="11"/>
      <c r="BQ8" s="11">
        <v>14</v>
      </c>
      <c r="BR8" s="11">
        <v>4</v>
      </c>
      <c r="BS8" s="11"/>
      <c r="BT8" s="11">
        <v>6</v>
      </c>
      <c r="BU8" s="11">
        <v>13</v>
      </c>
      <c r="BV8" s="11"/>
      <c r="BW8" s="11">
        <v>13</v>
      </c>
      <c r="BX8" s="11">
        <v>5</v>
      </c>
    </row>
    <row r="9" spans="2:76" ht="43.5" x14ac:dyDescent="0.35">
      <c r="B9" s="18" t="s">
        <v>234</v>
      </c>
      <c r="C9" s="17">
        <v>0.49039586304036997</v>
      </c>
      <c r="D9" s="17">
        <v>0.49363196265657899</v>
      </c>
      <c r="E9" s="17">
        <v>0.48919744912093499</v>
      </c>
      <c r="F9" s="17"/>
      <c r="G9" s="17">
        <v>0.69797805277853098</v>
      </c>
      <c r="H9" s="17">
        <v>0.47481643081313701</v>
      </c>
      <c r="I9" s="17">
        <v>0</v>
      </c>
      <c r="J9" s="17"/>
      <c r="K9" s="17">
        <v>1</v>
      </c>
      <c r="L9" s="17">
        <v>1</v>
      </c>
      <c r="M9" s="17">
        <v>0</v>
      </c>
      <c r="N9" s="17">
        <v>0</v>
      </c>
      <c r="O9" s="17" t="s">
        <v>136</v>
      </c>
      <c r="P9" s="17" t="s">
        <v>136</v>
      </c>
      <c r="Q9" s="17">
        <v>0</v>
      </c>
      <c r="R9" s="17">
        <v>0.45260860360035798</v>
      </c>
      <c r="S9" s="17" t="s">
        <v>136</v>
      </c>
      <c r="T9" s="17">
        <v>0.57574731861601502</v>
      </c>
      <c r="U9" s="17">
        <v>0</v>
      </c>
      <c r="V9" s="17">
        <v>1</v>
      </c>
      <c r="W9" s="17">
        <v>1</v>
      </c>
      <c r="X9" s="17" t="s">
        <v>136</v>
      </c>
      <c r="Y9" s="17" t="s">
        <v>136</v>
      </c>
      <c r="Z9" s="17">
        <v>0.5</v>
      </c>
      <c r="AA9" s="17"/>
      <c r="AB9" s="17">
        <v>0.491897052035489</v>
      </c>
      <c r="AC9" s="17">
        <v>0.194715655394499</v>
      </c>
      <c r="AD9" s="17">
        <v>1</v>
      </c>
      <c r="AE9" s="17" t="s">
        <v>136</v>
      </c>
      <c r="AF9" s="17"/>
      <c r="AG9" s="17">
        <v>0.61212986992220397</v>
      </c>
      <c r="AH9" s="17" t="s">
        <v>136</v>
      </c>
      <c r="AI9" s="17">
        <v>0.22408543665630901</v>
      </c>
      <c r="AJ9" s="17" t="s">
        <v>136</v>
      </c>
      <c r="AK9" s="17"/>
      <c r="AL9" s="17">
        <v>0.291438709626202</v>
      </c>
      <c r="AM9" s="17" t="s">
        <v>136</v>
      </c>
      <c r="AN9" s="17" t="s">
        <v>136</v>
      </c>
      <c r="AO9" s="17" t="s">
        <v>136</v>
      </c>
      <c r="AP9" s="17" t="s">
        <v>136</v>
      </c>
      <c r="AQ9" s="17">
        <v>0.37894193033239398</v>
      </c>
      <c r="AR9" s="17"/>
      <c r="AS9" s="17">
        <v>0.29545856802178599</v>
      </c>
      <c r="AT9" s="17" t="s">
        <v>136</v>
      </c>
      <c r="AU9" s="17" t="s">
        <v>136</v>
      </c>
      <c r="AV9" s="17" t="s">
        <v>136</v>
      </c>
      <c r="AW9" s="17" t="s">
        <v>136</v>
      </c>
      <c r="AX9" s="17" t="s">
        <v>136</v>
      </c>
      <c r="AY9" s="17">
        <v>0</v>
      </c>
      <c r="AZ9" s="17">
        <v>0.43530363505043101</v>
      </c>
      <c r="BA9" s="17">
        <v>1</v>
      </c>
      <c r="BB9" s="17"/>
      <c r="BC9" s="17">
        <v>0.50203950229291705</v>
      </c>
      <c r="BD9" s="17">
        <v>0</v>
      </c>
      <c r="BE9" s="17">
        <v>0.45644114826468901</v>
      </c>
      <c r="BF9" s="17">
        <v>0.613969733148654</v>
      </c>
      <c r="BG9" s="17">
        <v>0.32910368585088801</v>
      </c>
      <c r="BH9" s="17">
        <v>1</v>
      </c>
      <c r="BI9" s="17"/>
      <c r="BJ9" s="17">
        <v>1</v>
      </c>
      <c r="BK9" s="17">
        <v>0.67427165243731002</v>
      </c>
      <c r="BL9" s="17">
        <v>0</v>
      </c>
      <c r="BM9" s="17">
        <v>0.513160509129716</v>
      </c>
      <c r="BN9" s="17">
        <v>0.36422865469808102</v>
      </c>
      <c r="BO9" s="17">
        <v>0.326457806087252</v>
      </c>
      <c r="BP9" s="17"/>
      <c r="BQ9" s="17">
        <v>0.45856201589777401</v>
      </c>
      <c r="BR9" s="17">
        <v>0.44957368792373797</v>
      </c>
      <c r="BS9" s="17"/>
      <c r="BT9" s="17">
        <v>0.65456814269517005</v>
      </c>
      <c r="BU9" s="17">
        <v>0.41928782350047999</v>
      </c>
      <c r="BV9" s="17"/>
      <c r="BW9" s="17">
        <v>0.49990657095582802</v>
      </c>
      <c r="BX9" s="17">
        <v>0.57640247268158995</v>
      </c>
    </row>
    <row r="10" spans="2:76" ht="43.5" x14ac:dyDescent="0.35">
      <c r="B10" s="18" t="s">
        <v>319</v>
      </c>
      <c r="C10" s="17">
        <v>0.422687636333201</v>
      </c>
      <c r="D10" s="17">
        <v>0.61540219047134304</v>
      </c>
      <c r="E10" s="17">
        <v>0.351320301718346</v>
      </c>
      <c r="F10" s="17"/>
      <c r="G10" s="17">
        <v>0.45623750626871201</v>
      </c>
      <c r="H10" s="17">
        <v>0.58950604664545803</v>
      </c>
      <c r="I10" s="17">
        <v>0</v>
      </c>
      <c r="J10" s="17"/>
      <c r="K10" s="17">
        <v>1</v>
      </c>
      <c r="L10" s="17">
        <v>0</v>
      </c>
      <c r="M10" s="17">
        <v>0.510026938626853</v>
      </c>
      <c r="N10" s="17">
        <v>0</v>
      </c>
      <c r="O10" s="17" t="s">
        <v>136</v>
      </c>
      <c r="P10" s="17" t="s">
        <v>136</v>
      </c>
      <c r="Q10" s="17">
        <v>0.49530707129475399</v>
      </c>
      <c r="R10" s="17">
        <v>0.45260860360035798</v>
      </c>
      <c r="S10" s="17" t="s">
        <v>136</v>
      </c>
      <c r="T10" s="17">
        <v>0.19112379131638499</v>
      </c>
      <c r="U10" s="17">
        <v>0</v>
      </c>
      <c r="V10" s="17">
        <v>1</v>
      </c>
      <c r="W10" s="17">
        <v>1</v>
      </c>
      <c r="X10" s="17" t="s">
        <v>136</v>
      </c>
      <c r="Y10" s="17" t="s">
        <v>136</v>
      </c>
      <c r="Z10" s="17">
        <v>1</v>
      </c>
      <c r="AA10" s="17"/>
      <c r="AB10" s="17">
        <v>0.39065336173946003</v>
      </c>
      <c r="AC10" s="17">
        <v>0.36688378474621502</v>
      </c>
      <c r="AD10" s="17">
        <v>1</v>
      </c>
      <c r="AE10" s="17" t="s">
        <v>136</v>
      </c>
      <c r="AF10" s="17"/>
      <c r="AG10" s="17">
        <v>0.51761719283366403</v>
      </c>
      <c r="AH10" s="17" t="s">
        <v>136</v>
      </c>
      <c r="AI10" s="17">
        <v>0.22590939185321399</v>
      </c>
      <c r="AJ10" s="17" t="s">
        <v>136</v>
      </c>
      <c r="AK10" s="17"/>
      <c r="AL10" s="17">
        <v>0.121266647602711</v>
      </c>
      <c r="AM10" s="17" t="s">
        <v>136</v>
      </c>
      <c r="AN10" s="17" t="s">
        <v>136</v>
      </c>
      <c r="AO10" s="17" t="s">
        <v>136</v>
      </c>
      <c r="AP10" s="17" t="s">
        <v>136</v>
      </c>
      <c r="AQ10" s="17">
        <v>0.55764941512988397</v>
      </c>
      <c r="AR10" s="17"/>
      <c r="AS10" s="17">
        <v>0.26651417428360202</v>
      </c>
      <c r="AT10" s="17" t="s">
        <v>136</v>
      </c>
      <c r="AU10" s="17" t="s">
        <v>136</v>
      </c>
      <c r="AV10" s="17" t="s">
        <v>136</v>
      </c>
      <c r="AW10" s="17" t="s">
        <v>136</v>
      </c>
      <c r="AX10" s="17" t="s">
        <v>136</v>
      </c>
      <c r="AY10" s="17">
        <v>0</v>
      </c>
      <c r="AZ10" s="17">
        <v>0.60793516398935799</v>
      </c>
      <c r="BA10" s="17">
        <v>0</v>
      </c>
      <c r="BB10" s="17"/>
      <c r="BC10" s="17">
        <v>0.45285755057704402</v>
      </c>
      <c r="BD10" s="17">
        <v>0</v>
      </c>
      <c r="BE10" s="17">
        <v>0.45644114826468901</v>
      </c>
      <c r="BF10" s="17">
        <v>0.39211878892816199</v>
      </c>
      <c r="BG10" s="17">
        <v>0.47426187790830798</v>
      </c>
      <c r="BH10" s="17">
        <v>0.50854900720228502</v>
      </c>
      <c r="BI10" s="17"/>
      <c r="BJ10" s="17">
        <v>0.47095260603802602</v>
      </c>
      <c r="BK10" s="17">
        <v>0.29183938346406302</v>
      </c>
      <c r="BL10" s="17">
        <v>1</v>
      </c>
      <c r="BM10" s="17">
        <v>0.34417938921656299</v>
      </c>
      <c r="BN10" s="17">
        <v>0.36422865469808102</v>
      </c>
      <c r="BO10" s="17">
        <v>0.60554631008024296</v>
      </c>
      <c r="BP10" s="17"/>
      <c r="BQ10" s="17">
        <v>0.43627051208633899</v>
      </c>
      <c r="BR10" s="17">
        <v>0.19146177273275</v>
      </c>
      <c r="BS10" s="17"/>
      <c r="BT10" s="17">
        <v>0.62906171973222502</v>
      </c>
      <c r="BU10" s="17">
        <v>0.33330070381814603</v>
      </c>
      <c r="BV10" s="17"/>
      <c r="BW10" s="17">
        <v>0.55167741747250898</v>
      </c>
      <c r="BX10" s="17">
        <v>0.18789116453000301</v>
      </c>
    </row>
    <row r="11" spans="2:76" ht="29" x14ac:dyDescent="0.35">
      <c r="B11" s="18" t="s">
        <v>320</v>
      </c>
      <c r="C11" s="17">
        <v>0.42009248861269899</v>
      </c>
      <c r="D11" s="17">
        <v>0.47479969182940601</v>
      </c>
      <c r="E11" s="17">
        <v>0.39983295349211401</v>
      </c>
      <c r="F11" s="17"/>
      <c r="G11" s="17">
        <v>0.34276848726292602</v>
      </c>
      <c r="H11" s="17">
        <v>0.230028444488206</v>
      </c>
      <c r="I11" s="17">
        <v>1</v>
      </c>
      <c r="J11" s="17"/>
      <c r="K11" s="17">
        <v>1</v>
      </c>
      <c r="L11" s="17">
        <v>0</v>
      </c>
      <c r="M11" s="17">
        <v>0.510026938626853</v>
      </c>
      <c r="N11" s="17">
        <v>1</v>
      </c>
      <c r="O11" s="17" t="s">
        <v>136</v>
      </c>
      <c r="P11" s="17" t="s">
        <v>136</v>
      </c>
      <c r="Q11" s="17">
        <v>0</v>
      </c>
      <c r="R11" s="17">
        <v>0.54739139639964196</v>
      </c>
      <c r="S11" s="17" t="s">
        <v>136</v>
      </c>
      <c r="T11" s="17">
        <v>0.42223442099617198</v>
      </c>
      <c r="U11" s="17">
        <v>0</v>
      </c>
      <c r="V11" s="17">
        <v>0</v>
      </c>
      <c r="W11" s="17">
        <v>0</v>
      </c>
      <c r="X11" s="17" t="s">
        <v>136</v>
      </c>
      <c r="Y11" s="17" t="s">
        <v>136</v>
      </c>
      <c r="Z11" s="17">
        <v>1</v>
      </c>
      <c r="AA11" s="17"/>
      <c r="AB11" s="17">
        <v>0.524758850940091</v>
      </c>
      <c r="AC11" s="17">
        <v>0.41631750338546902</v>
      </c>
      <c r="AD11" s="17">
        <v>0</v>
      </c>
      <c r="AE11" s="17" t="s">
        <v>136</v>
      </c>
      <c r="AF11" s="17"/>
      <c r="AG11" s="17">
        <v>0.26421473595467099</v>
      </c>
      <c r="AH11" s="17" t="s">
        <v>136</v>
      </c>
      <c r="AI11" s="17">
        <v>0.77409060814678599</v>
      </c>
      <c r="AJ11" s="17" t="s">
        <v>136</v>
      </c>
      <c r="AK11" s="17"/>
      <c r="AL11" s="17">
        <v>0.38596444308786698</v>
      </c>
      <c r="AM11" s="17" t="s">
        <v>136</v>
      </c>
      <c r="AN11" s="17" t="s">
        <v>136</v>
      </c>
      <c r="AO11" s="17" t="s">
        <v>136</v>
      </c>
      <c r="AP11" s="17" t="s">
        <v>136</v>
      </c>
      <c r="AQ11" s="17">
        <v>0.58985200984159203</v>
      </c>
      <c r="AR11" s="17"/>
      <c r="AS11" s="17">
        <v>0.83779851912001402</v>
      </c>
      <c r="AT11" s="17" t="s">
        <v>136</v>
      </c>
      <c r="AU11" s="17" t="s">
        <v>136</v>
      </c>
      <c r="AV11" s="17" t="s">
        <v>136</v>
      </c>
      <c r="AW11" s="17" t="s">
        <v>136</v>
      </c>
      <c r="AX11" s="17" t="s">
        <v>136</v>
      </c>
      <c r="AY11" s="17">
        <v>0</v>
      </c>
      <c r="AZ11" s="17">
        <v>0.41543365580068498</v>
      </c>
      <c r="BA11" s="17">
        <v>0.49737631704177998</v>
      </c>
      <c r="BB11" s="17"/>
      <c r="BC11" s="17">
        <v>0.45285755057704402</v>
      </c>
      <c r="BD11" s="17">
        <v>1</v>
      </c>
      <c r="BE11" s="17">
        <v>0.54355885173531104</v>
      </c>
      <c r="BF11" s="17">
        <v>0.20655993314482199</v>
      </c>
      <c r="BG11" s="17">
        <v>0.54489976812910401</v>
      </c>
      <c r="BH11" s="17">
        <v>0</v>
      </c>
      <c r="BI11" s="17"/>
      <c r="BJ11" s="17">
        <v>0.52904739396197398</v>
      </c>
      <c r="BK11" s="17">
        <v>0</v>
      </c>
      <c r="BL11" s="17">
        <v>1</v>
      </c>
      <c r="BM11" s="17">
        <v>0.37173639137068198</v>
      </c>
      <c r="BN11" s="17">
        <v>0.40621243504275201</v>
      </c>
      <c r="BO11" s="17">
        <v>0.67354219391274806</v>
      </c>
      <c r="BP11" s="17"/>
      <c r="BQ11" s="17">
        <v>0.40486887840491897</v>
      </c>
      <c r="BR11" s="17">
        <v>0.29538636700645599</v>
      </c>
      <c r="BS11" s="17"/>
      <c r="BT11" s="17">
        <v>0.69011805456853403</v>
      </c>
      <c r="BU11" s="17">
        <v>0.30313615066611099</v>
      </c>
      <c r="BV11" s="17"/>
      <c r="BW11" s="17">
        <v>0.36830126790490197</v>
      </c>
      <c r="BX11" s="17">
        <v>0.42208052502299598</v>
      </c>
    </row>
    <row r="12" spans="2:76" ht="29" x14ac:dyDescent="0.35">
      <c r="B12" s="18" t="s">
        <v>321</v>
      </c>
      <c r="C12" s="17">
        <v>0.35472157499805701</v>
      </c>
      <c r="D12" s="17">
        <v>0.540321438900777</v>
      </c>
      <c r="E12" s="17">
        <v>0.28598899976078601</v>
      </c>
      <c r="F12" s="17"/>
      <c r="G12" s="17">
        <v>0.48086684726488899</v>
      </c>
      <c r="H12" s="17">
        <v>0.37321829840141202</v>
      </c>
      <c r="I12" s="17">
        <v>0</v>
      </c>
      <c r="J12" s="17"/>
      <c r="K12" s="17">
        <v>1</v>
      </c>
      <c r="L12" s="17">
        <v>1</v>
      </c>
      <c r="M12" s="17">
        <v>0</v>
      </c>
      <c r="N12" s="17">
        <v>0</v>
      </c>
      <c r="O12" s="17" t="s">
        <v>136</v>
      </c>
      <c r="P12" s="17" t="s">
        <v>136</v>
      </c>
      <c r="Q12" s="17">
        <v>0.50469292870524596</v>
      </c>
      <c r="R12" s="17">
        <v>0.45260860360035798</v>
      </c>
      <c r="S12" s="17" t="s">
        <v>136</v>
      </c>
      <c r="T12" s="17">
        <v>0</v>
      </c>
      <c r="U12" s="17">
        <v>0</v>
      </c>
      <c r="V12" s="17">
        <v>0</v>
      </c>
      <c r="W12" s="17">
        <v>1</v>
      </c>
      <c r="X12" s="17" t="s">
        <v>136</v>
      </c>
      <c r="Y12" s="17" t="s">
        <v>136</v>
      </c>
      <c r="Z12" s="17">
        <v>0.5</v>
      </c>
      <c r="AA12" s="17"/>
      <c r="AB12" s="17">
        <v>0.34820256922757797</v>
      </c>
      <c r="AC12" s="17">
        <v>0</v>
      </c>
      <c r="AD12" s="17">
        <v>1</v>
      </c>
      <c r="AE12" s="17" t="s">
        <v>136</v>
      </c>
      <c r="AF12" s="17"/>
      <c r="AG12" s="17">
        <v>0.49223370650727599</v>
      </c>
      <c r="AH12" s="17" t="s">
        <v>136</v>
      </c>
      <c r="AI12" s="17">
        <v>0</v>
      </c>
      <c r="AJ12" s="17" t="s">
        <v>136</v>
      </c>
      <c r="AK12" s="17"/>
      <c r="AL12" s="17">
        <v>0.33170738420273999</v>
      </c>
      <c r="AM12" s="17" t="s">
        <v>136</v>
      </c>
      <c r="AN12" s="17" t="s">
        <v>136</v>
      </c>
      <c r="AO12" s="17" t="s">
        <v>136</v>
      </c>
      <c r="AP12" s="17" t="s">
        <v>136</v>
      </c>
      <c r="AQ12" s="17">
        <v>0.37894193033239398</v>
      </c>
      <c r="AR12" s="17"/>
      <c r="AS12" s="17">
        <v>0.29545856802178599</v>
      </c>
      <c r="AT12" s="17" t="s">
        <v>136</v>
      </c>
      <c r="AU12" s="17" t="s">
        <v>136</v>
      </c>
      <c r="AV12" s="17" t="s">
        <v>136</v>
      </c>
      <c r="AW12" s="17" t="s">
        <v>136</v>
      </c>
      <c r="AX12" s="17" t="s">
        <v>136</v>
      </c>
      <c r="AY12" s="17">
        <v>0.54410304994853997</v>
      </c>
      <c r="AZ12" s="17">
        <v>0.242802126861759</v>
      </c>
      <c r="BA12" s="17">
        <v>0</v>
      </c>
      <c r="BB12" s="17"/>
      <c r="BC12" s="17">
        <v>0.50203950229291705</v>
      </c>
      <c r="BD12" s="17">
        <v>0</v>
      </c>
      <c r="BE12" s="17">
        <v>0</v>
      </c>
      <c r="BF12" s="17">
        <v>0.40740980000383298</v>
      </c>
      <c r="BG12" s="17">
        <v>0.37059287478866298</v>
      </c>
      <c r="BH12" s="17">
        <v>0.50854900720228502</v>
      </c>
      <c r="BI12" s="17"/>
      <c r="BJ12" s="17">
        <v>0.47095260603802602</v>
      </c>
      <c r="BK12" s="17">
        <v>0</v>
      </c>
      <c r="BL12" s="17">
        <v>0</v>
      </c>
      <c r="BM12" s="17">
        <v>0.513160509129716</v>
      </c>
      <c r="BN12" s="17">
        <v>0.56117038560882704</v>
      </c>
      <c r="BO12" s="17">
        <v>0</v>
      </c>
      <c r="BP12" s="17"/>
      <c r="BQ12" s="17">
        <v>0.25801865168916099</v>
      </c>
      <c r="BR12" s="17">
        <v>0.51315186026079396</v>
      </c>
      <c r="BS12" s="17"/>
      <c r="BT12" s="17">
        <v>0.48981586597264198</v>
      </c>
      <c r="BU12" s="17">
        <v>0.29620810241649198</v>
      </c>
      <c r="BV12" s="17"/>
      <c r="BW12" s="17">
        <v>0.44576287192158098</v>
      </c>
      <c r="BX12" s="17">
        <v>0.201687883649533</v>
      </c>
    </row>
    <row r="13" spans="2:76" ht="29" x14ac:dyDescent="0.35">
      <c r="B13" s="18" t="s">
        <v>322</v>
      </c>
      <c r="C13" s="17">
        <v>0.31108763752764901</v>
      </c>
      <c r="D13" s="17">
        <v>0.15572362937212</v>
      </c>
      <c r="E13" s="17">
        <v>0.36862306969429598</v>
      </c>
      <c r="F13" s="17"/>
      <c r="G13" s="17">
        <v>0.35396834160283602</v>
      </c>
      <c r="H13" s="17">
        <v>0.25109622726310499</v>
      </c>
      <c r="I13" s="17">
        <v>0.32492631557850199</v>
      </c>
      <c r="J13" s="17"/>
      <c r="K13" s="17">
        <v>1</v>
      </c>
      <c r="L13" s="17">
        <v>0</v>
      </c>
      <c r="M13" s="17">
        <v>0</v>
      </c>
      <c r="N13" s="17">
        <v>1</v>
      </c>
      <c r="O13" s="17" t="s">
        <v>136</v>
      </c>
      <c r="P13" s="17" t="s">
        <v>136</v>
      </c>
      <c r="Q13" s="17">
        <v>0</v>
      </c>
      <c r="R13" s="17">
        <v>0</v>
      </c>
      <c r="S13" s="17" t="s">
        <v>136</v>
      </c>
      <c r="T13" s="17">
        <v>0.57574731861601502</v>
      </c>
      <c r="U13" s="17">
        <v>0</v>
      </c>
      <c r="V13" s="17">
        <v>0</v>
      </c>
      <c r="W13" s="17">
        <v>0</v>
      </c>
      <c r="X13" s="17" t="s">
        <v>136</v>
      </c>
      <c r="Y13" s="17" t="s">
        <v>136</v>
      </c>
      <c r="Z13" s="17">
        <v>0.5</v>
      </c>
      <c r="AA13" s="17"/>
      <c r="AB13" s="17">
        <v>0.43719035902954501</v>
      </c>
      <c r="AC13" s="17">
        <v>0.194715655394499</v>
      </c>
      <c r="AD13" s="17">
        <v>0</v>
      </c>
      <c r="AE13" s="17" t="s">
        <v>136</v>
      </c>
      <c r="AF13" s="17"/>
      <c r="AG13" s="17">
        <v>0.28196279256606999</v>
      </c>
      <c r="AH13" s="17" t="s">
        <v>136</v>
      </c>
      <c r="AI13" s="17">
        <v>0.49069100707103103</v>
      </c>
      <c r="AJ13" s="17" t="s">
        <v>136</v>
      </c>
      <c r="AK13" s="17"/>
      <c r="AL13" s="17">
        <v>0.18708964177625501</v>
      </c>
      <c r="AM13" s="17" t="s">
        <v>136</v>
      </c>
      <c r="AN13" s="17" t="s">
        <v>136</v>
      </c>
      <c r="AO13" s="17" t="s">
        <v>136</v>
      </c>
      <c r="AP13" s="17" t="s">
        <v>136</v>
      </c>
      <c r="AQ13" s="17">
        <v>0.17036157713132299</v>
      </c>
      <c r="AR13" s="17"/>
      <c r="AS13" s="17">
        <v>0.31888240445717497</v>
      </c>
      <c r="AT13" s="17" t="s">
        <v>136</v>
      </c>
      <c r="AU13" s="17" t="s">
        <v>136</v>
      </c>
      <c r="AV13" s="17" t="s">
        <v>136</v>
      </c>
      <c r="AW13" s="17" t="s">
        <v>136</v>
      </c>
      <c r="AX13" s="17" t="s">
        <v>136</v>
      </c>
      <c r="AY13" s="17">
        <v>0</v>
      </c>
      <c r="AZ13" s="17">
        <v>0.43530363505043101</v>
      </c>
      <c r="BA13" s="17">
        <v>1</v>
      </c>
      <c r="BB13" s="17"/>
      <c r="BC13" s="17">
        <v>0.22642877528852201</v>
      </c>
      <c r="BD13" s="17">
        <v>0</v>
      </c>
      <c r="BE13" s="17">
        <v>1</v>
      </c>
      <c r="BF13" s="17">
        <v>0.20655993314482199</v>
      </c>
      <c r="BG13" s="17">
        <v>0.20416153398848799</v>
      </c>
      <c r="BH13" s="17">
        <v>0.49145099279771498</v>
      </c>
      <c r="BI13" s="17"/>
      <c r="BJ13" s="17">
        <v>0.52904739396197398</v>
      </c>
      <c r="BK13" s="17">
        <v>0.382432268973247</v>
      </c>
      <c r="BL13" s="17">
        <v>0</v>
      </c>
      <c r="BM13" s="17">
        <v>0.37173639137068198</v>
      </c>
      <c r="BN13" s="17">
        <v>0.16374690443033499</v>
      </c>
      <c r="BO13" s="17">
        <v>0.326457806087252</v>
      </c>
      <c r="BP13" s="17"/>
      <c r="BQ13" s="17">
        <v>0.25745564808237997</v>
      </c>
      <c r="BR13" s="17">
        <v>0.29538636700645599</v>
      </c>
      <c r="BS13" s="17"/>
      <c r="BT13" s="17">
        <v>0.50943847398623199</v>
      </c>
      <c r="BU13" s="17">
        <v>0.22517581884958701</v>
      </c>
      <c r="BV13" s="17"/>
      <c r="BW13" s="17">
        <v>0.31357531473038502</v>
      </c>
      <c r="BX13" s="17">
        <v>0.37471458903205701</v>
      </c>
    </row>
    <row r="14" spans="2:76" ht="29" x14ac:dyDescent="0.35">
      <c r="B14" s="18" t="s">
        <v>323</v>
      </c>
      <c r="C14" s="17">
        <v>0.27633536754427901</v>
      </c>
      <c r="D14" s="17">
        <v>0.15572362937212</v>
      </c>
      <c r="E14" s="17">
        <v>0.32100110810086202</v>
      </c>
      <c r="F14" s="17"/>
      <c r="G14" s="17">
        <v>0.24976611671344501</v>
      </c>
      <c r="H14" s="17">
        <v>0.115014222244103</v>
      </c>
      <c r="I14" s="17">
        <v>0.67032040494700196</v>
      </c>
      <c r="J14" s="17"/>
      <c r="K14" s="17">
        <v>1</v>
      </c>
      <c r="L14" s="17">
        <v>0.489973061373147</v>
      </c>
      <c r="M14" s="17">
        <v>0</v>
      </c>
      <c r="N14" s="17">
        <v>1</v>
      </c>
      <c r="O14" s="17" t="s">
        <v>136</v>
      </c>
      <c r="P14" s="17" t="s">
        <v>136</v>
      </c>
      <c r="Q14" s="17">
        <v>0</v>
      </c>
      <c r="R14" s="17">
        <v>0.54739139639964196</v>
      </c>
      <c r="S14" s="17" t="s">
        <v>136</v>
      </c>
      <c r="T14" s="17">
        <v>0</v>
      </c>
      <c r="U14" s="17">
        <v>0</v>
      </c>
      <c r="V14" s="17">
        <v>0</v>
      </c>
      <c r="W14" s="17">
        <v>0</v>
      </c>
      <c r="X14" s="17" t="s">
        <v>136</v>
      </c>
      <c r="Y14" s="17" t="s">
        <v>136</v>
      </c>
      <c r="Z14" s="17">
        <v>0.5</v>
      </c>
      <c r="AA14" s="17"/>
      <c r="AB14" s="17">
        <v>0.27238436978266101</v>
      </c>
      <c r="AC14" s="17">
        <v>0.24368490446478699</v>
      </c>
      <c r="AD14" s="17">
        <v>0</v>
      </c>
      <c r="AE14" s="17" t="s">
        <v>136</v>
      </c>
      <c r="AF14" s="17"/>
      <c r="AG14" s="17">
        <v>0.21564018967841</v>
      </c>
      <c r="AH14" s="17" t="s">
        <v>136</v>
      </c>
      <c r="AI14" s="17">
        <v>0.55000517149047701</v>
      </c>
      <c r="AJ14" s="17" t="s">
        <v>136</v>
      </c>
      <c r="AK14" s="17"/>
      <c r="AL14" s="17">
        <v>0.38596444308786698</v>
      </c>
      <c r="AM14" s="17" t="s">
        <v>136</v>
      </c>
      <c r="AN14" s="17" t="s">
        <v>136</v>
      </c>
      <c r="AO14" s="17" t="s">
        <v>136</v>
      </c>
      <c r="AP14" s="17" t="s">
        <v>136</v>
      </c>
      <c r="AQ14" s="17">
        <v>0.17036157713132299</v>
      </c>
      <c r="AR14" s="17"/>
      <c r="AS14" s="17">
        <v>0.67840212139241296</v>
      </c>
      <c r="AT14" s="17" t="s">
        <v>136</v>
      </c>
      <c r="AU14" s="17" t="s">
        <v>136</v>
      </c>
      <c r="AV14" s="17" t="s">
        <v>136</v>
      </c>
      <c r="AW14" s="17" t="s">
        <v>136</v>
      </c>
      <c r="AX14" s="17" t="s">
        <v>136</v>
      </c>
      <c r="AY14" s="17">
        <v>0</v>
      </c>
      <c r="AZ14" s="17">
        <v>0.242802126861759</v>
      </c>
      <c r="BA14" s="17">
        <v>0</v>
      </c>
      <c r="BB14" s="17"/>
      <c r="BC14" s="17">
        <v>0.50203950229291705</v>
      </c>
      <c r="BD14" s="17">
        <v>1</v>
      </c>
      <c r="BE14" s="17">
        <v>0.54355885173531104</v>
      </c>
      <c r="BF14" s="17">
        <v>0</v>
      </c>
      <c r="BG14" s="17">
        <v>0.20416153398848799</v>
      </c>
      <c r="BH14" s="17">
        <v>0</v>
      </c>
      <c r="BI14" s="17"/>
      <c r="BJ14" s="17">
        <v>0</v>
      </c>
      <c r="BK14" s="17">
        <v>0</v>
      </c>
      <c r="BL14" s="17">
        <v>0</v>
      </c>
      <c r="BM14" s="17">
        <v>0.52948486479414703</v>
      </c>
      <c r="BN14" s="17">
        <v>0.40621243504275201</v>
      </c>
      <c r="BO14" s="17">
        <v>0</v>
      </c>
      <c r="BP14" s="17"/>
      <c r="BQ14" s="17">
        <v>0.14118421045353599</v>
      </c>
      <c r="BR14" s="17">
        <v>0.55349828219744401</v>
      </c>
      <c r="BS14" s="17"/>
      <c r="BT14" s="17">
        <v>0.55087220080895105</v>
      </c>
      <c r="BU14" s="17">
        <v>0.15742506163886999</v>
      </c>
      <c r="BV14" s="17"/>
      <c r="BW14" s="17">
        <v>0.31653042138822202</v>
      </c>
      <c r="BX14" s="17">
        <v>0.23570636278840701</v>
      </c>
    </row>
    <row r="15" spans="2:76" ht="43.5" x14ac:dyDescent="0.35">
      <c r="B15" s="18" t="s">
        <v>324</v>
      </c>
      <c r="C15" s="17">
        <v>0.19156971663181599</v>
      </c>
      <c r="D15" s="17">
        <v>0.15572362937212</v>
      </c>
      <c r="E15" s="17">
        <v>0.20484447792598601</v>
      </c>
      <c r="F15" s="17"/>
      <c r="G15" s="17">
        <v>0.21974277832035699</v>
      </c>
      <c r="H15" s="17">
        <v>0.25109622726310499</v>
      </c>
      <c r="I15" s="17">
        <v>0</v>
      </c>
      <c r="J15" s="17"/>
      <c r="K15" s="17">
        <v>0</v>
      </c>
      <c r="L15" s="17">
        <v>0</v>
      </c>
      <c r="M15" s="17">
        <v>0</v>
      </c>
      <c r="N15" s="17">
        <v>0</v>
      </c>
      <c r="O15" s="17" t="s">
        <v>136</v>
      </c>
      <c r="P15" s="17" t="s">
        <v>136</v>
      </c>
      <c r="Q15" s="17">
        <v>0</v>
      </c>
      <c r="R15" s="17">
        <v>0</v>
      </c>
      <c r="S15" s="17" t="s">
        <v>136</v>
      </c>
      <c r="T15" s="17">
        <v>0.38444468516010699</v>
      </c>
      <c r="U15" s="17">
        <v>1</v>
      </c>
      <c r="V15" s="17">
        <v>0</v>
      </c>
      <c r="W15" s="17">
        <v>0</v>
      </c>
      <c r="X15" s="17" t="s">
        <v>136</v>
      </c>
      <c r="Y15" s="17" t="s">
        <v>136</v>
      </c>
      <c r="Z15" s="17">
        <v>0.5</v>
      </c>
      <c r="AA15" s="17"/>
      <c r="AB15" s="17">
        <v>0.23721688483029299</v>
      </c>
      <c r="AC15" s="17">
        <v>0.194715655394499</v>
      </c>
      <c r="AD15" s="17">
        <v>0</v>
      </c>
      <c r="AE15" s="17" t="s">
        <v>136</v>
      </c>
      <c r="AF15" s="17"/>
      <c r="AG15" s="17">
        <v>0.26583404652717801</v>
      </c>
      <c r="AH15" s="17" t="s">
        <v>136</v>
      </c>
      <c r="AI15" s="17">
        <v>0</v>
      </c>
      <c r="AJ15" s="17" t="s">
        <v>136</v>
      </c>
      <c r="AK15" s="17"/>
      <c r="AL15" s="17">
        <v>0.16106152510668101</v>
      </c>
      <c r="AM15" s="17" t="s">
        <v>136</v>
      </c>
      <c r="AN15" s="17" t="s">
        <v>136</v>
      </c>
      <c r="AO15" s="17" t="s">
        <v>136</v>
      </c>
      <c r="AP15" s="17" t="s">
        <v>136</v>
      </c>
      <c r="AQ15" s="17">
        <v>0.37192921408865998</v>
      </c>
      <c r="AR15" s="17"/>
      <c r="AS15" s="17">
        <v>0.13325708714180101</v>
      </c>
      <c r="AT15" s="17" t="s">
        <v>136</v>
      </c>
      <c r="AU15" s="17" t="s">
        <v>136</v>
      </c>
      <c r="AV15" s="17" t="s">
        <v>136</v>
      </c>
      <c r="AW15" s="17" t="s">
        <v>136</v>
      </c>
      <c r="AX15" s="17" t="s">
        <v>136</v>
      </c>
      <c r="AY15" s="17">
        <v>0</v>
      </c>
      <c r="AZ15" s="17">
        <v>0.58456634419931497</v>
      </c>
      <c r="BA15" s="17">
        <v>0</v>
      </c>
      <c r="BB15" s="17"/>
      <c r="BC15" s="17">
        <v>0.49796049770708301</v>
      </c>
      <c r="BD15" s="17">
        <v>0</v>
      </c>
      <c r="BE15" s="17">
        <v>0.45644114826468901</v>
      </c>
      <c r="BF15" s="17">
        <v>0</v>
      </c>
      <c r="BG15" s="17">
        <v>0.16372673920832101</v>
      </c>
      <c r="BH15" s="17">
        <v>0</v>
      </c>
      <c r="BI15" s="17"/>
      <c r="BJ15" s="17">
        <v>0</v>
      </c>
      <c r="BK15" s="17">
        <v>0</v>
      </c>
      <c r="BL15" s="17">
        <v>0</v>
      </c>
      <c r="BM15" s="17">
        <v>0.15333800852249399</v>
      </c>
      <c r="BN15" s="17">
        <v>0.36011098820909099</v>
      </c>
      <c r="BO15" s="17">
        <v>0.326457806087252</v>
      </c>
      <c r="BP15" s="17"/>
      <c r="BQ15" s="17">
        <v>0.25907022008254699</v>
      </c>
      <c r="BR15" s="17">
        <v>0</v>
      </c>
      <c r="BS15" s="17"/>
      <c r="BT15" s="17">
        <v>0.13924585375958301</v>
      </c>
      <c r="BU15" s="17">
        <v>0.214232783245875</v>
      </c>
      <c r="BV15" s="17"/>
      <c r="BW15" s="17">
        <v>0.28332644721773798</v>
      </c>
      <c r="BX15" s="17">
        <v>0</v>
      </c>
    </row>
    <row r="16" spans="2:76" ht="29" x14ac:dyDescent="0.35">
      <c r="B16" s="18" t="s">
        <v>325</v>
      </c>
      <c r="C16" s="17">
        <v>0.12216508466477501</v>
      </c>
      <c r="D16" s="17">
        <v>0.45204975738617598</v>
      </c>
      <c r="E16" s="17">
        <v>0</v>
      </c>
      <c r="F16" s="17"/>
      <c r="G16" s="17">
        <v>0</v>
      </c>
      <c r="H16" s="17">
        <v>0.33387451519746703</v>
      </c>
      <c r="I16" s="17">
        <v>0</v>
      </c>
      <c r="J16" s="17"/>
      <c r="K16" s="17">
        <v>0</v>
      </c>
      <c r="L16" s="17">
        <v>0</v>
      </c>
      <c r="M16" s="17">
        <v>0</v>
      </c>
      <c r="N16" s="17">
        <v>0</v>
      </c>
      <c r="O16" s="17" t="s">
        <v>136</v>
      </c>
      <c r="P16" s="17" t="s">
        <v>136</v>
      </c>
      <c r="Q16" s="17">
        <v>0</v>
      </c>
      <c r="R16" s="17">
        <v>0</v>
      </c>
      <c r="S16" s="17" t="s">
        <v>136</v>
      </c>
      <c r="T16" s="17">
        <v>0</v>
      </c>
      <c r="U16" s="17">
        <v>0</v>
      </c>
      <c r="V16" s="17">
        <v>1</v>
      </c>
      <c r="W16" s="17">
        <v>0</v>
      </c>
      <c r="X16" s="17" t="s">
        <v>136</v>
      </c>
      <c r="Y16" s="17" t="s">
        <v>136</v>
      </c>
      <c r="Z16" s="17">
        <v>1</v>
      </c>
      <c r="AA16" s="17"/>
      <c r="AB16" s="17">
        <v>0.20440262199300599</v>
      </c>
      <c r="AC16" s="17">
        <v>0</v>
      </c>
      <c r="AD16" s="17">
        <v>0</v>
      </c>
      <c r="AE16" s="17" t="s">
        <v>136</v>
      </c>
      <c r="AF16" s="17"/>
      <c r="AG16" s="17">
        <v>0.16952386510644701</v>
      </c>
      <c r="AH16" s="17" t="s">
        <v>136</v>
      </c>
      <c r="AI16" s="17">
        <v>0</v>
      </c>
      <c r="AJ16" s="17" t="s">
        <v>136</v>
      </c>
      <c r="AK16" s="17"/>
      <c r="AL16" s="17">
        <v>0.121266647602711</v>
      </c>
      <c r="AM16" s="17" t="s">
        <v>136</v>
      </c>
      <c r="AN16" s="17" t="s">
        <v>136</v>
      </c>
      <c r="AO16" s="17" t="s">
        <v>136</v>
      </c>
      <c r="AP16" s="17" t="s">
        <v>136</v>
      </c>
      <c r="AQ16" s="17">
        <v>0.17036157713132299</v>
      </c>
      <c r="AR16" s="17"/>
      <c r="AS16" s="17">
        <v>0.26651417428360202</v>
      </c>
      <c r="AT16" s="17" t="s">
        <v>136</v>
      </c>
      <c r="AU16" s="17" t="s">
        <v>136</v>
      </c>
      <c r="AV16" s="17" t="s">
        <v>136</v>
      </c>
      <c r="AW16" s="17" t="s">
        <v>136</v>
      </c>
      <c r="AX16" s="17" t="s">
        <v>136</v>
      </c>
      <c r="AY16" s="17">
        <v>0</v>
      </c>
      <c r="AZ16" s="17">
        <v>0</v>
      </c>
      <c r="BA16" s="17">
        <v>0</v>
      </c>
      <c r="BB16" s="17"/>
      <c r="BC16" s="17">
        <v>0.45285755057704402</v>
      </c>
      <c r="BD16" s="17">
        <v>0</v>
      </c>
      <c r="BE16" s="17">
        <v>0</v>
      </c>
      <c r="BF16" s="17">
        <v>0</v>
      </c>
      <c r="BG16" s="17">
        <v>0.1249421518624</v>
      </c>
      <c r="BH16" s="17">
        <v>0</v>
      </c>
      <c r="BI16" s="17"/>
      <c r="BJ16" s="17">
        <v>0</v>
      </c>
      <c r="BK16" s="17">
        <v>0.29183938346406302</v>
      </c>
      <c r="BL16" s="17">
        <v>0</v>
      </c>
      <c r="BM16" s="17">
        <v>0</v>
      </c>
      <c r="BN16" s="17">
        <v>0.16374690443033499</v>
      </c>
      <c r="BO16" s="17">
        <v>0.27908850399299101</v>
      </c>
      <c r="BP16" s="17"/>
      <c r="BQ16" s="17">
        <v>0.11382456774753601</v>
      </c>
      <c r="BR16" s="17">
        <v>0.19146177273275</v>
      </c>
      <c r="BS16" s="17"/>
      <c r="BT16" s="17">
        <v>0.27849170751916602</v>
      </c>
      <c r="BU16" s="17">
        <v>5.4455239236295798E-2</v>
      </c>
      <c r="BV16" s="17"/>
      <c r="BW16" s="17">
        <v>0.180678867310994</v>
      </c>
      <c r="BX16" s="17">
        <v>0</v>
      </c>
    </row>
    <row r="17" spans="2:76" x14ac:dyDescent="0.35">
      <c r="B17" s="18" t="s">
        <v>97</v>
      </c>
      <c r="C17" s="19">
        <v>4.2409734665357503E-2</v>
      </c>
      <c r="D17" s="19">
        <v>0</v>
      </c>
      <c r="E17" s="19">
        <v>5.8115189493746999E-2</v>
      </c>
      <c r="F17" s="19"/>
      <c r="G17" s="19">
        <v>9.3479023241021406E-2</v>
      </c>
      <c r="H17" s="19">
        <v>0</v>
      </c>
      <c r="I17" s="19">
        <v>0</v>
      </c>
      <c r="J17" s="19"/>
      <c r="K17" s="19">
        <v>0</v>
      </c>
      <c r="L17" s="19">
        <v>0</v>
      </c>
      <c r="M17" s="19">
        <v>0.489973061373147</v>
      </c>
      <c r="N17" s="19">
        <v>0</v>
      </c>
      <c r="O17" s="19" t="s">
        <v>136</v>
      </c>
      <c r="P17" s="19" t="s">
        <v>136</v>
      </c>
      <c r="Q17" s="19">
        <v>0</v>
      </c>
      <c r="R17" s="19">
        <v>0</v>
      </c>
      <c r="S17" s="19" t="s">
        <v>136</v>
      </c>
      <c r="T17" s="19">
        <v>0</v>
      </c>
      <c r="U17" s="19">
        <v>0</v>
      </c>
      <c r="V17" s="19">
        <v>0</v>
      </c>
      <c r="W17" s="19">
        <v>0</v>
      </c>
      <c r="X17" s="19" t="s">
        <v>136</v>
      </c>
      <c r="Y17" s="19" t="s">
        <v>136</v>
      </c>
      <c r="Z17" s="19">
        <v>0</v>
      </c>
      <c r="AA17" s="19"/>
      <c r="AB17" s="19">
        <v>7.0958580247489605E-2</v>
      </c>
      <c r="AC17" s="19">
        <v>0</v>
      </c>
      <c r="AD17" s="19">
        <v>0</v>
      </c>
      <c r="AE17" s="19" t="s">
        <v>136</v>
      </c>
      <c r="AF17" s="19"/>
      <c r="AG17" s="19">
        <v>5.8850383956581702E-2</v>
      </c>
      <c r="AH17" s="19" t="s">
        <v>136</v>
      </c>
      <c r="AI17" s="19">
        <v>0</v>
      </c>
      <c r="AJ17" s="19" t="s">
        <v>136</v>
      </c>
      <c r="AK17" s="19"/>
      <c r="AL17" s="19">
        <v>0</v>
      </c>
      <c r="AM17" s="19" t="s">
        <v>136</v>
      </c>
      <c r="AN17" s="19" t="s">
        <v>136</v>
      </c>
      <c r="AO17" s="19" t="s">
        <v>136</v>
      </c>
      <c r="AP17" s="19" t="s">
        <v>136</v>
      </c>
      <c r="AQ17" s="19">
        <v>0</v>
      </c>
      <c r="AR17" s="19"/>
      <c r="AS17" s="19">
        <v>0</v>
      </c>
      <c r="AT17" s="19" t="s">
        <v>136</v>
      </c>
      <c r="AU17" s="19" t="s">
        <v>136</v>
      </c>
      <c r="AV17" s="19" t="s">
        <v>136</v>
      </c>
      <c r="AW17" s="19" t="s">
        <v>136</v>
      </c>
      <c r="AX17" s="19" t="s">
        <v>136</v>
      </c>
      <c r="AY17" s="19">
        <v>0.45589695005146003</v>
      </c>
      <c r="AZ17" s="19">
        <v>0</v>
      </c>
      <c r="BA17" s="19">
        <v>0</v>
      </c>
      <c r="BB17" s="19"/>
      <c r="BC17" s="19">
        <v>0</v>
      </c>
      <c r="BD17" s="19">
        <v>0</v>
      </c>
      <c r="BE17" s="19">
        <v>0</v>
      </c>
      <c r="BF17" s="19">
        <v>0.177789028267163</v>
      </c>
      <c r="BG17" s="19">
        <v>0</v>
      </c>
      <c r="BH17" s="19">
        <v>0</v>
      </c>
      <c r="BI17" s="19"/>
      <c r="BJ17" s="19">
        <v>0</v>
      </c>
      <c r="BK17" s="19">
        <v>0.32572834756268998</v>
      </c>
      <c r="BL17" s="19">
        <v>0</v>
      </c>
      <c r="BM17" s="19">
        <v>0</v>
      </c>
      <c r="BN17" s="19">
        <v>0</v>
      </c>
      <c r="BO17" s="19">
        <v>0</v>
      </c>
      <c r="BP17" s="19"/>
      <c r="BQ17" s="19">
        <v>5.7353006970893197E-2</v>
      </c>
      <c r="BR17" s="19">
        <v>0</v>
      </c>
      <c r="BS17" s="19"/>
      <c r="BT17" s="19">
        <v>0</v>
      </c>
      <c r="BU17" s="19">
        <v>6.0778688887114303E-2</v>
      </c>
      <c r="BV17" s="19"/>
      <c r="BW17" s="19">
        <v>6.2722854433596098E-2</v>
      </c>
      <c r="BX17" s="19">
        <v>0</v>
      </c>
    </row>
    <row r="18" spans="2:76" x14ac:dyDescent="0.35">
      <c r="B18" s="33" t="s">
        <v>504</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0" t="s">
        <v>343</v>
      </c>
      <c r="E2" s="26"/>
      <c r="F2" s="26"/>
      <c r="G2" s="26"/>
      <c r="H2" s="26"/>
      <c r="I2" s="26"/>
      <c r="J2" s="26"/>
      <c r="K2" s="26"/>
      <c r="L2" s="26"/>
    </row>
    <row r="6" spans="2:12" ht="50" customHeight="1" x14ac:dyDescent="0.35">
      <c r="B6" s="23" t="s">
        <v>15</v>
      </c>
      <c r="C6" s="23" t="s">
        <v>327</v>
      </c>
      <c r="D6" s="23" t="s">
        <v>328</v>
      </c>
      <c r="E6" s="23" t="s">
        <v>329</v>
      </c>
      <c r="F6" s="23" t="s">
        <v>330</v>
      </c>
      <c r="G6" s="23" t="s">
        <v>331</v>
      </c>
      <c r="H6" s="23" t="s">
        <v>332</v>
      </c>
      <c r="I6" s="23" t="s">
        <v>333</v>
      </c>
      <c r="J6" s="23" t="s">
        <v>334</v>
      </c>
      <c r="K6" s="23" t="s">
        <v>335</v>
      </c>
    </row>
    <row r="7" spans="2:12" x14ac:dyDescent="0.35">
      <c r="B7" s="18" t="s">
        <v>336</v>
      </c>
      <c r="C7" s="17">
        <v>0.35224068214856402</v>
      </c>
      <c r="D7" s="17">
        <v>0.15647162636894399</v>
      </c>
      <c r="E7" s="17">
        <v>9.4916135760577794E-2</v>
      </c>
      <c r="F7" s="17">
        <v>7.9881327867681401E-2</v>
      </c>
      <c r="G7" s="17">
        <v>9.7246372404923495E-2</v>
      </c>
      <c r="H7" s="17">
        <v>7.2803103914336004E-2</v>
      </c>
      <c r="I7" s="17">
        <v>6.5505305886281395E-2</v>
      </c>
      <c r="J7" s="17">
        <v>2.10644137724607E-2</v>
      </c>
      <c r="K7" s="17">
        <v>1.03099490810934E-2</v>
      </c>
    </row>
    <row r="8" spans="2:12" x14ac:dyDescent="0.35">
      <c r="B8" s="18" t="s">
        <v>337</v>
      </c>
      <c r="C8" s="17">
        <v>0.29884781739654698</v>
      </c>
      <c r="D8" s="17">
        <v>0.16371412083341599</v>
      </c>
      <c r="E8" s="17">
        <v>0.15570488297704499</v>
      </c>
      <c r="F8" s="17">
        <v>8.5065362985538504E-2</v>
      </c>
      <c r="G8" s="17">
        <v>0.113247946712385</v>
      </c>
      <c r="H8" s="17">
        <v>0.116874833479877</v>
      </c>
      <c r="I8" s="17">
        <v>8.5476365229445406E-2</v>
      </c>
      <c r="J8" s="17">
        <v>6.6388703452468403E-2</v>
      </c>
      <c r="K8" s="17">
        <v>3.07189676847777E-2</v>
      </c>
    </row>
    <row r="9" spans="2:12" x14ac:dyDescent="0.35">
      <c r="B9" s="18" t="s">
        <v>338</v>
      </c>
      <c r="C9" s="17">
        <v>0.118507226349924</v>
      </c>
      <c r="D9" s="17">
        <v>0.17169279178667701</v>
      </c>
      <c r="E9" s="17">
        <v>0.16843420143488799</v>
      </c>
      <c r="F9" s="17">
        <v>0.181823622432744</v>
      </c>
      <c r="G9" s="17">
        <v>0.14364859603413899</v>
      </c>
      <c r="H9" s="17">
        <v>0.13161852366493901</v>
      </c>
      <c r="I9" s="17">
        <v>9.0105429459616901E-2</v>
      </c>
      <c r="J9" s="17">
        <v>0.102677255290533</v>
      </c>
      <c r="K9" s="17">
        <v>9.1617763977488803E-2</v>
      </c>
    </row>
    <row r="10" spans="2:12" x14ac:dyDescent="0.35">
      <c r="B10" s="18" t="s">
        <v>339</v>
      </c>
      <c r="C10" s="17">
        <v>0.103556851542652</v>
      </c>
      <c r="D10" s="17">
        <v>0.139931873501696</v>
      </c>
      <c r="E10" s="17">
        <v>0.176020195689473</v>
      </c>
      <c r="F10" s="17">
        <v>0.135340535129095</v>
      </c>
      <c r="G10" s="17">
        <v>0.17675111748362901</v>
      </c>
      <c r="H10" s="17">
        <v>0.167019668346783</v>
      </c>
      <c r="I10" s="17">
        <v>0.159983308650919</v>
      </c>
      <c r="J10" s="17">
        <v>0.155130569101255</v>
      </c>
      <c r="K10" s="17">
        <v>0.15884167593866899</v>
      </c>
    </row>
    <row r="11" spans="2:12" x14ac:dyDescent="0.35">
      <c r="B11" s="18" t="s">
        <v>340</v>
      </c>
      <c r="C11" s="17">
        <v>0.105612052130328</v>
      </c>
      <c r="D11" s="17">
        <v>0.35735633794482302</v>
      </c>
      <c r="E11" s="17">
        <v>0.387391224156168</v>
      </c>
      <c r="F11" s="17">
        <v>0.47401632934975102</v>
      </c>
      <c r="G11" s="17">
        <v>0.43350513397434698</v>
      </c>
      <c r="H11" s="17">
        <v>0.481191827828367</v>
      </c>
      <c r="I11" s="17">
        <v>0.58309954826754995</v>
      </c>
      <c r="J11" s="17">
        <v>0.63346464517615497</v>
      </c>
      <c r="K11" s="17">
        <v>0.68064835058328099</v>
      </c>
    </row>
    <row r="12" spans="2:12" x14ac:dyDescent="0.35">
      <c r="B12" s="18" t="s">
        <v>97</v>
      </c>
      <c r="C12" s="17">
        <v>2.1235370431984799E-2</v>
      </c>
      <c r="D12" s="17">
        <v>1.08332495644437E-2</v>
      </c>
      <c r="E12" s="17">
        <v>1.7533359981848601E-2</v>
      </c>
      <c r="F12" s="17">
        <v>4.3872822235189998E-2</v>
      </c>
      <c r="G12" s="17">
        <v>3.5600833390575203E-2</v>
      </c>
      <c r="H12" s="17">
        <v>3.0492042765697999E-2</v>
      </c>
      <c r="I12" s="17">
        <v>1.5830042506187199E-2</v>
      </c>
      <c r="J12" s="17">
        <v>2.12744132071284E-2</v>
      </c>
      <c r="K12" s="17">
        <v>2.7863292734690299E-2</v>
      </c>
    </row>
    <row r="13" spans="2:12" x14ac:dyDescent="0.35">
      <c r="B13" s="22" t="s">
        <v>341</v>
      </c>
      <c r="C13" s="20">
        <v>0.65108849954511205</v>
      </c>
      <c r="D13" s="20">
        <v>0.32018574720235998</v>
      </c>
      <c r="E13" s="20">
        <v>0.25062101873762299</v>
      </c>
      <c r="F13" s="20">
        <v>0.16494669085322</v>
      </c>
      <c r="G13" s="20">
        <v>0.21049431911730901</v>
      </c>
      <c r="H13" s="20">
        <v>0.18967793739421299</v>
      </c>
      <c r="I13" s="20">
        <v>0.150981671115727</v>
      </c>
      <c r="J13" s="20">
        <v>8.74531172249291E-2</v>
      </c>
      <c r="K13" s="20">
        <v>4.1028916765871101E-2</v>
      </c>
    </row>
    <row r="14" spans="2:12" x14ac:dyDescent="0.35">
      <c r="B14" s="22" t="s">
        <v>342</v>
      </c>
      <c r="C14" s="20">
        <v>0.209168903672979</v>
      </c>
      <c r="D14" s="20">
        <v>0.49728821144651902</v>
      </c>
      <c r="E14" s="20">
        <v>0.56341141984564003</v>
      </c>
      <c r="F14" s="20">
        <v>0.60935686447884596</v>
      </c>
      <c r="G14" s="20">
        <v>0.61025625145797702</v>
      </c>
      <c r="H14" s="20">
        <v>0.64821149617514995</v>
      </c>
      <c r="I14" s="20">
        <v>0.74308285691846898</v>
      </c>
      <c r="J14" s="20">
        <v>0.78859521427740997</v>
      </c>
      <c r="K14" s="20">
        <v>0.83949002652195004</v>
      </c>
    </row>
    <row r="15" spans="2:12" x14ac:dyDescent="0.35">
      <c r="B15" s="22" t="s">
        <v>109</v>
      </c>
      <c r="C15" s="21">
        <v>0.44191959587213198</v>
      </c>
      <c r="D15" s="21">
        <v>-0.17710246424415901</v>
      </c>
      <c r="E15" s="21">
        <v>-0.31279040110801798</v>
      </c>
      <c r="F15" s="21">
        <v>-0.44441017362562601</v>
      </c>
      <c r="G15" s="21">
        <v>-0.39976193234066798</v>
      </c>
      <c r="H15" s="21">
        <v>-0.45853355878093799</v>
      </c>
      <c r="I15" s="21">
        <v>-0.59210118580274196</v>
      </c>
      <c r="J15" s="21">
        <v>-0.70114209705248098</v>
      </c>
      <c r="K15" s="21">
        <v>-0.79846110975607898</v>
      </c>
    </row>
    <row r="16" spans="2:12" x14ac:dyDescent="0.35">
      <c r="B16" s="16" t="s">
        <v>503</v>
      </c>
      <c r="C16" s="16"/>
      <c r="D16" s="16"/>
      <c r="E16" s="16"/>
      <c r="F16" s="16"/>
      <c r="G16" s="16"/>
      <c r="H16" s="16"/>
      <c r="I16" s="16"/>
      <c r="J16" s="16"/>
      <c r="K16" s="16"/>
    </row>
    <row r="17" spans="2:2" x14ac:dyDescent="0.35">
      <c r="B17" t="s">
        <v>100</v>
      </c>
    </row>
    <row r="18" spans="2:2" x14ac:dyDescent="0.35">
      <c r="B18" t="s">
        <v>101</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6.5505305886281395E-2</v>
      </c>
      <c r="D9" s="17">
        <v>6.1068837939639901E-2</v>
      </c>
      <c r="E9" s="17">
        <v>6.9509580455022701E-2</v>
      </c>
      <c r="F9" s="17"/>
      <c r="G9" s="17">
        <v>6.8647622825762297E-2</v>
      </c>
      <c r="H9" s="17">
        <v>9.6891890291624594E-2</v>
      </c>
      <c r="I9" s="17">
        <v>5.3597389361708797E-2</v>
      </c>
      <c r="J9" s="17"/>
      <c r="K9" s="17">
        <v>8.0780673232718397E-2</v>
      </c>
      <c r="L9" s="17">
        <v>3.8209060747892001E-2</v>
      </c>
      <c r="M9" s="17">
        <v>5.4000764523532502E-2</v>
      </c>
      <c r="N9" s="17">
        <v>4.1864687511485199E-2</v>
      </c>
      <c r="O9" s="17">
        <v>0</v>
      </c>
      <c r="P9" s="17">
        <v>8.0583476521648698E-2</v>
      </c>
      <c r="Q9" s="17">
        <v>8.4145452765880396E-2</v>
      </c>
      <c r="R9" s="17">
        <v>4.7056220587395801E-2</v>
      </c>
      <c r="S9" s="17">
        <v>0</v>
      </c>
      <c r="T9" s="17">
        <v>8.02514358434335E-2</v>
      </c>
      <c r="U9" s="17">
        <v>3.6543817826000899E-2</v>
      </c>
      <c r="V9" s="17">
        <v>0.142859187683299</v>
      </c>
      <c r="W9" s="17">
        <v>5.9149117833118797E-2</v>
      </c>
      <c r="X9" s="17">
        <v>8.8289556712185996E-2</v>
      </c>
      <c r="Y9" s="17">
        <v>9.3711897743681299E-2</v>
      </c>
      <c r="Z9" s="17">
        <v>0.19148158023932299</v>
      </c>
      <c r="AA9" s="17"/>
      <c r="AB9" s="17">
        <v>8.7371439238755802E-2</v>
      </c>
      <c r="AC9" s="17">
        <v>6.2871086256104103E-2</v>
      </c>
      <c r="AD9" s="17">
        <v>4.4778075704245301E-2</v>
      </c>
      <c r="AE9" s="17">
        <v>5.0939047011411602E-2</v>
      </c>
      <c r="AF9" s="17"/>
      <c r="AG9" s="17">
        <v>5.9860898685129803E-2</v>
      </c>
      <c r="AH9" s="17">
        <v>5.0707914806307701E-2</v>
      </c>
      <c r="AI9" s="17">
        <v>8.4018249176354101E-2</v>
      </c>
      <c r="AJ9" s="17">
        <v>0</v>
      </c>
      <c r="AK9" s="17"/>
      <c r="AL9" s="17">
        <v>5.5821947253128598E-2</v>
      </c>
      <c r="AM9" s="17">
        <v>2.8013107948190102E-2</v>
      </c>
      <c r="AN9" s="17">
        <v>0.18822974663263101</v>
      </c>
      <c r="AO9" s="17">
        <v>2.5475198476787898E-2</v>
      </c>
      <c r="AP9" s="17">
        <v>0</v>
      </c>
      <c r="AQ9" s="17">
        <v>0.15971464012355599</v>
      </c>
      <c r="AR9" s="17"/>
      <c r="AS9" s="17">
        <v>6.8932064288932199E-2</v>
      </c>
      <c r="AT9" s="17">
        <v>2.7295460667622201E-2</v>
      </c>
      <c r="AU9" s="17">
        <v>2.7295460667622201E-2</v>
      </c>
      <c r="AV9" s="17" t="s">
        <v>136</v>
      </c>
      <c r="AW9" s="17" t="s">
        <v>136</v>
      </c>
      <c r="AX9" s="17" t="s">
        <v>136</v>
      </c>
      <c r="AY9" s="17">
        <v>5.3969429350054797E-2</v>
      </c>
      <c r="AZ9" s="17">
        <v>0.14906833743263001</v>
      </c>
      <c r="BA9" s="17">
        <v>0.37516009036544401</v>
      </c>
      <c r="BB9" s="17"/>
      <c r="BC9" s="17">
        <v>5.53570322794334E-2</v>
      </c>
      <c r="BD9" s="17">
        <v>7.2573097228791905E-2</v>
      </c>
      <c r="BE9" s="17">
        <v>0</v>
      </c>
      <c r="BF9" s="17">
        <v>5.3901530316633799E-2</v>
      </c>
      <c r="BG9" s="17">
        <v>7.1187134183091E-2</v>
      </c>
      <c r="BH9" s="17">
        <v>0.39170645093843598</v>
      </c>
      <c r="BI9" s="17"/>
      <c r="BJ9" s="17">
        <v>4.0697796297514001E-2</v>
      </c>
      <c r="BK9" s="17">
        <v>5.0987966052765198E-2</v>
      </c>
      <c r="BL9" s="17">
        <v>5.0667362515764203E-2</v>
      </c>
      <c r="BM9" s="17">
        <v>7.6466597643239806E-2</v>
      </c>
      <c r="BN9" s="17">
        <v>8.9660175640661199E-2</v>
      </c>
      <c r="BO9" s="17">
        <v>7.5818382557780006E-2</v>
      </c>
      <c r="BP9" s="17"/>
      <c r="BQ9" s="17">
        <v>6.5052073380476097E-2</v>
      </c>
      <c r="BR9" s="17">
        <v>6.7392329036720905E-2</v>
      </c>
      <c r="BS9" s="17"/>
      <c r="BT9" s="17">
        <v>5.8844889923105499E-2</v>
      </c>
      <c r="BU9" s="17">
        <v>7.3004303237602999E-2</v>
      </c>
      <c r="BV9" s="17"/>
      <c r="BW9" s="17">
        <v>8.8564680379198304E-2</v>
      </c>
      <c r="BX9" s="17">
        <v>1.9535095953087101E-2</v>
      </c>
    </row>
    <row r="10" spans="2:76" x14ac:dyDescent="0.35">
      <c r="B10" s="18" t="s">
        <v>337</v>
      </c>
      <c r="C10" s="17">
        <v>8.5476365229445406E-2</v>
      </c>
      <c r="D10" s="17">
        <v>0.11128706366850501</v>
      </c>
      <c r="E10" s="17">
        <v>6.3563436022830197E-2</v>
      </c>
      <c r="F10" s="17"/>
      <c r="G10" s="17">
        <v>0.105360150243415</v>
      </c>
      <c r="H10" s="17">
        <v>0.14846890120042</v>
      </c>
      <c r="I10" s="17">
        <v>5.98677150957167E-2</v>
      </c>
      <c r="J10" s="17"/>
      <c r="K10" s="17">
        <v>0.11787545667348399</v>
      </c>
      <c r="L10" s="17">
        <v>8.4555521594341404E-2</v>
      </c>
      <c r="M10" s="17">
        <v>6.0114579417817102E-2</v>
      </c>
      <c r="N10" s="17">
        <v>0.25400387234765198</v>
      </c>
      <c r="O10" s="17">
        <v>0.289585121316424</v>
      </c>
      <c r="P10" s="17">
        <v>0</v>
      </c>
      <c r="Q10" s="17">
        <v>5.6614282865222798E-2</v>
      </c>
      <c r="R10" s="17">
        <v>2.95578563687614E-2</v>
      </c>
      <c r="S10" s="17">
        <v>0.113269747305976</v>
      </c>
      <c r="T10" s="17">
        <v>8.08946571227349E-2</v>
      </c>
      <c r="U10" s="17">
        <v>0.110869959635455</v>
      </c>
      <c r="V10" s="17">
        <v>7.0529128088471602E-2</v>
      </c>
      <c r="W10" s="17">
        <v>8.6932590472847002E-2</v>
      </c>
      <c r="X10" s="17">
        <v>0</v>
      </c>
      <c r="Y10" s="17">
        <v>0.104998404925538</v>
      </c>
      <c r="Z10" s="17">
        <v>7.0786440141572302E-2</v>
      </c>
      <c r="AA10" s="17"/>
      <c r="AB10" s="17">
        <v>8.5005687419515905E-2</v>
      </c>
      <c r="AC10" s="17">
        <v>7.5860852563870707E-2</v>
      </c>
      <c r="AD10" s="17">
        <v>6.4570402593779899E-2</v>
      </c>
      <c r="AE10" s="17">
        <v>0.15038835448812601</v>
      </c>
      <c r="AF10" s="17"/>
      <c r="AG10" s="17">
        <v>8.6860572506865602E-2</v>
      </c>
      <c r="AH10" s="17">
        <v>5.1988461990776398E-2</v>
      </c>
      <c r="AI10" s="17">
        <v>9.5689988595413195E-2</v>
      </c>
      <c r="AJ10" s="17">
        <v>0</v>
      </c>
      <c r="AK10" s="17"/>
      <c r="AL10" s="17">
        <v>0.114534313635985</v>
      </c>
      <c r="AM10" s="17">
        <v>7.2958802850814006E-2</v>
      </c>
      <c r="AN10" s="17">
        <v>0.107116393161928</v>
      </c>
      <c r="AO10" s="17">
        <v>6.3580477343944994E-2</v>
      </c>
      <c r="AP10" s="17">
        <v>0.137887546335834</v>
      </c>
      <c r="AQ10" s="17">
        <v>2.2337675774666201E-2</v>
      </c>
      <c r="AR10" s="17"/>
      <c r="AS10" s="17">
        <v>7.9846250647317804E-2</v>
      </c>
      <c r="AT10" s="17">
        <v>0.104293547286284</v>
      </c>
      <c r="AU10" s="17">
        <v>0.104293547286284</v>
      </c>
      <c r="AV10" s="17" t="s">
        <v>136</v>
      </c>
      <c r="AW10" s="17" t="s">
        <v>136</v>
      </c>
      <c r="AX10" s="17" t="s">
        <v>136</v>
      </c>
      <c r="AY10" s="17">
        <v>0.183454641978189</v>
      </c>
      <c r="AZ10" s="17">
        <v>0.110226750919325</v>
      </c>
      <c r="BA10" s="17">
        <v>0</v>
      </c>
      <c r="BB10" s="17"/>
      <c r="BC10" s="17">
        <v>8.8175242546081598E-2</v>
      </c>
      <c r="BD10" s="17">
        <v>0.14061836851863799</v>
      </c>
      <c r="BE10" s="17">
        <v>0.15271502708048701</v>
      </c>
      <c r="BF10" s="17">
        <v>9.9703771589255002E-2</v>
      </c>
      <c r="BG10" s="17">
        <v>5.783045858073E-2</v>
      </c>
      <c r="BH10" s="17">
        <v>8.8188347873798006E-2</v>
      </c>
      <c r="BI10" s="17"/>
      <c r="BJ10" s="17">
        <v>0.100225241376995</v>
      </c>
      <c r="BK10" s="17">
        <v>6.2164853772076603E-2</v>
      </c>
      <c r="BL10" s="17">
        <v>7.44001719192076E-2</v>
      </c>
      <c r="BM10" s="17">
        <v>0.104232257315986</v>
      </c>
      <c r="BN10" s="17">
        <v>7.4803597634033797E-2</v>
      </c>
      <c r="BO10" s="17">
        <v>8.9328674344112999E-2</v>
      </c>
      <c r="BP10" s="17"/>
      <c r="BQ10" s="17">
        <v>7.6654899477100399E-2</v>
      </c>
      <c r="BR10" s="17">
        <v>0.107386240119709</v>
      </c>
      <c r="BS10" s="17"/>
      <c r="BT10" s="17">
        <v>7.0268668297363404E-2</v>
      </c>
      <c r="BU10" s="17">
        <v>0.101775366774723</v>
      </c>
      <c r="BV10" s="17"/>
      <c r="BW10" s="17">
        <v>0.11040537444515899</v>
      </c>
      <c r="BX10" s="17">
        <v>4.1722871562810702E-2</v>
      </c>
    </row>
    <row r="11" spans="2:76" x14ac:dyDescent="0.35">
      <c r="B11" s="18" t="s">
        <v>338</v>
      </c>
      <c r="C11" s="17">
        <v>9.0105429459616901E-2</v>
      </c>
      <c r="D11" s="17">
        <v>0.119081420262473</v>
      </c>
      <c r="E11" s="17">
        <v>6.5487856140551803E-2</v>
      </c>
      <c r="F11" s="17"/>
      <c r="G11" s="17">
        <v>0.109661726950774</v>
      </c>
      <c r="H11" s="17">
        <v>8.4546365702571194E-2</v>
      </c>
      <c r="I11" s="17">
        <v>8.9681973863853306E-2</v>
      </c>
      <c r="J11" s="17"/>
      <c r="K11" s="17">
        <v>4.7474528567466097E-2</v>
      </c>
      <c r="L11" s="17">
        <v>5.0812694841936401E-2</v>
      </c>
      <c r="M11" s="17">
        <v>0.18362700389793099</v>
      </c>
      <c r="N11" s="17">
        <v>0</v>
      </c>
      <c r="O11" s="17">
        <v>0.14106646726186001</v>
      </c>
      <c r="P11" s="17">
        <v>0.239918758332654</v>
      </c>
      <c r="Q11" s="17">
        <v>0.12465156010985901</v>
      </c>
      <c r="R11" s="17">
        <v>0.18533402055830001</v>
      </c>
      <c r="S11" s="17">
        <v>0.28646910667905801</v>
      </c>
      <c r="T11" s="17">
        <v>6.07973414543031E-2</v>
      </c>
      <c r="U11" s="17">
        <v>7.5529326593983703E-2</v>
      </c>
      <c r="V11" s="17">
        <v>0</v>
      </c>
      <c r="W11" s="17">
        <v>5.9524309679137299E-2</v>
      </c>
      <c r="X11" s="17">
        <v>0</v>
      </c>
      <c r="Y11" s="17">
        <v>4.9000840589620599E-2</v>
      </c>
      <c r="Z11" s="17">
        <v>0.18274099034674199</v>
      </c>
      <c r="AA11" s="17"/>
      <c r="AB11" s="17">
        <v>9.0155905922455898E-2</v>
      </c>
      <c r="AC11" s="17">
        <v>8.0370114351657695E-2</v>
      </c>
      <c r="AD11" s="17">
        <v>0.108202810892865</v>
      </c>
      <c r="AE11" s="17">
        <v>7.5617899236722602E-2</v>
      </c>
      <c r="AF11" s="17"/>
      <c r="AG11" s="17">
        <v>7.3545348853460799E-2</v>
      </c>
      <c r="AH11" s="17">
        <v>0.24458062156706301</v>
      </c>
      <c r="AI11" s="17">
        <v>0.116418530228916</v>
      </c>
      <c r="AJ11" s="17">
        <v>7.7006931484760496E-2</v>
      </c>
      <c r="AK11" s="17"/>
      <c r="AL11" s="17">
        <v>7.4820909159301993E-2</v>
      </c>
      <c r="AM11" s="17">
        <v>0.10025040847668799</v>
      </c>
      <c r="AN11" s="17">
        <v>7.87247204285592E-2</v>
      </c>
      <c r="AO11" s="17">
        <v>0.13064490710801599</v>
      </c>
      <c r="AP11" s="17">
        <v>0</v>
      </c>
      <c r="AQ11" s="17">
        <v>7.7032592413603995E-2</v>
      </c>
      <c r="AR11" s="17"/>
      <c r="AS11" s="17">
        <v>9.9476364561806099E-2</v>
      </c>
      <c r="AT11" s="17">
        <v>8.6930067942726494E-2</v>
      </c>
      <c r="AU11" s="17">
        <v>8.6930067942726494E-2</v>
      </c>
      <c r="AV11" s="17" t="s">
        <v>136</v>
      </c>
      <c r="AW11" s="17" t="s">
        <v>136</v>
      </c>
      <c r="AX11" s="17" t="s">
        <v>136</v>
      </c>
      <c r="AY11" s="17">
        <v>0</v>
      </c>
      <c r="AZ11" s="17">
        <v>9.0382378724378501E-2</v>
      </c>
      <c r="BA11" s="17">
        <v>0</v>
      </c>
      <c r="BB11" s="17"/>
      <c r="BC11" s="17">
        <v>8.5288118549554107E-2</v>
      </c>
      <c r="BD11" s="17">
        <v>4.1329461407818097E-2</v>
      </c>
      <c r="BE11" s="17">
        <v>0.18396920340954101</v>
      </c>
      <c r="BF11" s="17">
        <v>0.147362538357071</v>
      </c>
      <c r="BG11" s="17">
        <v>6.94463972706513E-2</v>
      </c>
      <c r="BH11" s="17">
        <v>0.10830600237237201</v>
      </c>
      <c r="BI11" s="17"/>
      <c r="BJ11" s="17">
        <v>0.100542761572254</v>
      </c>
      <c r="BK11" s="17">
        <v>9.96300881572251E-2</v>
      </c>
      <c r="BL11" s="17">
        <v>0.12950221561751399</v>
      </c>
      <c r="BM11" s="17">
        <v>8.5218742986483395E-2</v>
      </c>
      <c r="BN11" s="17">
        <v>6.5456870602585204E-2</v>
      </c>
      <c r="BO11" s="17">
        <v>7.33028711877029E-2</v>
      </c>
      <c r="BP11" s="17"/>
      <c r="BQ11" s="17">
        <v>8.1890109786748405E-2</v>
      </c>
      <c r="BR11" s="17">
        <v>0.110640653609536</v>
      </c>
      <c r="BS11" s="17"/>
      <c r="BT11" s="17">
        <v>7.8647144061532406E-2</v>
      </c>
      <c r="BU11" s="17">
        <v>9.9580622531826798E-2</v>
      </c>
      <c r="BV11" s="17"/>
      <c r="BW11" s="17">
        <v>0.109602988770396</v>
      </c>
      <c r="BX11" s="17">
        <v>5.2777211890171802E-2</v>
      </c>
    </row>
    <row r="12" spans="2:76" x14ac:dyDescent="0.35">
      <c r="B12" s="18" t="s">
        <v>339</v>
      </c>
      <c r="C12" s="17">
        <v>0.159983308650919</v>
      </c>
      <c r="D12" s="17">
        <v>0.12945733493240899</v>
      </c>
      <c r="E12" s="17">
        <v>0.186673493114654</v>
      </c>
      <c r="F12" s="17"/>
      <c r="G12" s="17">
        <v>0.14194155898093699</v>
      </c>
      <c r="H12" s="17">
        <v>0.124903998506065</v>
      </c>
      <c r="I12" s="17">
        <v>0.17512175799094501</v>
      </c>
      <c r="J12" s="17"/>
      <c r="K12" s="17">
        <v>0.18811186901892499</v>
      </c>
      <c r="L12" s="17">
        <v>0.177536126248863</v>
      </c>
      <c r="M12" s="17">
        <v>0.20516965800345799</v>
      </c>
      <c r="N12" s="17">
        <v>0.16572039740646299</v>
      </c>
      <c r="O12" s="17">
        <v>0</v>
      </c>
      <c r="P12" s="17">
        <v>0</v>
      </c>
      <c r="Q12" s="17">
        <v>0.139668926698127</v>
      </c>
      <c r="R12" s="17">
        <v>0.16560969169270601</v>
      </c>
      <c r="S12" s="17">
        <v>5.7977322959675601E-2</v>
      </c>
      <c r="T12" s="17">
        <v>0.16271039104128401</v>
      </c>
      <c r="U12" s="17">
        <v>0.16291797699029201</v>
      </c>
      <c r="V12" s="17">
        <v>0.140317784253849</v>
      </c>
      <c r="W12" s="17">
        <v>0.196761553327711</v>
      </c>
      <c r="X12" s="17">
        <v>0.17940345893300999</v>
      </c>
      <c r="Y12" s="17">
        <v>4.8383119327958503E-2</v>
      </c>
      <c r="Z12" s="17">
        <v>0.18073456407555299</v>
      </c>
      <c r="AA12" s="17"/>
      <c r="AB12" s="17">
        <v>0.18700807858735399</v>
      </c>
      <c r="AC12" s="17">
        <v>0.174312245948641</v>
      </c>
      <c r="AD12" s="17">
        <v>0.15042267361930201</v>
      </c>
      <c r="AE12" s="17">
        <v>0.10084456806389799</v>
      </c>
      <c r="AF12" s="17"/>
      <c r="AG12" s="17">
        <v>0.16550952561729301</v>
      </c>
      <c r="AH12" s="17">
        <v>0.25004255551954002</v>
      </c>
      <c r="AI12" s="17">
        <v>0.117340399402211</v>
      </c>
      <c r="AJ12" s="17">
        <v>8.1155671058455003E-2</v>
      </c>
      <c r="AK12" s="17"/>
      <c r="AL12" s="17">
        <v>0.19114280089694</v>
      </c>
      <c r="AM12" s="17">
        <v>0.164780621145975</v>
      </c>
      <c r="AN12" s="17">
        <v>7.9087244524444905E-2</v>
      </c>
      <c r="AO12" s="17">
        <v>5.0127909266229002E-2</v>
      </c>
      <c r="AP12" s="17">
        <v>0.10991194726807001</v>
      </c>
      <c r="AQ12" s="17">
        <v>0.26305632725149403</v>
      </c>
      <c r="AR12" s="17"/>
      <c r="AS12" s="17">
        <v>0.158819335491582</v>
      </c>
      <c r="AT12" s="17">
        <v>0.14460678018443701</v>
      </c>
      <c r="AU12" s="17">
        <v>0.14460678018443701</v>
      </c>
      <c r="AV12" s="17" t="s">
        <v>136</v>
      </c>
      <c r="AW12" s="17" t="s">
        <v>136</v>
      </c>
      <c r="AX12" s="17" t="s">
        <v>136</v>
      </c>
      <c r="AY12" s="17">
        <v>0.20333845771351899</v>
      </c>
      <c r="AZ12" s="17">
        <v>0.19488934557083201</v>
      </c>
      <c r="BA12" s="17">
        <v>0</v>
      </c>
      <c r="BB12" s="17"/>
      <c r="BC12" s="17">
        <v>0.20952458517922201</v>
      </c>
      <c r="BD12" s="17">
        <v>0.13990686572207101</v>
      </c>
      <c r="BE12" s="17">
        <v>0.13837566079421601</v>
      </c>
      <c r="BF12" s="17">
        <v>0.104891661173405</v>
      </c>
      <c r="BG12" s="17">
        <v>0.15190751707887601</v>
      </c>
      <c r="BH12" s="17">
        <v>0</v>
      </c>
      <c r="BI12" s="17"/>
      <c r="BJ12" s="17">
        <v>0.139484709635668</v>
      </c>
      <c r="BK12" s="17">
        <v>0.159768756299658</v>
      </c>
      <c r="BL12" s="17">
        <v>0.124439277865278</v>
      </c>
      <c r="BM12" s="17">
        <v>0.14523466117286099</v>
      </c>
      <c r="BN12" s="17">
        <v>0.18325030563273301</v>
      </c>
      <c r="BO12" s="17">
        <v>0.21434588375975999</v>
      </c>
      <c r="BP12" s="17"/>
      <c r="BQ12" s="17">
        <v>0.145062811045756</v>
      </c>
      <c r="BR12" s="17">
        <v>0.18477572043142401</v>
      </c>
      <c r="BS12" s="17"/>
      <c r="BT12" s="17">
        <v>0.130408561974519</v>
      </c>
      <c r="BU12" s="17">
        <v>0.185425159933821</v>
      </c>
      <c r="BV12" s="17"/>
      <c r="BW12" s="17">
        <v>0.14775266330864401</v>
      </c>
      <c r="BX12" s="17">
        <v>0.184475256988271</v>
      </c>
    </row>
    <row r="13" spans="2:76" x14ac:dyDescent="0.35">
      <c r="B13" s="18" t="s">
        <v>340</v>
      </c>
      <c r="C13" s="17">
        <v>0.58309954826754995</v>
      </c>
      <c r="D13" s="17">
        <v>0.56900048481930798</v>
      </c>
      <c r="E13" s="17">
        <v>0.59397184162157202</v>
      </c>
      <c r="F13" s="17"/>
      <c r="G13" s="17">
        <v>0.54085307565623497</v>
      </c>
      <c r="H13" s="17">
        <v>0.51272574368567403</v>
      </c>
      <c r="I13" s="17">
        <v>0.61423139332203502</v>
      </c>
      <c r="J13" s="17"/>
      <c r="K13" s="17">
        <v>0.55040392039842001</v>
      </c>
      <c r="L13" s="17">
        <v>0.63064011642193196</v>
      </c>
      <c r="M13" s="17">
        <v>0.47040695597075999</v>
      </c>
      <c r="N13" s="17">
        <v>0.49788079111290101</v>
      </c>
      <c r="O13" s="17">
        <v>0.42841382226505598</v>
      </c>
      <c r="P13" s="17">
        <v>0.67949776514569704</v>
      </c>
      <c r="Q13" s="17">
        <v>0.55792748443207296</v>
      </c>
      <c r="R13" s="17">
        <v>0.55766328260845599</v>
      </c>
      <c r="S13" s="17">
        <v>0.54228382305529099</v>
      </c>
      <c r="T13" s="17">
        <v>0.60670319009483498</v>
      </c>
      <c r="U13" s="17">
        <v>0.61413891895426898</v>
      </c>
      <c r="V13" s="17">
        <v>0.64629389997438003</v>
      </c>
      <c r="W13" s="17">
        <v>0.59763242868718602</v>
      </c>
      <c r="X13" s="17">
        <v>0.73230698435480401</v>
      </c>
      <c r="Y13" s="17">
        <v>0.70390573741320195</v>
      </c>
      <c r="Z13" s="17">
        <v>0.37425642519681102</v>
      </c>
      <c r="AA13" s="17"/>
      <c r="AB13" s="17">
        <v>0.52828710436371795</v>
      </c>
      <c r="AC13" s="17">
        <v>0.59360567336909797</v>
      </c>
      <c r="AD13" s="17">
        <v>0.62253938404586695</v>
      </c>
      <c r="AE13" s="17">
        <v>0.62221013119984103</v>
      </c>
      <c r="AF13" s="17"/>
      <c r="AG13" s="17">
        <v>0.59597564735326203</v>
      </c>
      <c r="AH13" s="17">
        <v>0.376537658012917</v>
      </c>
      <c r="AI13" s="17">
        <v>0.58653283259710598</v>
      </c>
      <c r="AJ13" s="17">
        <v>0.84183739745678399</v>
      </c>
      <c r="AK13" s="17"/>
      <c r="AL13" s="17">
        <v>0.55226250032580404</v>
      </c>
      <c r="AM13" s="17">
        <v>0.62452710328697103</v>
      </c>
      <c r="AN13" s="17">
        <v>0.54684189525243598</v>
      </c>
      <c r="AO13" s="17">
        <v>0.73017150780502205</v>
      </c>
      <c r="AP13" s="17">
        <v>0.75220050639609504</v>
      </c>
      <c r="AQ13" s="17">
        <v>0.47785876443667902</v>
      </c>
      <c r="AR13" s="17"/>
      <c r="AS13" s="17">
        <v>0.57603055522147995</v>
      </c>
      <c r="AT13" s="17">
        <v>0.63687414391893005</v>
      </c>
      <c r="AU13" s="17">
        <v>0.63687414391893005</v>
      </c>
      <c r="AV13" s="17" t="s">
        <v>136</v>
      </c>
      <c r="AW13" s="17" t="s">
        <v>136</v>
      </c>
      <c r="AX13" s="17" t="s">
        <v>136</v>
      </c>
      <c r="AY13" s="17">
        <v>0.448971761195323</v>
      </c>
      <c r="AZ13" s="17">
        <v>0.42028180042337698</v>
      </c>
      <c r="BA13" s="17">
        <v>0.62483990963455605</v>
      </c>
      <c r="BB13" s="17"/>
      <c r="BC13" s="17">
        <v>0.54257401765581803</v>
      </c>
      <c r="BD13" s="17">
        <v>0.605572207122682</v>
      </c>
      <c r="BE13" s="17">
        <v>0.52494010871575603</v>
      </c>
      <c r="BF13" s="17">
        <v>0.55901149785067406</v>
      </c>
      <c r="BG13" s="17">
        <v>0.64002835600665198</v>
      </c>
      <c r="BH13" s="17">
        <v>0.41179919881539401</v>
      </c>
      <c r="BI13" s="17"/>
      <c r="BJ13" s="17">
        <v>0.60616000756603605</v>
      </c>
      <c r="BK13" s="17">
        <v>0.61491415018141105</v>
      </c>
      <c r="BL13" s="17">
        <v>0.58646711114543304</v>
      </c>
      <c r="BM13" s="17">
        <v>0.57076657626376803</v>
      </c>
      <c r="BN13" s="17">
        <v>0.57618723818772</v>
      </c>
      <c r="BO13" s="17">
        <v>0.53487528617239199</v>
      </c>
      <c r="BP13" s="17"/>
      <c r="BQ13" s="17">
        <v>0.62008372796083899</v>
      </c>
      <c r="BR13" s="17">
        <v>0.50297028249505404</v>
      </c>
      <c r="BS13" s="17"/>
      <c r="BT13" s="17">
        <v>0.64848891415434995</v>
      </c>
      <c r="BU13" s="17">
        <v>0.52169402866678205</v>
      </c>
      <c r="BV13" s="17"/>
      <c r="BW13" s="17">
        <v>0.52729544084264701</v>
      </c>
      <c r="BX13" s="17">
        <v>0.68571115354254497</v>
      </c>
    </row>
    <row r="14" spans="2:76" x14ac:dyDescent="0.35">
      <c r="B14" s="18" t="s">
        <v>97</v>
      </c>
      <c r="C14" s="17">
        <v>1.5830042506187199E-2</v>
      </c>
      <c r="D14" s="17">
        <v>1.0104858377665501E-2</v>
      </c>
      <c r="E14" s="17">
        <v>2.0793792645369302E-2</v>
      </c>
      <c r="F14" s="17"/>
      <c r="G14" s="17">
        <v>3.3535865342876003E-2</v>
      </c>
      <c r="H14" s="17">
        <v>3.2463100613644401E-2</v>
      </c>
      <c r="I14" s="17">
        <v>7.4997703657412899E-3</v>
      </c>
      <c r="J14" s="17"/>
      <c r="K14" s="17">
        <v>1.53535521089865E-2</v>
      </c>
      <c r="L14" s="17">
        <v>1.82464801450355E-2</v>
      </c>
      <c r="M14" s="17">
        <v>2.6681038186501301E-2</v>
      </c>
      <c r="N14" s="17">
        <v>4.0530251621498599E-2</v>
      </c>
      <c r="O14" s="17">
        <v>0.14093458915665899</v>
      </c>
      <c r="P14" s="17">
        <v>0</v>
      </c>
      <c r="Q14" s="17">
        <v>3.69922931288372E-2</v>
      </c>
      <c r="R14" s="17">
        <v>1.47789281843807E-2</v>
      </c>
      <c r="S14" s="17">
        <v>0</v>
      </c>
      <c r="T14" s="17">
        <v>8.6429844434094006E-3</v>
      </c>
      <c r="U14" s="17">
        <v>0</v>
      </c>
      <c r="V14" s="17">
        <v>0</v>
      </c>
      <c r="W14" s="17">
        <v>0</v>
      </c>
      <c r="X14" s="17">
        <v>0</v>
      </c>
      <c r="Y14" s="17">
        <v>0</v>
      </c>
      <c r="Z14" s="17">
        <v>0</v>
      </c>
      <c r="AA14" s="17"/>
      <c r="AB14" s="17">
        <v>2.2171784468200801E-2</v>
      </c>
      <c r="AC14" s="17">
        <v>1.29800275106286E-2</v>
      </c>
      <c r="AD14" s="17">
        <v>9.4866531439411206E-3</v>
      </c>
      <c r="AE14" s="17">
        <v>0</v>
      </c>
      <c r="AF14" s="17"/>
      <c r="AG14" s="17">
        <v>1.8248006983988398E-2</v>
      </c>
      <c r="AH14" s="17">
        <v>2.61427881033954E-2</v>
      </c>
      <c r="AI14" s="17">
        <v>0</v>
      </c>
      <c r="AJ14" s="17">
        <v>0</v>
      </c>
      <c r="AK14" s="17"/>
      <c r="AL14" s="17">
        <v>1.1417528728839801E-2</v>
      </c>
      <c r="AM14" s="17">
        <v>9.4699562913623404E-3</v>
      </c>
      <c r="AN14" s="17">
        <v>0</v>
      </c>
      <c r="AO14" s="17">
        <v>0</v>
      </c>
      <c r="AP14" s="17">
        <v>0</v>
      </c>
      <c r="AQ14" s="17">
        <v>0</v>
      </c>
      <c r="AR14" s="17"/>
      <c r="AS14" s="17">
        <v>1.6895429788881901E-2</v>
      </c>
      <c r="AT14" s="17">
        <v>0</v>
      </c>
      <c r="AU14" s="17">
        <v>0</v>
      </c>
      <c r="AV14" s="17" t="s">
        <v>136</v>
      </c>
      <c r="AW14" s="17" t="s">
        <v>136</v>
      </c>
      <c r="AX14" s="17" t="s">
        <v>136</v>
      </c>
      <c r="AY14" s="17">
        <v>0.110265709762913</v>
      </c>
      <c r="AZ14" s="17">
        <v>3.5151386929458503E-2</v>
      </c>
      <c r="BA14" s="17">
        <v>0</v>
      </c>
      <c r="BB14" s="17"/>
      <c r="BC14" s="17">
        <v>1.9081003789890499E-2</v>
      </c>
      <c r="BD14" s="17">
        <v>0</v>
      </c>
      <c r="BE14" s="17">
        <v>0</v>
      </c>
      <c r="BF14" s="17">
        <v>3.5129000712961198E-2</v>
      </c>
      <c r="BG14" s="17">
        <v>9.6001368799992007E-3</v>
      </c>
      <c r="BH14" s="17">
        <v>0</v>
      </c>
      <c r="BI14" s="17"/>
      <c r="BJ14" s="17">
        <v>1.28894835515333E-2</v>
      </c>
      <c r="BK14" s="17">
        <v>1.25341855368647E-2</v>
      </c>
      <c r="BL14" s="17">
        <v>3.4523860936803798E-2</v>
      </c>
      <c r="BM14" s="17">
        <v>1.80811646176617E-2</v>
      </c>
      <c r="BN14" s="17">
        <v>1.06418123022672E-2</v>
      </c>
      <c r="BO14" s="17">
        <v>1.23289019782528E-2</v>
      </c>
      <c r="BP14" s="17"/>
      <c r="BQ14" s="17">
        <v>1.12563783490797E-2</v>
      </c>
      <c r="BR14" s="17">
        <v>2.6834774307556E-2</v>
      </c>
      <c r="BS14" s="17"/>
      <c r="BT14" s="17">
        <v>1.33418215891299E-2</v>
      </c>
      <c r="BU14" s="17">
        <v>1.8520518855244399E-2</v>
      </c>
      <c r="BV14" s="17"/>
      <c r="BW14" s="17">
        <v>1.63788522539557E-2</v>
      </c>
      <c r="BX14" s="17">
        <v>1.5778410063114801E-2</v>
      </c>
    </row>
    <row r="15" spans="2:76" x14ac:dyDescent="0.35">
      <c r="B15" s="18" t="s">
        <v>341</v>
      </c>
      <c r="C15" s="20">
        <v>0.150981671115727</v>
      </c>
      <c r="D15" s="20">
        <v>0.17235590160814501</v>
      </c>
      <c r="E15" s="20">
        <v>0.133073016477853</v>
      </c>
      <c r="F15" s="20"/>
      <c r="G15" s="20">
        <v>0.174007773069177</v>
      </c>
      <c r="H15" s="20">
        <v>0.24536079149204501</v>
      </c>
      <c r="I15" s="20">
        <v>0.113465104457425</v>
      </c>
      <c r="J15" s="20"/>
      <c r="K15" s="20">
        <v>0.19865612990620199</v>
      </c>
      <c r="L15" s="20">
        <v>0.122764582342233</v>
      </c>
      <c r="M15" s="20">
        <v>0.11411534394135001</v>
      </c>
      <c r="N15" s="20">
        <v>0.29586855985913801</v>
      </c>
      <c r="O15" s="20">
        <v>0.289585121316424</v>
      </c>
      <c r="P15" s="20">
        <v>8.0583476521648698E-2</v>
      </c>
      <c r="Q15" s="20">
        <v>0.140759735631103</v>
      </c>
      <c r="R15" s="20">
        <v>7.6614076956157198E-2</v>
      </c>
      <c r="S15" s="20">
        <v>0.113269747305976</v>
      </c>
      <c r="T15" s="20">
        <v>0.161146092966168</v>
      </c>
      <c r="U15" s="20">
        <v>0.14741377746145601</v>
      </c>
      <c r="V15" s="20">
        <v>0.21338831577177</v>
      </c>
      <c r="W15" s="20">
        <v>0.14608170830596601</v>
      </c>
      <c r="X15" s="20">
        <v>8.8289556712185996E-2</v>
      </c>
      <c r="Y15" s="20">
        <v>0.19871030266921899</v>
      </c>
      <c r="Z15" s="20">
        <v>0.26226802038089497</v>
      </c>
      <c r="AA15" s="20"/>
      <c r="AB15" s="20">
        <v>0.17237712665827201</v>
      </c>
      <c r="AC15" s="20">
        <v>0.138731938819975</v>
      </c>
      <c r="AD15" s="20">
        <v>0.10934847829802501</v>
      </c>
      <c r="AE15" s="20">
        <v>0.20132740149953801</v>
      </c>
      <c r="AF15" s="20"/>
      <c r="AG15" s="20">
        <v>0.146721471191995</v>
      </c>
      <c r="AH15" s="20">
        <v>0.102696376797084</v>
      </c>
      <c r="AI15" s="20">
        <v>0.179708237771767</v>
      </c>
      <c r="AJ15" s="20">
        <v>0</v>
      </c>
      <c r="AK15" s="20"/>
      <c r="AL15" s="20">
        <v>0.17035626088911299</v>
      </c>
      <c r="AM15" s="20">
        <v>0.100971910799004</v>
      </c>
      <c r="AN15" s="20">
        <v>0.29534613979455998</v>
      </c>
      <c r="AO15" s="20">
        <v>8.9055675820732899E-2</v>
      </c>
      <c r="AP15" s="20">
        <v>0.137887546335834</v>
      </c>
      <c r="AQ15" s="20">
        <v>0.18205231589822199</v>
      </c>
      <c r="AR15" s="20"/>
      <c r="AS15" s="20">
        <v>0.14877831493624999</v>
      </c>
      <c r="AT15" s="20">
        <v>0.13158900795390599</v>
      </c>
      <c r="AU15" s="20">
        <v>0.13158900795390599</v>
      </c>
      <c r="AV15" s="20" t="s">
        <v>136</v>
      </c>
      <c r="AW15" s="20" t="s">
        <v>136</v>
      </c>
      <c r="AX15" s="20" t="s">
        <v>136</v>
      </c>
      <c r="AY15" s="20">
        <v>0.237424071328244</v>
      </c>
      <c r="AZ15" s="20">
        <v>0.25929508835195503</v>
      </c>
      <c r="BA15" s="20">
        <v>0.37516009036544401</v>
      </c>
      <c r="BB15" s="20"/>
      <c r="BC15" s="20">
        <v>0.143532274825515</v>
      </c>
      <c r="BD15" s="20">
        <v>0.213191465747429</v>
      </c>
      <c r="BE15" s="20">
        <v>0.15271502708048701</v>
      </c>
      <c r="BF15" s="20">
        <v>0.153605301905889</v>
      </c>
      <c r="BG15" s="20">
        <v>0.12901759276382099</v>
      </c>
      <c r="BH15" s="20">
        <v>0.47989479881223401</v>
      </c>
      <c r="BI15" s="20"/>
      <c r="BJ15" s="20">
        <v>0.14092303767450901</v>
      </c>
      <c r="BK15" s="20">
        <v>0.113152819824842</v>
      </c>
      <c r="BL15" s="20">
        <v>0.12506753443497201</v>
      </c>
      <c r="BM15" s="20">
        <v>0.180698854959226</v>
      </c>
      <c r="BN15" s="20">
        <v>0.164463773274695</v>
      </c>
      <c r="BO15" s="20">
        <v>0.16514705690189299</v>
      </c>
      <c r="BP15" s="20"/>
      <c r="BQ15" s="20">
        <v>0.141706972857577</v>
      </c>
      <c r="BR15" s="20">
        <v>0.17477856915643</v>
      </c>
      <c r="BS15" s="20"/>
      <c r="BT15" s="20">
        <v>0.12911355822046899</v>
      </c>
      <c r="BU15" s="20">
        <v>0.174779670012326</v>
      </c>
      <c r="BV15" s="20"/>
      <c r="BW15" s="20">
        <v>0.19897005482435801</v>
      </c>
      <c r="BX15" s="20">
        <v>6.12579675158978E-2</v>
      </c>
    </row>
    <row r="16" spans="2:76" x14ac:dyDescent="0.35">
      <c r="B16" s="18" t="s">
        <v>342</v>
      </c>
      <c r="C16" s="20">
        <v>0.74308285691846898</v>
      </c>
      <c r="D16" s="20">
        <v>0.69845781975171695</v>
      </c>
      <c r="E16" s="20">
        <v>0.78064533473622599</v>
      </c>
      <c r="F16" s="20"/>
      <c r="G16" s="20">
        <v>0.68279463463717205</v>
      </c>
      <c r="H16" s="20">
        <v>0.63762974219173896</v>
      </c>
      <c r="I16" s="20">
        <v>0.78935315131298001</v>
      </c>
      <c r="J16" s="20"/>
      <c r="K16" s="20">
        <v>0.73851578941734497</v>
      </c>
      <c r="L16" s="20">
        <v>0.80817624267079502</v>
      </c>
      <c r="M16" s="20">
        <v>0.67557661397421798</v>
      </c>
      <c r="N16" s="20">
        <v>0.663601188519364</v>
      </c>
      <c r="O16" s="20">
        <v>0.42841382226505598</v>
      </c>
      <c r="P16" s="20">
        <v>0.67949776514569704</v>
      </c>
      <c r="Q16" s="20">
        <v>0.69759641113020099</v>
      </c>
      <c r="R16" s="20">
        <v>0.723272974301162</v>
      </c>
      <c r="S16" s="20">
        <v>0.60026114601496605</v>
      </c>
      <c r="T16" s="20">
        <v>0.76941358113611902</v>
      </c>
      <c r="U16" s="20">
        <v>0.77705689594456095</v>
      </c>
      <c r="V16" s="20">
        <v>0.78661168422822902</v>
      </c>
      <c r="W16" s="20">
        <v>0.79439398201489697</v>
      </c>
      <c r="X16" s="20">
        <v>0.91171044328781403</v>
      </c>
      <c r="Y16" s="20">
        <v>0.75228885674115997</v>
      </c>
      <c r="Z16" s="20">
        <v>0.55499098927236301</v>
      </c>
      <c r="AA16" s="20"/>
      <c r="AB16" s="20">
        <v>0.71529518295107197</v>
      </c>
      <c r="AC16" s="20">
        <v>0.76791791931773901</v>
      </c>
      <c r="AD16" s="20">
        <v>0.77296205766516901</v>
      </c>
      <c r="AE16" s="20">
        <v>0.723054699263739</v>
      </c>
      <c r="AF16" s="20"/>
      <c r="AG16" s="20">
        <v>0.76148517297055496</v>
      </c>
      <c r="AH16" s="20">
        <v>0.62658021353245696</v>
      </c>
      <c r="AI16" s="20">
        <v>0.70387323199931595</v>
      </c>
      <c r="AJ16" s="20">
        <v>0.92299306851523899</v>
      </c>
      <c r="AK16" s="20"/>
      <c r="AL16" s="20">
        <v>0.74340530122274495</v>
      </c>
      <c r="AM16" s="20">
        <v>0.78930772443294595</v>
      </c>
      <c r="AN16" s="20">
        <v>0.62592913977688103</v>
      </c>
      <c r="AO16" s="20">
        <v>0.78029941707125094</v>
      </c>
      <c r="AP16" s="20">
        <v>0.862112453664166</v>
      </c>
      <c r="AQ16" s="20">
        <v>0.74091509168817404</v>
      </c>
      <c r="AR16" s="20"/>
      <c r="AS16" s="20">
        <v>0.73484989071306195</v>
      </c>
      <c r="AT16" s="20">
        <v>0.781480924103367</v>
      </c>
      <c r="AU16" s="20">
        <v>0.781480924103367</v>
      </c>
      <c r="AV16" s="20" t="s">
        <v>136</v>
      </c>
      <c r="AW16" s="20" t="s">
        <v>136</v>
      </c>
      <c r="AX16" s="20" t="s">
        <v>136</v>
      </c>
      <c r="AY16" s="20">
        <v>0.652310218908842</v>
      </c>
      <c r="AZ16" s="20">
        <v>0.61517114599420897</v>
      </c>
      <c r="BA16" s="20">
        <v>0.62483990963455605</v>
      </c>
      <c r="BB16" s="20"/>
      <c r="BC16" s="20">
        <v>0.75209860283504004</v>
      </c>
      <c r="BD16" s="20">
        <v>0.74547907284475201</v>
      </c>
      <c r="BE16" s="20">
        <v>0.66331576950997195</v>
      </c>
      <c r="BF16" s="20">
        <v>0.66390315902407904</v>
      </c>
      <c r="BG16" s="20">
        <v>0.79193587308552804</v>
      </c>
      <c r="BH16" s="20">
        <v>0.41179919881539401</v>
      </c>
      <c r="BI16" s="20"/>
      <c r="BJ16" s="20">
        <v>0.745644717201704</v>
      </c>
      <c r="BK16" s="20">
        <v>0.77468290648106797</v>
      </c>
      <c r="BL16" s="20">
        <v>0.71090638901071102</v>
      </c>
      <c r="BM16" s="20">
        <v>0.71600123743662902</v>
      </c>
      <c r="BN16" s="20">
        <v>0.75943754382045203</v>
      </c>
      <c r="BO16" s="20">
        <v>0.74922116993215104</v>
      </c>
      <c r="BP16" s="20"/>
      <c r="BQ16" s="20">
        <v>0.76514653900659502</v>
      </c>
      <c r="BR16" s="20">
        <v>0.68774600292647803</v>
      </c>
      <c r="BS16" s="20"/>
      <c r="BT16" s="20">
        <v>0.77889747612886895</v>
      </c>
      <c r="BU16" s="20">
        <v>0.70711918860060297</v>
      </c>
      <c r="BV16" s="20"/>
      <c r="BW16" s="20">
        <v>0.67504810415129002</v>
      </c>
      <c r="BX16" s="20">
        <v>0.87018641053081602</v>
      </c>
    </row>
    <row r="17" spans="2:76" x14ac:dyDescent="0.35">
      <c r="B17" s="18" t="s">
        <v>109</v>
      </c>
      <c r="C17" s="21">
        <v>-0.59210118580274196</v>
      </c>
      <c r="D17" s="21">
        <v>-0.52610191814357099</v>
      </c>
      <c r="E17" s="21">
        <v>-0.64757231825837303</v>
      </c>
      <c r="F17" s="21"/>
      <c r="G17" s="21">
        <v>-0.50878686156799502</v>
      </c>
      <c r="H17" s="21">
        <v>-0.39226895069969397</v>
      </c>
      <c r="I17" s="21">
        <v>-0.67588804685555504</v>
      </c>
      <c r="J17" s="21"/>
      <c r="K17" s="21">
        <v>-0.53985965951114301</v>
      </c>
      <c r="L17" s="21">
        <v>-0.68541166032856105</v>
      </c>
      <c r="M17" s="21">
        <v>-0.56146127003286905</v>
      </c>
      <c r="N17" s="21">
        <v>-0.36773262866022599</v>
      </c>
      <c r="O17" s="21">
        <v>-0.13882870094863201</v>
      </c>
      <c r="P17" s="21">
        <v>-0.59891428862404805</v>
      </c>
      <c r="Q17" s="21">
        <v>-0.55683667549909699</v>
      </c>
      <c r="R17" s="21">
        <v>-0.64665889734500503</v>
      </c>
      <c r="S17" s="21">
        <v>-0.486991398708991</v>
      </c>
      <c r="T17" s="21">
        <v>-0.60826748816995102</v>
      </c>
      <c r="U17" s="21">
        <v>-0.62964311848310495</v>
      </c>
      <c r="V17" s="21">
        <v>-0.57322336845645905</v>
      </c>
      <c r="W17" s="21">
        <v>-0.64831227370893096</v>
      </c>
      <c r="X17" s="21">
        <v>-0.82342088657562795</v>
      </c>
      <c r="Y17" s="21">
        <v>-0.55357855407194101</v>
      </c>
      <c r="Z17" s="21">
        <v>-0.29272296889146798</v>
      </c>
      <c r="AA17" s="21"/>
      <c r="AB17" s="21">
        <v>-0.54291805629279999</v>
      </c>
      <c r="AC17" s="21">
        <v>-0.62918598049776397</v>
      </c>
      <c r="AD17" s="21">
        <v>-0.66361357936714305</v>
      </c>
      <c r="AE17" s="21">
        <v>-0.52172729776420101</v>
      </c>
      <c r="AF17" s="21"/>
      <c r="AG17" s="21">
        <v>-0.61476370177855999</v>
      </c>
      <c r="AH17" s="21">
        <v>-0.52388383673537298</v>
      </c>
      <c r="AI17" s="21">
        <v>-0.52416499422754903</v>
      </c>
      <c r="AJ17" s="21">
        <v>-0.92299306851523899</v>
      </c>
      <c r="AK17" s="21"/>
      <c r="AL17" s="21">
        <v>-0.57304904033363102</v>
      </c>
      <c r="AM17" s="21">
        <v>-0.68833581363394203</v>
      </c>
      <c r="AN17" s="21">
        <v>-0.33058299998232199</v>
      </c>
      <c r="AO17" s="21">
        <v>-0.69124374125051802</v>
      </c>
      <c r="AP17" s="21">
        <v>-0.724224907328331</v>
      </c>
      <c r="AQ17" s="21">
        <v>-0.55886277578995103</v>
      </c>
      <c r="AR17" s="21"/>
      <c r="AS17" s="21">
        <v>-0.58607157577681201</v>
      </c>
      <c r="AT17" s="21">
        <v>-0.64989191614946096</v>
      </c>
      <c r="AU17" s="21">
        <v>-0.64989191614946096</v>
      </c>
      <c r="AV17" s="21" t="s">
        <v>136</v>
      </c>
      <c r="AW17" s="21" t="s">
        <v>136</v>
      </c>
      <c r="AX17" s="21" t="s">
        <v>136</v>
      </c>
      <c r="AY17" s="21">
        <v>-0.414886147580598</v>
      </c>
      <c r="AZ17" s="21">
        <v>-0.355876057642254</v>
      </c>
      <c r="BA17" s="21">
        <v>-0.24967981926911201</v>
      </c>
      <c r="BB17" s="21"/>
      <c r="BC17" s="21">
        <v>-0.60856632800952504</v>
      </c>
      <c r="BD17" s="21">
        <v>-0.53228760709732303</v>
      </c>
      <c r="BE17" s="21">
        <v>-0.51060074242948505</v>
      </c>
      <c r="BF17" s="21">
        <v>-0.51029785711818998</v>
      </c>
      <c r="BG17" s="21">
        <v>-0.66291828032170697</v>
      </c>
      <c r="BH17" s="21">
        <v>6.80955999968402E-2</v>
      </c>
      <c r="BI17" s="21"/>
      <c r="BJ17" s="21">
        <v>-0.60472167952719502</v>
      </c>
      <c r="BK17" s="21">
        <v>-0.66153008665622703</v>
      </c>
      <c r="BL17" s="21">
        <v>-0.58583885457573903</v>
      </c>
      <c r="BM17" s="21">
        <v>-0.53530238247740203</v>
      </c>
      <c r="BN17" s="21">
        <v>-0.59497377054575695</v>
      </c>
      <c r="BO17" s="21">
        <v>-0.58407411303025802</v>
      </c>
      <c r="BP17" s="21"/>
      <c r="BQ17" s="21">
        <v>-0.62343956614901896</v>
      </c>
      <c r="BR17" s="21">
        <v>-0.51296743377004805</v>
      </c>
      <c r="BS17" s="21"/>
      <c r="BT17" s="21">
        <v>-0.64978391790839996</v>
      </c>
      <c r="BU17" s="21">
        <v>-0.53233951858827799</v>
      </c>
      <c r="BV17" s="21"/>
      <c r="BW17" s="21">
        <v>-0.47607804932693198</v>
      </c>
      <c r="BX17" s="21">
        <v>-0.80892844301491795</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7.9881327867681401E-2</v>
      </c>
      <c r="D9" s="17">
        <v>9.9320628287288507E-2</v>
      </c>
      <c r="E9" s="17">
        <v>6.3423598095401601E-2</v>
      </c>
      <c r="F9" s="17"/>
      <c r="G9" s="17">
        <v>8.8806075068393997E-2</v>
      </c>
      <c r="H9" s="17">
        <v>8.56260901070105E-2</v>
      </c>
      <c r="I9" s="17">
        <v>7.6650441741793196E-2</v>
      </c>
      <c r="J9" s="17"/>
      <c r="K9" s="17">
        <v>0.118472908670207</v>
      </c>
      <c r="L9" s="17">
        <v>4.5722059771602201E-2</v>
      </c>
      <c r="M9" s="17">
        <v>5.4864067778035402E-2</v>
      </c>
      <c r="N9" s="17">
        <v>4.1864687511485199E-2</v>
      </c>
      <c r="O9" s="17">
        <v>0</v>
      </c>
      <c r="P9" s="17">
        <v>8.0583476521648698E-2</v>
      </c>
      <c r="Q9" s="17">
        <v>0.13877504307723601</v>
      </c>
      <c r="R9" s="17">
        <v>7.6225952767186203E-2</v>
      </c>
      <c r="S9" s="17">
        <v>5.7192923413260703E-2</v>
      </c>
      <c r="T9" s="17">
        <v>7.0268411930473507E-2</v>
      </c>
      <c r="U9" s="17">
        <v>3.77470026105306E-2</v>
      </c>
      <c r="V9" s="17">
        <v>0.14058237112750099</v>
      </c>
      <c r="W9" s="17">
        <v>0.15731482573033001</v>
      </c>
      <c r="X9" s="17">
        <v>0</v>
      </c>
      <c r="Y9" s="17">
        <v>9.7156813319599106E-2</v>
      </c>
      <c r="Z9" s="17">
        <v>0.12035390614342301</v>
      </c>
      <c r="AA9" s="17"/>
      <c r="AB9" s="17">
        <v>9.9326109460767406E-2</v>
      </c>
      <c r="AC9" s="17">
        <v>8.1550047657153804E-2</v>
      </c>
      <c r="AD9" s="17">
        <v>6.6029674696384502E-2</v>
      </c>
      <c r="AE9" s="17">
        <v>3.2348161060619302E-2</v>
      </c>
      <c r="AF9" s="17"/>
      <c r="AG9" s="17">
        <v>8.4295254416093701E-2</v>
      </c>
      <c r="AH9" s="17">
        <v>5.1785564714029203E-2</v>
      </c>
      <c r="AI9" s="17">
        <v>6.3228430814160505E-2</v>
      </c>
      <c r="AJ9" s="17">
        <v>0</v>
      </c>
      <c r="AK9" s="17"/>
      <c r="AL9" s="17">
        <v>5.5832241335357802E-2</v>
      </c>
      <c r="AM9" s="17">
        <v>5.6725352856280199E-2</v>
      </c>
      <c r="AN9" s="17">
        <v>0.13483991792049499</v>
      </c>
      <c r="AO9" s="17">
        <v>2.5475198476787898E-2</v>
      </c>
      <c r="AP9" s="17">
        <v>4.4348835343311098E-2</v>
      </c>
      <c r="AQ9" s="17">
        <v>0.12317368460266299</v>
      </c>
      <c r="AR9" s="17"/>
      <c r="AS9" s="17">
        <v>9.3052376863600197E-2</v>
      </c>
      <c r="AT9" s="17">
        <v>2.8271045083763199E-2</v>
      </c>
      <c r="AU9" s="17">
        <v>2.8271045083763199E-2</v>
      </c>
      <c r="AV9" s="17" t="s">
        <v>136</v>
      </c>
      <c r="AW9" s="17" t="s">
        <v>136</v>
      </c>
      <c r="AX9" s="17" t="s">
        <v>136</v>
      </c>
      <c r="AY9" s="17">
        <v>0.119736746563809</v>
      </c>
      <c r="AZ9" s="17">
        <v>2.91023556989514E-2</v>
      </c>
      <c r="BA9" s="17">
        <v>0</v>
      </c>
      <c r="BB9" s="17"/>
      <c r="BC9" s="17">
        <v>5.9786419132359901E-2</v>
      </c>
      <c r="BD9" s="17">
        <v>6.4661146742280295E-2</v>
      </c>
      <c r="BE9" s="17">
        <v>0</v>
      </c>
      <c r="BF9" s="17">
        <v>0.16360065220686201</v>
      </c>
      <c r="BG9" s="17">
        <v>6.8820980990418196E-2</v>
      </c>
      <c r="BH9" s="17">
        <v>0.15849396533304899</v>
      </c>
      <c r="BI9" s="17"/>
      <c r="BJ9" s="17">
        <v>0.10634454049087</v>
      </c>
      <c r="BK9" s="17">
        <v>7.5096694094197405E-2</v>
      </c>
      <c r="BL9" s="17">
        <v>9.5133852899768501E-2</v>
      </c>
      <c r="BM9" s="17">
        <v>8.4261872831593504E-2</v>
      </c>
      <c r="BN9" s="17">
        <v>7.8182922236264801E-2</v>
      </c>
      <c r="BO9" s="17">
        <v>4.0405794871123599E-2</v>
      </c>
      <c r="BP9" s="17"/>
      <c r="BQ9" s="17">
        <v>7.9545168112442596E-2</v>
      </c>
      <c r="BR9" s="17">
        <v>8.1670799864214397E-2</v>
      </c>
      <c r="BS9" s="17"/>
      <c r="BT9" s="17">
        <v>7.8586636421996203E-2</v>
      </c>
      <c r="BU9" s="17">
        <v>8.2201719863713996E-2</v>
      </c>
      <c r="BV9" s="17"/>
      <c r="BW9" s="17">
        <v>0.102872394457503</v>
      </c>
      <c r="BX9" s="17">
        <v>3.0319906907804301E-2</v>
      </c>
    </row>
    <row r="10" spans="2:76" x14ac:dyDescent="0.35">
      <c r="B10" s="18" t="s">
        <v>337</v>
      </c>
      <c r="C10" s="17">
        <v>8.5065362985538504E-2</v>
      </c>
      <c r="D10" s="17">
        <v>5.9021604265431599E-2</v>
      </c>
      <c r="E10" s="17">
        <v>0.107684077924609</v>
      </c>
      <c r="F10" s="17"/>
      <c r="G10" s="17">
        <v>7.4659020051510094E-2</v>
      </c>
      <c r="H10" s="17">
        <v>8.4461497783206593E-2</v>
      </c>
      <c r="I10" s="17">
        <v>8.6597182842119397E-2</v>
      </c>
      <c r="J10" s="17"/>
      <c r="K10" s="17">
        <v>9.8732025219970695E-2</v>
      </c>
      <c r="L10" s="17">
        <v>7.8171085122719294E-2</v>
      </c>
      <c r="M10" s="17">
        <v>0.15074573258236501</v>
      </c>
      <c r="N10" s="17">
        <v>8.1367905671624205E-2</v>
      </c>
      <c r="O10" s="17">
        <v>0</v>
      </c>
      <c r="P10" s="17">
        <v>8.0583476521648698E-2</v>
      </c>
      <c r="Q10" s="17">
        <v>0.10989884939387801</v>
      </c>
      <c r="R10" s="17">
        <v>4.9414480284698303E-2</v>
      </c>
      <c r="S10" s="17">
        <v>0</v>
      </c>
      <c r="T10" s="17">
        <v>7.2858106243179302E-2</v>
      </c>
      <c r="U10" s="17">
        <v>0.19941429372924999</v>
      </c>
      <c r="V10" s="17">
        <v>0.14292602719762601</v>
      </c>
      <c r="W10" s="17">
        <v>0.121754452687974</v>
      </c>
      <c r="X10" s="17">
        <v>0</v>
      </c>
      <c r="Y10" s="17">
        <v>0</v>
      </c>
      <c r="Z10" s="17">
        <v>0.131937995376644</v>
      </c>
      <c r="AA10" s="17"/>
      <c r="AB10" s="17">
        <v>8.66885650447905E-2</v>
      </c>
      <c r="AC10" s="17">
        <v>8.7590035274639599E-2</v>
      </c>
      <c r="AD10" s="17">
        <v>7.9785782169353503E-2</v>
      </c>
      <c r="AE10" s="17">
        <v>6.5314915386755795E-2</v>
      </c>
      <c r="AF10" s="17"/>
      <c r="AG10" s="17">
        <v>8.2237858206578196E-2</v>
      </c>
      <c r="AH10" s="17">
        <v>0.16773365170116999</v>
      </c>
      <c r="AI10" s="17">
        <v>7.8887409536239197E-2</v>
      </c>
      <c r="AJ10" s="17">
        <v>0</v>
      </c>
      <c r="AK10" s="17"/>
      <c r="AL10" s="17">
        <v>0.10377412391702399</v>
      </c>
      <c r="AM10" s="17">
        <v>5.9899486606373002E-2</v>
      </c>
      <c r="AN10" s="17">
        <v>9.2952582822648094E-2</v>
      </c>
      <c r="AO10" s="17">
        <v>4.9134255533404399E-2</v>
      </c>
      <c r="AP10" s="17">
        <v>0.11580812669007599</v>
      </c>
      <c r="AQ10" s="17">
        <v>0.122685716279885</v>
      </c>
      <c r="AR10" s="17"/>
      <c r="AS10" s="17">
        <v>8.6113887404984699E-2</v>
      </c>
      <c r="AT10" s="17">
        <v>0.124572394584947</v>
      </c>
      <c r="AU10" s="17">
        <v>0.124572394584947</v>
      </c>
      <c r="AV10" s="17" t="s">
        <v>136</v>
      </c>
      <c r="AW10" s="17" t="s">
        <v>136</v>
      </c>
      <c r="AX10" s="17" t="s">
        <v>136</v>
      </c>
      <c r="AY10" s="17">
        <v>0</v>
      </c>
      <c r="AZ10" s="17">
        <v>6.00837950192444E-2</v>
      </c>
      <c r="BA10" s="17">
        <v>0</v>
      </c>
      <c r="BB10" s="17"/>
      <c r="BC10" s="17">
        <v>0.101346080029366</v>
      </c>
      <c r="BD10" s="17">
        <v>9.6817830839270702E-2</v>
      </c>
      <c r="BE10" s="17">
        <v>4.9754994909852697E-2</v>
      </c>
      <c r="BF10" s="17">
        <v>7.8486969439881704E-2</v>
      </c>
      <c r="BG10" s="17">
        <v>7.2563879473097503E-2</v>
      </c>
      <c r="BH10" s="17">
        <v>0.10830600237237201</v>
      </c>
      <c r="BI10" s="17"/>
      <c r="BJ10" s="17">
        <v>0.12937227617413799</v>
      </c>
      <c r="BK10" s="17">
        <v>3.66339765865277E-2</v>
      </c>
      <c r="BL10" s="17">
        <v>6.9259099432193799E-2</v>
      </c>
      <c r="BM10" s="17">
        <v>7.1201665224895405E-2</v>
      </c>
      <c r="BN10" s="17">
        <v>0.124642304552756</v>
      </c>
      <c r="BO10" s="17">
        <v>0.118351744422054</v>
      </c>
      <c r="BP10" s="17"/>
      <c r="BQ10" s="17">
        <v>7.9915332748069404E-2</v>
      </c>
      <c r="BR10" s="17">
        <v>9.2030151691447196E-2</v>
      </c>
      <c r="BS10" s="17"/>
      <c r="BT10" s="17">
        <v>8.4404475509963994E-2</v>
      </c>
      <c r="BU10" s="17">
        <v>8.6818839548948701E-2</v>
      </c>
      <c r="BV10" s="17"/>
      <c r="BW10" s="17">
        <v>8.9381333720321504E-2</v>
      </c>
      <c r="BX10" s="17">
        <v>7.6246257105259896E-2</v>
      </c>
    </row>
    <row r="11" spans="2:76" x14ac:dyDescent="0.35">
      <c r="B11" s="18" t="s">
        <v>338</v>
      </c>
      <c r="C11" s="17">
        <v>0.181823622432744</v>
      </c>
      <c r="D11" s="17">
        <v>0.19294027022863799</v>
      </c>
      <c r="E11" s="17">
        <v>0.172815672318268</v>
      </c>
      <c r="F11" s="17"/>
      <c r="G11" s="17">
        <v>0.19243696793989401</v>
      </c>
      <c r="H11" s="17">
        <v>0.147281757034743</v>
      </c>
      <c r="I11" s="17">
        <v>0.19315679765909899</v>
      </c>
      <c r="J11" s="17"/>
      <c r="K11" s="17">
        <v>0.16538313059929</v>
      </c>
      <c r="L11" s="17">
        <v>0.14881933731989599</v>
      </c>
      <c r="M11" s="17">
        <v>0.120315577070414</v>
      </c>
      <c r="N11" s="17">
        <v>0.29839251739689598</v>
      </c>
      <c r="O11" s="17">
        <v>0.43332473787062298</v>
      </c>
      <c r="P11" s="17">
        <v>9.6261122682356107E-2</v>
      </c>
      <c r="Q11" s="17">
        <v>0.19762385091629101</v>
      </c>
      <c r="R11" s="17">
        <v>0.24255751408325801</v>
      </c>
      <c r="S11" s="17">
        <v>0.11595464591935099</v>
      </c>
      <c r="T11" s="17">
        <v>0.18427053762694701</v>
      </c>
      <c r="U11" s="17">
        <v>0.148201639758552</v>
      </c>
      <c r="V11" s="17">
        <v>0.14195872193012099</v>
      </c>
      <c r="W11" s="17">
        <v>0.22092323810692399</v>
      </c>
      <c r="X11" s="17">
        <v>0.27059989997169798</v>
      </c>
      <c r="Y11" s="17">
        <v>0.10347123446942</v>
      </c>
      <c r="Z11" s="17">
        <v>0.129988791049923</v>
      </c>
      <c r="AA11" s="17"/>
      <c r="AB11" s="17">
        <v>0.24119048369073401</v>
      </c>
      <c r="AC11" s="17">
        <v>0.17513139473014799</v>
      </c>
      <c r="AD11" s="17">
        <v>0.131614948515134</v>
      </c>
      <c r="AE11" s="17">
        <v>0.151620290678807</v>
      </c>
      <c r="AF11" s="17"/>
      <c r="AG11" s="17">
        <v>0.169111661586134</v>
      </c>
      <c r="AH11" s="17">
        <v>0.211889245078452</v>
      </c>
      <c r="AI11" s="17">
        <v>0.19100362039205901</v>
      </c>
      <c r="AJ11" s="17">
        <v>0.17537583586287001</v>
      </c>
      <c r="AK11" s="17"/>
      <c r="AL11" s="17">
        <v>0.12011260028988099</v>
      </c>
      <c r="AM11" s="17">
        <v>0.210253333020061</v>
      </c>
      <c r="AN11" s="17">
        <v>0.20979454649218099</v>
      </c>
      <c r="AO11" s="17">
        <v>0.18715040550827</v>
      </c>
      <c r="AP11" s="17">
        <v>9.0443957940391298E-2</v>
      </c>
      <c r="AQ11" s="17">
        <v>0.23359901942955</v>
      </c>
      <c r="AR11" s="17"/>
      <c r="AS11" s="17">
        <v>0.18735851662334299</v>
      </c>
      <c r="AT11" s="17">
        <v>0.215648132601475</v>
      </c>
      <c r="AU11" s="17">
        <v>0.215648132601475</v>
      </c>
      <c r="AV11" s="17" t="s">
        <v>136</v>
      </c>
      <c r="AW11" s="17" t="s">
        <v>136</v>
      </c>
      <c r="AX11" s="17" t="s">
        <v>136</v>
      </c>
      <c r="AY11" s="17">
        <v>0.19030462319108199</v>
      </c>
      <c r="AZ11" s="17">
        <v>7.77584330486535E-2</v>
      </c>
      <c r="BA11" s="17">
        <v>0.37516009036544401</v>
      </c>
      <c r="BB11" s="17"/>
      <c r="BC11" s="17">
        <v>0.19685485626027699</v>
      </c>
      <c r="BD11" s="17">
        <v>0.121222201762627</v>
      </c>
      <c r="BE11" s="17">
        <v>0.277438797107879</v>
      </c>
      <c r="BF11" s="17">
        <v>0.21157343745142801</v>
      </c>
      <c r="BG11" s="17">
        <v>0.16134760843252399</v>
      </c>
      <c r="BH11" s="17">
        <v>0.114738546065639</v>
      </c>
      <c r="BI11" s="17"/>
      <c r="BJ11" s="17">
        <v>0.116555355080948</v>
      </c>
      <c r="BK11" s="17">
        <v>0.20655589318786199</v>
      </c>
      <c r="BL11" s="17">
        <v>0.152570901328172</v>
      </c>
      <c r="BM11" s="17">
        <v>0.201157757599291</v>
      </c>
      <c r="BN11" s="17">
        <v>0.19492451062108901</v>
      </c>
      <c r="BO11" s="17">
        <v>0.17147491082003699</v>
      </c>
      <c r="BP11" s="17"/>
      <c r="BQ11" s="17">
        <v>0.15716557384819499</v>
      </c>
      <c r="BR11" s="17">
        <v>0.24235545632518599</v>
      </c>
      <c r="BS11" s="17"/>
      <c r="BT11" s="17">
        <v>0.145990453575707</v>
      </c>
      <c r="BU11" s="17">
        <v>0.207129001961393</v>
      </c>
      <c r="BV11" s="17"/>
      <c r="BW11" s="17">
        <v>0.17869699280845699</v>
      </c>
      <c r="BX11" s="17">
        <v>0.18991648375731701</v>
      </c>
    </row>
    <row r="12" spans="2:76" x14ac:dyDescent="0.35">
      <c r="B12" s="18" t="s">
        <v>339</v>
      </c>
      <c r="C12" s="17">
        <v>0.135340535129095</v>
      </c>
      <c r="D12" s="17">
        <v>0.152648518217464</v>
      </c>
      <c r="E12" s="17">
        <v>0.120877619965547</v>
      </c>
      <c r="F12" s="17"/>
      <c r="G12" s="17">
        <v>0.10449752716121299</v>
      </c>
      <c r="H12" s="17">
        <v>0.117210367699462</v>
      </c>
      <c r="I12" s="17">
        <v>0.145874116779386</v>
      </c>
      <c r="J12" s="17"/>
      <c r="K12" s="17">
        <v>0.14932594131274399</v>
      </c>
      <c r="L12" s="17">
        <v>0.19444895397331399</v>
      </c>
      <c r="M12" s="17">
        <v>0.15239025254330801</v>
      </c>
      <c r="N12" s="17">
        <v>0.122886052922714</v>
      </c>
      <c r="O12" s="17">
        <v>0</v>
      </c>
      <c r="P12" s="17">
        <v>8.0583476521648698E-2</v>
      </c>
      <c r="Q12" s="17">
        <v>8.7723522397229706E-2</v>
      </c>
      <c r="R12" s="17">
        <v>0.20779090918729301</v>
      </c>
      <c r="S12" s="17">
        <v>5.72464411083543E-2</v>
      </c>
      <c r="T12" s="17">
        <v>9.1615872882268704E-2</v>
      </c>
      <c r="U12" s="17">
        <v>0.16291797699029201</v>
      </c>
      <c r="V12" s="17">
        <v>0.22298905561617099</v>
      </c>
      <c r="W12" s="17">
        <v>9.3568315358592793E-2</v>
      </c>
      <c r="X12" s="17">
        <v>0.17940345893300999</v>
      </c>
      <c r="Y12" s="17">
        <v>9.7955872007609995E-2</v>
      </c>
      <c r="Z12" s="17">
        <v>0</v>
      </c>
      <c r="AA12" s="17"/>
      <c r="AB12" s="17">
        <v>0.133035407786259</v>
      </c>
      <c r="AC12" s="17">
        <v>0.12101219428478099</v>
      </c>
      <c r="AD12" s="17">
        <v>0.10886026156323</v>
      </c>
      <c r="AE12" s="17">
        <v>0.23024907649507301</v>
      </c>
      <c r="AF12" s="17"/>
      <c r="AG12" s="17">
        <v>0.126050837383822</v>
      </c>
      <c r="AH12" s="17">
        <v>0.207740435357264</v>
      </c>
      <c r="AI12" s="17">
        <v>0.17094020923514</v>
      </c>
      <c r="AJ12" s="17">
        <v>8.1155671058455003E-2</v>
      </c>
      <c r="AK12" s="17"/>
      <c r="AL12" s="17">
        <v>0.17736740863395201</v>
      </c>
      <c r="AM12" s="17">
        <v>0.19483134396235399</v>
      </c>
      <c r="AN12" s="17">
        <v>0.109923732680691</v>
      </c>
      <c r="AO12" s="17">
        <v>2.2536783914238499E-2</v>
      </c>
      <c r="AP12" s="17">
        <v>4.4348835343311098E-2</v>
      </c>
      <c r="AQ12" s="17">
        <v>0.133679368789689</v>
      </c>
      <c r="AR12" s="17"/>
      <c r="AS12" s="17">
        <v>0.135725081773168</v>
      </c>
      <c r="AT12" s="17">
        <v>0.116217449099044</v>
      </c>
      <c r="AU12" s="17">
        <v>0.116217449099044</v>
      </c>
      <c r="AV12" s="17" t="s">
        <v>136</v>
      </c>
      <c r="AW12" s="17" t="s">
        <v>136</v>
      </c>
      <c r="AX12" s="17" t="s">
        <v>136</v>
      </c>
      <c r="AY12" s="17">
        <v>0.31752725935238202</v>
      </c>
      <c r="AZ12" s="17">
        <v>0.24429601561159001</v>
      </c>
      <c r="BA12" s="17">
        <v>0</v>
      </c>
      <c r="BB12" s="17"/>
      <c r="BC12" s="17">
        <v>0.19096774226219901</v>
      </c>
      <c r="BD12" s="17">
        <v>8.1725552559554507E-2</v>
      </c>
      <c r="BE12" s="17">
        <v>0.242720200560917</v>
      </c>
      <c r="BF12" s="17">
        <v>7.4751580227545703E-2</v>
      </c>
      <c r="BG12" s="17">
        <v>0.10792320418399499</v>
      </c>
      <c r="BH12" s="17">
        <v>0.206662287413546</v>
      </c>
      <c r="BI12" s="17"/>
      <c r="BJ12" s="17">
        <v>0.116781720777033</v>
      </c>
      <c r="BK12" s="17">
        <v>0.176712247406863</v>
      </c>
      <c r="BL12" s="17">
        <v>0.14299011853025001</v>
      </c>
      <c r="BM12" s="17">
        <v>0.10712717169206799</v>
      </c>
      <c r="BN12" s="17">
        <v>0.145190643018278</v>
      </c>
      <c r="BO12" s="17">
        <v>0.12835969572717701</v>
      </c>
      <c r="BP12" s="17"/>
      <c r="BQ12" s="17">
        <v>0.127500330851859</v>
      </c>
      <c r="BR12" s="17">
        <v>0.14935968414192699</v>
      </c>
      <c r="BS12" s="17"/>
      <c r="BT12" s="17">
        <v>0.124888955119664</v>
      </c>
      <c r="BU12" s="17">
        <v>0.14752620199236599</v>
      </c>
      <c r="BV12" s="17"/>
      <c r="BW12" s="17">
        <v>0.119407404014671</v>
      </c>
      <c r="BX12" s="17">
        <v>0.17090126598627101</v>
      </c>
    </row>
    <row r="13" spans="2:76" x14ac:dyDescent="0.35">
      <c r="B13" s="18" t="s">
        <v>340</v>
      </c>
      <c r="C13" s="17">
        <v>0.47401632934975102</v>
      </c>
      <c r="D13" s="17">
        <v>0.45932617835516498</v>
      </c>
      <c r="E13" s="17">
        <v>0.48507283507754001</v>
      </c>
      <c r="F13" s="17"/>
      <c r="G13" s="17">
        <v>0.47422760612238202</v>
      </c>
      <c r="H13" s="17">
        <v>0.52191611157437301</v>
      </c>
      <c r="I13" s="17">
        <v>0.45642062285542501</v>
      </c>
      <c r="J13" s="17"/>
      <c r="K13" s="17">
        <v>0.43687338285480798</v>
      </c>
      <c r="L13" s="17">
        <v>0.465351260137639</v>
      </c>
      <c r="M13" s="17">
        <v>0.38024906538025599</v>
      </c>
      <c r="N13" s="17">
        <v>0.415456673090083</v>
      </c>
      <c r="O13" s="17">
        <v>0.425740672972718</v>
      </c>
      <c r="P13" s="17">
        <v>0.66198844775269805</v>
      </c>
      <c r="Q13" s="17">
        <v>0.38929391021647303</v>
      </c>
      <c r="R13" s="17">
        <v>0.409232215493183</v>
      </c>
      <c r="S13" s="17">
        <v>0.702619328553867</v>
      </c>
      <c r="T13" s="17">
        <v>0.55748419338435795</v>
      </c>
      <c r="U13" s="17">
        <v>0.45171908691137502</v>
      </c>
      <c r="V13" s="17">
        <v>0.28239104684273098</v>
      </c>
      <c r="W13" s="17">
        <v>0.37205214789435698</v>
      </c>
      <c r="X13" s="17">
        <v>0.549996641095292</v>
      </c>
      <c r="Y13" s="17">
        <v>0.70141608020337098</v>
      </c>
      <c r="Z13" s="17">
        <v>0.54699904305494695</v>
      </c>
      <c r="AA13" s="17"/>
      <c r="AB13" s="17">
        <v>0.36423416012049997</v>
      </c>
      <c r="AC13" s="17">
        <v>0.50207914897052697</v>
      </c>
      <c r="AD13" s="17">
        <v>0.57599646303687102</v>
      </c>
      <c r="AE13" s="17">
        <v>0.52046755637874498</v>
      </c>
      <c r="AF13" s="17"/>
      <c r="AG13" s="17">
        <v>0.49849969388641902</v>
      </c>
      <c r="AH13" s="17">
        <v>0.36085110314908397</v>
      </c>
      <c r="AI13" s="17">
        <v>0.44421658716440598</v>
      </c>
      <c r="AJ13" s="17">
        <v>0.74346849307867502</v>
      </c>
      <c r="AK13" s="17"/>
      <c r="AL13" s="17">
        <v>0.505735653639933</v>
      </c>
      <c r="AM13" s="17">
        <v>0.43239454777480202</v>
      </c>
      <c r="AN13" s="17">
        <v>0.39236956418906499</v>
      </c>
      <c r="AO13" s="17">
        <v>0.68624191827091996</v>
      </c>
      <c r="AP13" s="17">
        <v>0.65948308669139699</v>
      </c>
      <c r="AQ13" s="17">
        <v>0.33232401230845698</v>
      </c>
      <c r="AR13" s="17"/>
      <c r="AS13" s="17">
        <v>0.45270925970888298</v>
      </c>
      <c r="AT13" s="17">
        <v>0.48343434485146702</v>
      </c>
      <c r="AU13" s="17">
        <v>0.48343434485146702</v>
      </c>
      <c r="AV13" s="17" t="s">
        <v>136</v>
      </c>
      <c r="AW13" s="17" t="s">
        <v>136</v>
      </c>
      <c r="AX13" s="17" t="s">
        <v>136</v>
      </c>
      <c r="AY13" s="17">
        <v>0.20593095377014001</v>
      </c>
      <c r="AZ13" s="17">
        <v>0.55587532375086701</v>
      </c>
      <c r="BA13" s="17">
        <v>0.62483990963455605</v>
      </c>
      <c r="BB13" s="17"/>
      <c r="BC13" s="17">
        <v>0.42450032392507597</v>
      </c>
      <c r="BD13" s="17">
        <v>0.59462359694506695</v>
      </c>
      <c r="BE13" s="17">
        <v>0.430086007421351</v>
      </c>
      <c r="BF13" s="17">
        <v>0.39780070987726301</v>
      </c>
      <c r="BG13" s="17">
        <v>0.53525842426081305</v>
      </c>
      <c r="BH13" s="17">
        <v>0.41179919881539401</v>
      </c>
      <c r="BI13" s="17"/>
      <c r="BJ13" s="17">
        <v>0.46125260965855402</v>
      </c>
      <c r="BK13" s="17">
        <v>0.47384243114355501</v>
      </c>
      <c r="BL13" s="17">
        <v>0.47162326851911701</v>
      </c>
      <c r="BM13" s="17">
        <v>0.493705225308333</v>
      </c>
      <c r="BN13" s="17">
        <v>0.41725655950788298</v>
      </c>
      <c r="BO13" s="17">
        <v>0.51331837375572298</v>
      </c>
      <c r="BP13" s="17"/>
      <c r="BQ13" s="17">
        <v>0.50528740739557898</v>
      </c>
      <c r="BR13" s="17">
        <v>0.40602815673005399</v>
      </c>
      <c r="BS13" s="17"/>
      <c r="BT13" s="17">
        <v>0.52492665188200405</v>
      </c>
      <c r="BU13" s="17">
        <v>0.42921896331600901</v>
      </c>
      <c r="BV13" s="17"/>
      <c r="BW13" s="17">
        <v>0.46441513440870602</v>
      </c>
      <c r="BX13" s="17">
        <v>0.49388918550636901</v>
      </c>
    </row>
    <row r="14" spans="2:76" x14ac:dyDescent="0.35">
      <c r="B14" s="18" t="s">
        <v>97</v>
      </c>
      <c r="C14" s="17">
        <v>4.3872822235189998E-2</v>
      </c>
      <c r="D14" s="17">
        <v>3.67428006460137E-2</v>
      </c>
      <c r="E14" s="17">
        <v>5.0126196618634003E-2</v>
      </c>
      <c r="F14" s="17"/>
      <c r="G14" s="17">
        <v>6.5372803656606707E-2</v>
      </c>
      <c r="H14" s="17">
        <v>4.3504175801205101E-2</v>
      </c>
      <c r="I14" s="17">
        <v>4.13008381221769E-2</v>
      </c>
      <c r="J14" s="17"/>
      <c r="K14" s="17">
        <v>3.1212611342980499E-2</v>
      </c>
      <c r="L14" s="17">
        <v>6.7487303674829802E-2</v>
      </c>
      <c r="M14" s="17">
        <v>0.14143530464562101</v>
      </c>
      <c r="N14" s="17">
        <v>4.0032163407197702E-2</v>
      </c>
      <c r="O14" s="17">
        <v>0.14093458915665899</v>
      </c>
      <c r="P14" s="17">
        <v>0</v>
      </c>
      <c r="Q14" s="17">
        <v>7.6684823998892204E-2</v>
      </c>
      <c r="R14" s="17">
        <v>1.47789281843807E-2</v>
      </c>
      <c r="S14" s="17">
        <v>6.6986661005167106E-2</v>
      </c>
      <c r="T14" s="17">
        <v>2.3502877932773399E-2</v>
      </c>
      <c r="U14" s="17">
        <v>0</v>
      </c>
      <c r="V14" s="17">
        <v>6.91527772858513E-2</v>
      </c>
      <c r="W14" s="17">
        <v>3.43870202218221E-2</v>
      </c>
      <c r="X14" s="17">
        <v>0</v>
      </c>
      <c r="Y14" s="17">
        <v>0</v>
      </c>
      <c r="Z14" s="17">
        <v>7.0720264375063194E-2</v>
      </c>
      <c r="AA14" s="17"/>
      <c r="AB14" s="17">
        <v>7.5525273896949199E-2</v>
      </c>
      <c r="AC14" s="17">
        <v>3.26371790827506E-2</v>
      </c>
      <c r="AD14" s="17">
        <v>3.7712870019027803E-2</v>
      </c>
      <c r="AE14" s="17">
        <v>0</v>
      </c>
      <c r="AF14" s="17"/>
      <c r="AG14" s="17">
        <v>3.9804694520952998E-2</v>
      </c>
      <c r="AH14" s="17">
        <v>0</v>
      </c>
      <c r="AI14" s="17">
        <v>5.17237428579954E-2</v>
      </c>
      <c r="AJ14" s="17">
        <v>0</v>
      </c>
      <c r="AK14" s="17"/>
      <c r="AL14" s="17">
        <v>3.7177972183852402E-2</v>
      </c>
      <c r="AM14" s="17">
        <v>4.5895935780130799E-2</v>
      </c>
      <c r="AN14" s="17">
        <v>6.0119655894919098E-2</v>
      </c>
      <c r="AO14" s="17">
        <v>2.9461438296378602E-2</v>
      </c>
      <c r="AP14" s="17">
        <v>4.5567157991513299E-2</v>
      </c>
      <c r="AQ14" s="17">
        <v>5.4538198589755997E-2</v>
      </c>
      <c r="AR14" s="17"/>
      <c r="AS14" s="17">
        <v>4.5040877626020298E-2</v>
      </c>
      <c r="AT14" s="17">
        <v>3.1856633779303201E-2</v>
      </c>
      <c r="AU14" s="17">
        <v>3.1856633779303201E-2</v>
      </c>
      <c r="AV14" s="17" t="s">
        <v>136</v>
      </c>
      <c r="AW14" s="17" t="s">
        <v>136</v>
      </c>
      <c r="AX14" s="17" t="s">
        <v>136</v>
      </c>
      <c r="AY14" s="17">
        <v>0.16650041712258701</v>
      </c>
      <c r="AZ14" s="17">
        <v>3.2884076870693599E-2</v>
      </c>
      <c r="BA14" s="17">
        <v>0</v>
      </c>
      <c r="BB14" s="17"/>
      <c r="BC14" s="17">
        <v>2.6544578390721701E-2</v>
      </c>
      <c r="BD14" s="17">
        <v>4.0949671151200802E-2</v>
      </c>
      <c r="BE14" s="17">
        <v>0</v>
      </c>
      <c r="BF14" s="17">
        <v>7.3786650797020306E-2</v>
      </c>
      <c r="BG14" s="17">
        <v>5.4085902659152002E-2</v>
      </c>
      <c r="BH14" s="17">
        <v>0</v>
      </c>
      <c r="BI14" s="17"/>
      <c r="BJ14" s="17">
        <v>6.9693497818457004E-2</v>
      </c>
      <c r="BK14" s="17">
        <v>3.11587575809949E-2</v>
      </c>
      <c r="BL14" s="17">
        <v>6.8422759290498805E-2</v>
      </c>
      <c r="BM14" s="17">
        <v>4.2546307343818902E-2</v>
      </c>
      <c r="BN14" s="17">
        <v>3.9803060063730598E-2</v>
      </c>
      <c r="BO14" s="17">
        <v>2.80894804038847E-2</v>
      </c>
      <c r="BP14" s="17"/>
      <c r="BQ14" s="17">
        <v>5.0586187043854501E-2</v>
      </c>
      <c r="BR14" s="17">
        <v>2.8555751247171399E-2</v>
      </c>
      <c r="BS14" s="17"/>
      <c r="BT14" s="17">
        <v>4.1202827490665603E-2</v>
      </c>
      <c r="BU14" s="17">
        <v>4.71052733175693E-2</v>
      </c>
      <c r="BV14" s="17"/>
      <c r="BW14" s="17">
        <v>4.5226740590341402E-2</v>
      </c>
      <c r="BX14" s="17">
        <v>3.8726900736978702E-2</v>
      </c>
    </row>
    <row r="15" spans="2:76" x14ac:dyDescent="0.35">
      <c r="B15" s="18" t="s">
        <v>341</v>
      </c>
      <c r="C15" s="20">
        <v>0.16494669085322</v>
      </c>
      <c r="D15" s="20">
        <v>0.15834223255272001</v>
      </c>
      <c r="E15" s="20">
        <v>0.17110767602001101</v>
      </c>
      <c r="F15" s="20"/>
      <c r="G15" s="20">
        <v>0.16346509511990401</v>
      </c>
      <c r="H15" s="20">
        <v>0.170087587890217</v>
      </c>
      <c r="I15" s="20">
        <v>0.16324762458391301</v>
      </c>
      <c r="J15" s="20"/>
      <c r="K15" s="20">
        <v>0.217204933890178</v>
      </c>
      <c r="L15" s="20">
        <v>0.123893144894322</v>
      </c>
      <c r="M15" s="20">
        <v>0.205609800360401</v>
      </c>
      <c r="N15" s="20">
        <v>0.123232593183109</v>
      </c>
      <c r="O15" s="20">
        <v>0</v>
      </c>
      <c r="P15" s="20">
        <v>0.16116695304329701</v>
      </c>
      <c r="Q15" s="20">
        <v>0.24867389247111399</v>
      </c>
      <c r="R15" s="20">
        <v>0.12564043305188399</v>
      </c>
      <c r="S15" s="20">
        <v>5.7192923413260703E-2</v>
      </c>
      <c r="T15" s="20">
        <v>0.14312651817365299</v>
      </c>
      <c r="U15" s="20">
        <v>0.237161296339781</v>
      </c>
      <c r="V15" s="20">
        <v>0.28350839832512598</v>
      </c>
      <c r="W15" s="20">
        <v>0.27906927841830498</v>
      </c>
      <c r="X15" s="20">
        <v>0</v>
      </c>
      <c r="Y15" s="20">
        <v>9.7156813319599106E-2</v>
      </c>
      <c r="Z15" s="20">
        <v>0.25229190152006598</v>
      </c>
      <c r="AA15" s="20"/>
      <c r="AB15" s="20">
        <v>0.186014674505558</v>
      </c>
      <c r="AC15" s="20">
        <v>0.169140082931793</v>
      </c>
      <c r="AD15" s="20">
        <v>0.14581545686573799</v>
      </c>
      <c r="AE15" s="20">
        <v>9.7663076447375E-2</v>
      </c>
      <c r="AF15" s="20"/>
      <c r="AG15" s="20">
        <v>0.16653311262267201</v>
      </c>
      <c r="AH15" s="20">
        <v>0.219519216415199</v>
      </c>
      <c r="AI15" s="20">
        <v>0.14211584035040001</v>
      </c>
      <c r="AJ15" s="20">
        <v>0</v>
      </c>
      <c r="AK15" s="20"/>
      <c r="AL15" s="20">
        <v>0.159606365252382</v>
      </c>
      <c r="AM15" s="20">
        <v>0.11662483946265299</v>
      </c>
      <c r="AN15" s="20">
        <v>0.227792500743144</v>
      </c>
      <c r="AO15" s="20">
        <v>7.4609454010192297E-2</v>
      </c>
      <c r="AP15" s="20">
        <v>0.160156962033387</v>
      </c>
      <c r="AQ15" s="20">
        <v>0.24585940088254801</v>
      </c>
      <c r="AR15" s="20"/>
      <c r="AS15" s="20">
        <v>0.17916626426858501</v>
      </c>
      <c r="AT15" s="20">
        <v>0.15284343966871</v>
      </c>
      <c r="AU15" s="20">
        <v>0.15284343966871</v>
      </c>
      <c r="AV15" s="20" t="s">
        <v>136</v>
      </c>
      <c r="AW15" s="20" t="s">
        <v>136</v>
      </c>
      <c r="AX15" s="20" t="s">
        <v>136</v>
      </c>
      <c r="AY15" s="20">
        <v>0.119736746563809</v>
      </c>
      <c r="AZ15" s="20">
        <v>8.91861507181958E-2</v>
      </c>
      <c r="BA15" s="20">
        <v>0</v>
      </c>
      <c r="BB15" s="20"/>
      <c r="BC15" s="20">
        <v>0.16113249916172601</v>
      </c>
      <c r="BD15" s="20">
        <v>0.161478977581551</v>
      </c>
      <c r="BE15" s="20">
        <v>4.9754994909852697E-2</v>
      </c>
      <c r="BF15" s="20">
        <v>0.242087621646743</v>
      </c>
      <c r="BG15" s="20">
        <v>0.141384860463516</v>
      </c>
      <c r="BH15" s="20">
        <v>0.26679996770542103</v>
      </c>
      <c r="BI15" s="20"/>
      <c r="BJ15" s="20">
        <v>0.23571681666500799</v>
      </c>
      <c r="BK15" s="20">
        <v>0.11173067068072499</v>
      </c>
      <c r="BL15" s="20">
        <v>0.16439295233196199</v>
      </c>
      <c r="BM15" s="20">
        <v>0.15546353805648899</v>
      </c>
      <c r="BN15" s="20">
        <v>0.20282522678902101</v>
      </c>
      <c r="BO15" s="20">
        <v>0.15875753929317801</v>
      </c>
      <c r="BP15" s="20"/>
      <c r="BQ15" s="20">
        <v>0.159460500860512</v>
      </c>
      <c r="BR15" s="20">
        <v>0.17370095155566201</v>
      </c>
      <c r="BS15" s="20"/>
      <c r="BT15" s="20">
        <v>0.16299111193196</v>
      </c>
      <c r="BU15" s="20">
        <v>0.169020559412663</v>
      </c>
      <c r="BV15" s="20"/>
      <c r="BW15" s="20">
        <v>0.19225372817782399</v>
      </c>
      <c r="BX15" s="20">
        <v>0.106566164013064</v>
      </c>
    </row>
    <row r="16" spans="2:76" x14ac:dyDescent="0.35">
      <c r="B16" s="18" t="s">
        <v>342</v>
      </c>
      <c r="C16" s="20">
        <v>0.60935686447884596</v>
      </c>
      <c r="D16" s="20">
        <v>0.61197469657262904</v>
      </c>
      <c r="E16" s="20">
        <v>0.60595045504308698</v>
      </c>
      <c r="F16" s="20"/>
      <c r="G16" s="20">
        <v>0.57872513328359498</v>
      </c>
      <c r="H16" s="20">
        <v>0.63912647927383504</v>
      </c>
      <c r="I16" s="20">
        <v>0.60229473963481195</v>
      </c>
      <c r="J16" s="20"/>
      <c r="K16" s="20">
        <v>0.58619932416755205</v>
      </c>
      <c r="L16" s="20">
        <v>0.65980021411095202</v>
      </c>
      <c r="M16" s="20">
        <v>0.532639317923564</v>
      </c>
      <c r="N16" s="20">
        <v>0.53834272601279698</v>
      </c>
      <c r="O16" s="20">
        <v>0.425740672972718</v>
      </c>
      <c r="P16" s="20">
        <v>0.74257192427434704</v>
      </c>
      <c r="Q16" s="20">
        <v>0.477017432613703</v>
      </c>
      <c r="R16" s="20">
        <v>0.61702312468047704</v>
      </c>
      <c r="S16" s="20">
        <v>0.75986576966222097</v>
      </c>
      <c r="T16" s="20">
        <v>0.64910006626662597</v>
      </c>
      <c r="U16" s="20">
        <v>0.61463706390166695</v>
      </c>
      <c r="V16" s="20">
        <v>0.50538010245890097</v>
      </c>
      <c r="W16" s="20">
        <v>0.46562046325294898</v>
      </c>
      <c r="X16" s="20">
        <v>0.72940010002830202</v>
      </c>
      <c r="Y16" s="20">
        <v>0.79937195221098101</v>
      </c>
      <c r="Z16" s="20">
        <v>0.54699904305494695</v>
      </c>
      <c r="AA16" s="20"/>
      <c r="AB16" s="20">
        <v>0.49726956790675902</v>
      </c>
      <c r="AC16" s="20">
        <v>0.62309134325530802</v>
      </c>
      <c r="AD16" s="20">
        <v>0.68485672460010005</v>
      </c>
      <c r="AE16" s="20">
        <v>0.75071663287381796</v>
      </c>
      <c r="AF16" s="20"/>
      <c r="AG16" s="20">
        <v>0.62455053127023996</v>
      </c>
      <c r="AH16" s="20">
        <v>0.56859153850634903</v>
      </c>
      <c r="AI16" s="20">
        <v>0.61515679639954601</v>
      </c>
      <c r="AJ16" s="20">
        <v>0.82462416413713002</v>
      </c>
      <c r="AK16" s="20"/>
      <c r="AL16" s="20">
        <v>0.68310306227388495</v>
      </c>
      <c r="AM16" s="20">
        <v>0.62722589173715504</v>
      </c>
      <c r="AN16" s="20">
        <v>0.50229329686975599</v>
      </c>
      <c r="AO16" s="20">
        <v>0.70877870218515904</v>
      </c>
      <c r="AP16" s="20">
        <v>0.70383192203470801</v>
      </c>
      <c r="AQ16" s="20">
        <v>0.46600338109814698</v>
      </c>
      <c r="AR16" s="20"/>
      <c r="AS16" s="20">
        <v>0.58843434148205098</v>
      </c>
      <c r="AT16" s="20">
        <v>0.59965179395051205</v>
      </c>
      <c r="AU16" s="20">
        <v>0.59965179395051205</v>
      </c>
      <c r="AV16" s="20" t="s">
        <v>136</v>
      </c>
      <c r="AW16" s="20" t="s">
        <v>136</v>
      </c>
      <c r="AX16" s="20" t="s">
        <v>136</v>
      </c>
      <c r="AY16" s="20">
        <v>0.52345821312252305</v>
      </c>
      <c r="AZ16" s="20">
        <v>0.80017133936245699</v>
      </c>
      <c r="BA16" s="20">
        <v>0.62483990963455605</v>
      </c>
      <c r="BB16" s="20"/>
      <c r="BC16" s="20">
        <v>0.61546806618727501</v>
      </c>
      <c r="BD16" s="20">
        <v>0.67634914950462099</v>
      </c>
      <c r="BE16" s="20">
        <v>0.67280620798226798</v>
      </c>
      <c r="BF16" s="20">
        <v>0.47255229010480898</v>
      </c>
      <c r="BG16" s="20">
        <v>0.64318162844480797</v>
      </c>
      <c r="BH16" s="20">
        <v>0.61846148622894004</v>
      </c>
      <c r="BI16" s="20"/>
      <c r="BJ16" s="20">
        <v>0.57803433043558705</v>
      </c>
      <c r="BK16" s="20">
        <v>0.65055467855041804</v>
      </c>
      <c r="BL16" s="20">
        <v>0.61461338704936697</v>
      </c>
      <c r="BM16" s="20">
        <v>0.60083239700040103</v>
      </c>
      <c r="BN16" s="20">
        <v>0.56244720252615998</v>
      </c>
      <c r="BO16" s="20">
        <v>0.64167806948290096</v>
      </c>
      <c r="BP16" s="20"/>
      <c r="BQ16" s="20">
        <v>0.63278773824743795</v>
      </c>
      <c r="BR16" s="20">
        <v>0.55538784087198101</v>
      </c>
      <c r="BS16" s="20"/>
      <c r="BT16" s="20">
        <v>0.64981560700166696</v>
      </c>
      <c r="BU16" s="20">
        <v>0.57674516530837505</v>
      </c>
      <c r="BV16" s="20"/>
      <c r="BW16" s="20">
        <v>0.58382253842337695</v>
      </c>
      <c r="BX16" s="20">
        <v>0.66479045149264004</v>
      </c>
    </row>
    <row r="17" spans="2:76" x14ac:dyDescent="0.35">
      <c r="B17" s="18" t="s">
        <v>109</v>
      </c>
      <c r="C17" s="21">
        <v>-0.44441017362562601</v>
      </c>
      <c r="D17" s="21">
        <v>-0.45363246401990898</v>
      </c>
      <c r="E17" s="21">
        <v>-0.434842779023076</v>
      </c>
      <c r="F17" s="21"/>
      <c r="G17" s="21">
        <v>-0.415260038163691</v>
      </c>
      <c r="H17" s="21">
        <v>-0.46903889138361798</v>
      </c>
      <c r="I17" s="21">
        <v>-0.439047115050899</v>
      </c>
      <c r="J17" s="21"/>
      <c r="K17" s="21">
        <v>-0.36899439027737402</v>
      </c>
      <c r="L17" s="21">
        <v>-0.535907069216631</v>
      </c>
      <c r="M17" s="21">
        <v>-0.32702951756316401</v>
      </c>
      <c r="N17" s="21">
        <v>-0.41511013282968801</v>
      </c>
      <c r="O17" s="21">
        <v>-0.425740672972718</v>
      </c>
      <c r="P17" s="21">
        <v>-0.58140497123104895</v>
      </c>
      <c r="Q17" s="21">
        <v>-0.22834354014258901</v>
      </c>
      <c r="R17" s="21">
        <v>-0.49138269162859199</v>
      </c>
      <c r="S17" s="21">
        <v>-0.70267284624895998</v>
      </c>
      <c r="T17" s="21">
        <v>-0.50597354809297401</v>
      </c>
      <c r="U17" s="21">
        <v>-0.377475767561887</v>
      </c>
      <c r="V17" s="21">
        <v>-0.22187170413377499</v>
      </c>
      <c r="W17" s="21">
        <v>-0.186551184834645</v>
      </c>
      <c r="X17" s="21">
        <v>-0.72940010002830202</v>
      </c>
      <c r="Y17" s="21">
        <v>-0.70221513889138198</v>
      </c>
      <c r="Z17" s="21">
        <v>-0.29470714153488098</v>
      </c>
      <c r="AA17" s="21"/>
      <c r="AB17" s="21">
        <v>-0.31125489340120099</v>
      </c>
      <c r="AC17" s="21">
        <v>-0.45395126032351502</v>
      </c>
      <c r="AD17" s="21">
        <v>-0.53904126773436201</v>
      </c>
      <c r="AE17" s="21">
        <v>-0.65305355642644303</v>
      </c>
      <c r="AF17" s="21"/>
      <c r="AG17" s="21">
        <v>-0.45801741864756901</v>
      </c>
      <c r="AH17" s="21">
        <v>-0.34907232209115002</v>
      </c>
      <c r="AI17" s="21">
        <v>-0.47304095604914598</v>
      </c>
      <c r="AJ17" s="21">
        <v>-0.82462416413713002</v>
      </c>
      <c r="AK17" s="21"/>
      <c r="AL17" s="21">
        <v>-0.52349669702150303</v>
      </c>
      <c r="AM17" s="21">
        <v>-0.51060105227450203</v>
      </c>
      <c r="AN17" s="21">
        <v>-0.27450079612661299</v>
      </c>
      <c r="AO17" s="21">
        <v>-0.634169248174967</v>
      </c>
      <c r="AP17" s="21">
        <v>-0.54367496000132098</v>
      </c>
      <c r="AQ17" s="21">
        <v>-0.220143980215599</v>
      </c>
      <c r="AR17" s="21"/>
      <c r="AS17" s="21">
        <v>-0.40926807721346697</v>
      </c>
      <c r="AT17" s="21">
        <v>-0.44680835428180099</v>
      </c>
      <c r="AU17" s="21">
        <v>-0.44680835428180099</v>
      </c>
      <c r="AV17" s="21" t="s">
        <v>136</v>
      </c>
      <c r="AW17" s="21" t="s">
        <v>136</v>
      </c>
      <c r="AX17" s="21" t="s">
        <v>136</v>
      </c>
      <c r="AY17" s="21">
        <v>-0.40372146655871399</v>
      </c>
      <c r="AZ17" s="21">
        <v>-0.71098518864426097</v>
      </c>
      <c r="BA17" s="21">
        <v>-0.62483990963455605</v>
      </c>
      <c r="BB17" s="21"/>
      <c r="BC17" s="21">
        <v>-0.454335567025549</v>
      </c>
      <c r="BD17" s="21">
        <v>-0.51487017192307005</v>
      </c>
      <c r="BE17" s="21">
        <v>-0.62305121307241496</v>
      </c>
      <c r="BF17" s="21">
        <v>-0.23046466845806499</v>
      </c>
      <c r="BG17" s="21">
        <v>-0.50179676798129202</v>
      </c>
      <c r="BH17" s="21">
        <v>-0.35166151852351901</v>
      </c>
      <c r="BI17" s="21"/>
      <c r="BJ17" s="21">
        <v>-0.34231751377057901</v>
      </c>
      <c r="BK17" s="21">
        <v>-0.53882400786969298</v>
      </c>
      <c r="BL17" s="21">
        <v>-0.45022043471740397</v>
      </c>
      <c r="BM17" s="21">
        <v>-0.44536885894391198</v>
      </c>
      <c r="BN17" s="21">
        <v>-0.35962197573714</v>
      </c>
      <c r="BO17" s="21">
        <v>-0.48292053018972297</v>
      </c>
      <c r="BP17" s="21"/>
      <c r="BQ17" s="21">
        <v>-0.473327237386926</v>
      </c>
      <c r="BR17" s="21">
        <v>-0.381686889316319</v>
      </c>
      <c r="BS17" s="21"/>
      <c r="BT17" s="21">
        <v>-0.48682449506970699</v>
      </c>
      <c r="BU17" s="21">
        <v>-0.40772460589571202</v>
      </c>
      <c r="BV17" s="21"/>
      <c r="BW17" s="21">
        <v>-0.39156881024555201</v>
      </c>
      <c r="BX17" s="21">
        <v>-0.55822428747957598</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1.03099490810934E-2</v>
      </c>
      <c r="D9" s="17">
        <v>1.9198992631012501E-2</v>
      </c>
      <c r="E9" s="17">
        <v>2.70656234423959E-3</v>
      </c>
      <c r="F9" s="17"/>
      <c r="G9" s="17">
        <v>0</v>
      </c>
      <c r="H9" s="17">
        <v>1.2029270735104101E-2</v>
      </c>
      <c r="I9" s="17">
        <v>1.0977512471989E-2</v>
      </c>
      <c r="J9" s="17"/>
      <c r="K9" s="17">
        <v>1.5873899187014401E-2</v>
      </c>
      <c r="L9" s="17">
        <v>0</v>
      </c>
      <c r="M9" s="17">
        <v>0</v>
      </c>
      <c r="N9" s="17">
        <v>0</v>
      </c>
      <c r="O9" s="17">
        <v>0</v>
      </c>
      <c r="P9" s="17">
        <v>0</v>
      </c>
      <c r="Q9" s="17">
        <v>1.71540535591896E-2</v>
      </c>
      <c r="R9" s="17">
        <v>0</v>
      </c>
      <c r="S9" s="17">
        <v>5.6076823892714997E-2</v>
      </c>
      <c r="T9" s="17">
        <v>7.3862481353100104E-3</v>
      </c>
      <c r="U9" s="17">
        <v>0</v>
      </c>
      <c r="V9" s="17">
        <v>7.1429593841649403E-2</v>
      </c>
      <c r="W9" s="17">
        <v>2.9762154839568698E-2</v>
      </c>
      <c r="X9" s="17">
        <v>0</v>
      </c>
      <c r="Y9" s="17">
        <v>4.8955031417989403E-2</v>
      </c>
      <c r="Z9" s="17">
        <v>0</v>
      </c>
      <c r="AA9" s="17"/>
      <c r="AB9" s="17">
        <v>1.00161063547208E-2</v>
      </c>
      <c r="AC9" s="17">
        <v>3.8805757745296698E-3</v>
      </c>
      <c r="AD9" s="17">
        <v>3.6179759764908399E-2</v>
      </c>
      <c r="AE9" s="17">
        <v>0</v>
      </c>
      <c r="AF9" s="17"/>
      <c r="AG9" s="17">
        <v>8.0851692299474791E-3</v>
      </c>
      <c r="AH9" s="17">
        <v>2.7078472972367901E-2</v>
      </c>
      <c r="AI9" s="17">
        <v>1.9247769073168001E-2</v>
      </c>
      <c r="AJ9" s="17">
        <v>0</v>
      </c>
      <c r="AK9" s="17"/>
      <c r="AL9" s="17">
        <v>0</v>
      </c>
      <c r="AM9" s="17">
        <v>7.7761877078335101E-3</v>
      </c>
      <c r="AN9" s="17">
        <v>3.75106034847391E-2</v>
      </c>
      <c r="AO9" s="17">
        <v>2.5475198476787898E-2</v>
      </c>
      <c r="AP9" s="17">
        <v>4.2420552600321799E-2</v>
      </c>
      <c r="AQ9" s="17">
        <v>1.92155734876387E-2</v>
      </c>
      <c r="AR9" s="17"/>
      <c r="AS9" s="17">
        <v>1.07154186637609E-2</v>
      </c>
      <c r="AT9" s="17">
        <v>9.9395295657861097E-3</v>
      </c>
      <c r="AU9" s="17">
        <v>9.9395295657861097E-3</v>
      </c>
      <c r="AV9" s="17" t="s">
        <v>136</v>
      </c>
      <c r="AW9" s="17" t="s">
        <v>136</v>
      </c>
      <c r="AX9" s="17" t="s">
        <v>136</v>
      </c>
      <c r="AY9" s="17">
        <v>0</v>
      </c>
      <c r="AZ9" s="17">
        <v>3.33753425942237E-2</v>
      </c>
      <c r="BA9" s="17">
        <v>0</v>
      </c>
      <c r="BB9" s="17"/>
      <c r="BC9" s="17">
        <v>9.6960035224391301E-3</v>
      </c>
      <c r="BD9" s="17">
        <v>0</v>
      </c>
      <c r="BE9" s="17">
        <v>0</v>
      </c>
      <c r="BF9" s="17">
        <v>8.8218176583591493E-3</v>
      </c>
      <c r="BG9" s="17">
        <v>1.22130190670736E-2</v>
      </c>
      <c r="BH9" s="17">
        <v>7.0305617459251402E-2</v>
      </c>
      <c r="BI9" s="17"/>
      <c r="BJ9" s="17">
        <v>9.8599227452769601E-3</v>
      </c>
      <c r="BK9" s="17">
        <v>6.8017454186163799E-3</v>
      </c>
      <c r="BL9" s="17">
        <v>0</v>
      </c>
      <c r="BM9" s="17">
        <v>5.4089400615136996E-3</v>
      </c>
      <c r="BN9" s="17">
        <v>3.0457760294091401E-2</v>
      </c>
      <c r="BO9" s="17">
        <v>1.1621674142363401E-2</v>
      </c>
      <c r="BP9" s="17"/>
      <c r="BQ9" s="17">
        <v>1.04869198788589E-2</v>
      </c>
      <c r="BR9" s="17">
        <v>1.0020205874230401E-2</v>
      </c>
      <c r="BS9" s="17"/>
      <c r="BT9" s="17">
        <v>1.17563092915567E-2</v>
      </c>
      <c r="BU9" s="17">
        <v>8.9966998968440404E-3</v>
      </c>
      <c r="BV9" s="17"/>
      <c r="BW9" s="17">
        <v>8.3575783625783606E-3</v>
      </c>
      <c r="BX9" s="17">
        <v>1.02360136498671E-2</v>
      </c>
    </row>
    <row r="10" spans="2:76" x14ac:dyDescent="0.35">
      <c r="B10" s="18" t="s">
        <v>337</v>
      </c>
      <c r="C10" s="17">
        <v>3.07189676847777E-2</v>
      </c>
      <c r="D10" s="17">
        <v>4.0689351000249098E-2</v>
      </c>
      <c r="E10" s="17">
        <v>2.2247430932879599E-2</v>
      </c>
      <c r="F10" s="17"/>
      <c r="G10" s="17">
        <v>3.5675297320395698E-2</v>
      </c>
      <c r="H10" s="17">
        <v>3.8203255202742002E-2</v>
      </c>
      <c r="I10" s="17">
        <v>2.73497318940089E-2</v>
      </c>
      <c r="J10" s="17"/>
      <c r="K10" s="17">
        <v>0</v>
      </c>
      <c r="L10" s="17">
        <v>5.6932966326917203E-2</v>
      </c>
      <c r="M10" s="17">
        <v>3.2238267142990398E-2</v>
      </c>
      <c r="N10" s="17">
        <v>8.19343106075274E-2</v>
      </c>
      <c r="O10" s="17">
        <v>0</v>
      </c>
      <c r="P10" s="17">
        <v>0</v>
      </c>
      <c r="Q10" s="17">
        <v>0</v>
      </c>
      <c r="R10" s="17">
        <v>4.9398282930540903E-2</v>
      </c>
      <c r="S10" s="17">
        <v>0</v>
      </c>
      <c r="T10" s="17">
        <v>7.4735571940732102E-3</v>
      </c>
      <c r="U10" s="17">
        <v>3.77470026105306E-2</v>
      </c>
      <c r="V10" s="17">
        <v>0</v>
      </c>
      <c r="W10" s="17">
        <v>6.3746510371737494E-2</v>
      </c>
      <c r="X10" s="17">
        <v>0.17940345893300999</v>
      </c>
      <c r="Y10" s="17">
        <v>4.8337887642324599E-2</v>
      </c>
      <c r="Z10" s="17">
        <v>0</v>
      </c>
      <c r="AA10" s="17"/>
      <c r="AB10" s="17">
        <v>2.2988292913118699E-2</v>
      </c>
      <c r="AC10" s="17">
        <v>3.7322397561569E-2</v>
      </c>
      <c r="AD10" s="17">
        <v>9.5931963734995108E-3</v>
      </c>
      <c r="AE10" s="17">
        <v>6.8149229400737102E-2</v>
      </c>
      <c r="AF10" s="17"/>
      <c r="AG10" s="17">
        <v>3.2973566905867398E-2</v>
      </c>
      <c r="AH10" s="17">
        <v>2.5845673887381002E-2</v>
      </c>
      <c r="AI10" s="17">
        <v>2.99557157621635E-2</v>
      </c>
      <c r="AJ10" s="17">
        <v>8.1155671058455003E-2</v>
      </c>
      <c r="AK10" s="17"/>
      <c r="AL10" s="17">
        <v>1.7073820070546201E-2</v>
      </c>
      <c r="AM10" s="17">
        <v>2.5131208313032002E-2</v>
      </c>
      <c r="AN10" s="17">
        <v>8.5215977551472699E-2</v>
      </c>
      <c r="AO10" s="17">
        <v>3.27086534884291E-2</v>
      </c>
      <c r="AP10" s="17">
        <v>0</v>
      </c>
      <c r="AQ10" s="17">
        <v>7.7505122577512603E-2</v>
      </c>
      <c r="AR10" s="17"/>
      <c r="AS10" s="17">
        <v>3.5991707215559603E-2</v>
      </c>
      <c r="AT10" s="17">
        <v>1.89170802065401E-2</v>
      </c>
      <c r="AU10" s="17">
        <v>1.89170802065401E-2</v>
      </c>
      <c r="AV10" s="17" t="s">
        <v>136</v>
      </c>
      <c r="AW10" s="17" t="s">
        <v>136</v>
      </c>
      <c r="AX10" s="17" t="s">
        <v>136</v>
      </c>
      <c r="AY10" s="17">
        <v>6.4267916510255096E-2</v>
      </c>
      <c r="AZ10" s="17">
        <v>0</v>
      </c>
      <c r="BA10" s="17">
        <v>0</v>
      </c>
      <c r="BB10" s="17"/>
      <c r="BC10" s="17">
        <v>3.25955879207507E-2</v>
      </c>
      <c r="BD10" s="17">
        <v>5.7964569698712901E-2</v>
      </c>
      <c r="BE10" s="17">
        <v>0</v>
      </c>
      <c r="BF10" s="17">
        <v>4.31903986349658E-2</v>
      </c>
      <c r="BG10" s="17">
        <v>2.1722461165484899E-2</v>
      </c>
      <c r="BH10" s="17">
        <v>0</v>
      </c>
      <c r="BI10" s="17"/>
      <c r="BJ10" s="17">
        <v>3.7530029372746201E-2</v>
      </c>
      <c r="BK10" s="17">
        <v>1.38955592062783E-2</v>
      </c>
      <c r="BL10" s="17">
        <v>0</v>
      </c>
      <c r="BM10" s="17">
        <v>2.0764509627218399E-2</v>
      </c>
      <c r="BN10" s="17">
        <v>3.2664681877371197E-2</v>
      </c>
      <c r="BO10" s="17">
        <v>9.5804360606385405E-2</v>
      </c>
      <c r="BP10" s="17"/>
      <c r="BQ10" s="17">
        <v>3.0549833883009601E-2</v>
      </c>
      <c r="BR10" s="17">
        <v>3.1501313907963902E-2</v>
      </c>
      <c r="BS10" s="17"/>
      <c r="BT10" s="17">
        <v>2.9124793563044201E-2</v>
      </c>
      <c r="BU10" s="17">
        <v>3.2707087948083399E-2</v>
      </c>
      <c r="BV10" s="17"/>
      <c r="BW10" s="17">
        <v>3.7922800220054897E-2</v>
      </c>
      <c r="BX10" s="17">
        <v>1.8468694544797899E-2</v>
      </c>
    </row>
    <row r="11" spans="2:76" x14ac:dyDescent="0.35">
      <c r="B11" s="18" t="s">
        <v>338</v>
      </c>
      <c r="C11" s="17">
        <v>9.1617763977488803E-2</v>
      </c>
      <c r="D11" s="17">
        <v>0.116836036300754</v>
      </c>
      <c r="E11" s="17">
        <v>7.0231821621297E-2</v>
      </c>
      <c r="F11" s="17"/>
      <c r="G11" s="17">
        <v>5.9370074017022399E-2</v>
      </c>
      <c r="H11" s="17">
        <v>9.1228571963507504E-2</v>
      </c>
      <c r="I11" s="17">
        <v>9.5821027123839303E-2</v>
      </c>
      <c r="J11" s="17"/>
      <c r="K11" s="17">
        <v>0.12883429342198099</v>
      </c>
      <c r="L11" s="17">
        <v>7.7081903404277605E-2</v>
      </c>
      <c r="M11" s="17">
        <v>0.119426188840854</v>
      </c>
      <c r="N11" s="17">
        <v>0.12422048881270099</v>
      </c>
      <c r="O11" s="17">
        <v>0.289585121316424</v>
      </c>
      <c r="P11" s="17">
        <v>0</v>
      </c>
      <c r="Q11" s="17">
        <v>1.6953653103110401E-2</v>
      </c>
      <c r="R11" s="17">
        <v>0.13996407857573401</v>
      </c>
      <c r="S11" s="17">
        <v>0.113375738317414</v>
      </c>
      <c r="T11" s="17">
        <v>0.10900414355742501</v>
      </c>
      <c r="U11" s="17">
        <v>0</v>
      </c>
      <c r="V11" s="17">
        <v>8.2606562355877794E-2</v>
      </c>
      <c r="W11" s="17">
        <v>0.152084843055975</v>
      </c>
      <c r="X11" s="17">
        <v>0</v>
      </c>
      <c r="Y11" s="17">
        <v>0</v>
      </c>
      <c r="Z11" s="17">
        <v>0</v>
      </c>
      <c r="AA11" s="17"/>
      <c r="AB11" s="17">
        <v>6.5855315307283099E-2</v>
      </c>
      <c r="AC11" s="17">
        <v>9.5263359281421295E-2</v>
      </c>
      <c r="AD11" s="17">
        <v>0.148948703891575</v>
      </c>
      <c r="AE11" s="17">
        <v>6.6566744083655094E-2</v>
      </c>
      <c r="AF11" s="17"/>
      <c r="AG11" s="17">
        <v>6.9517342568808801E-2</v>
      </c>
      <c r="AH11" s="17">
        <v>0.188627935714968</v>
      </c>
      <c r="AI11" s="17">
        <v>0.13947685791155301</v>
      </c>
      <c r="AJ11" s="17">
        <v>9.8368904378109204E-2</v>
      </c>
      <c r="AK11" s="17"/>
      <c r="AL11" s="17">
        <v>5.9149784717285901E-2</v>
      </c>
      <c r="AM11" s="17">
        <v>9.9223111332355202E-2</v>
      </c>
      <c r="AN11" s="17">
        <v>7.5277240324596095E-2</v>
      </c>
      <c r="AO11" s="17">
        <v>0.16741676250651699</v>
      </c>
      <c r="AP11" s="17">
        <v>6.4689968297874503E-2</v>
      </c>
      <c r="AQ11" s="17">
        <v>0.11778194023157</v>
      </c>
      <c r="AR11" s="17"/>
      <c r="AS11" s="17">
        <v>0.100692334115539</v>
      </c>
      <c r="AT11" s="17">
        <v>0.119940453676863</v>
      </c>
      <c r="AU11" s="17">
        <v>0.119940453676863</v>
      </c>
      <c r="AV11" s="17" t="s">
        <v>136</v>
      </c>
      <c r="AW11" s="17" t="s">
        <v>136</v>
      </c>
      <c r="AX11" s="17" t="s">
        <v>136</v>
      </c>
      <c r="AY11" s="17">
        <v>5.3969429350054797E-2</v>
      </c>
      <c r="AZ11" s="17">
        <v>0</v>
      </c>
      <c r="BA11" s="17">
        <v>0</v>
      </c>
      <c r="BB11" s="17"/>
      <c r="BC11" s="17">
        <v>9.1021107032454904E-2</v>
      </c>
      <c r="BD11" s="17">
        <v>7.2193137788924E-2</v>
      </c>
      <c r="BE11" s="17">
        <v>0</v>
      </c>
      <c r="BF11" s="17">
        <v>0.13091073114315999</v>
      </c>
      <c r="BG11" s="17">
        <v>8.7721618557443495E-2</v>
      </c>
      <c r="BH11" s="17">
        <v>9.4133365513973999E-2</v>
      </c>
      <c r="BI11" s="17"/>
      <c r="BJ11" s="17">
        <v>7.7402340701597502E-2</v>
      </c>
      <c r="BK11" s="17">
        <v>9.4255803016559406E-2</v>
      </c>
      <c r="BL11" s="17">
        <v>0.165598330948768</v>
      </c>
      <c r="BM11" s="17">
        <v>8.55059980562137E-2</v>
      </c>
      <c r="BN11" s="17">
        <v>9.2958124731953695E-2</v>
      </c>
      <c r="BO11" s="17">
        <v>6.0493010370243502E-2</v>
      </c>
      <c r="BP11" s="17"/>
      <c r="BQ11" s="17">
        <v>8.3653690266516395E-2</v>
      </c>
      <c r="BR11" s="17">
        <v>0.111578136223053</v>
      </c>
      <c r="BS11" s="17"/>
      <c r="BT11" s="17">
        <v>7.3829900679354701E-2</v>
      </c>
      <c r="BU11" s="17">
        <v>0.110574669826478</v>
      </c>
      <c r="BV11" s="17"/>
      <c r="BW11" s="17">
        <v>8.9722806489676996E-2</v>
      </c>
      <c r="BX11" s="17">
        <v>9.1909167899851499E-2</v>
      </c>
    </row>
    <row r="12" spans="2:76" x14ac:dyDescent="0.35">
      <c r="B12" s="18" t="s">
        <v>339</v>
      </c>
      <c r="C12" s="17">
        <v>0.15884167593866899</v>
      </c>
      <c r="D12" s="17">
        <v>0.146124396025748</v>
      </c>
      <c r="E12" s="17">
        <v>0.170234281838095</v>
      </c>
      <c r="F12" s="17"/>
      <c r="G12" s="17">
        <v>0.125603361094559</v>
      </c>
      <c r="H12" s="17">
        <v>0.115207384870367</v>
      </c>
      <c r="I12" s="17">
        <v>0.179031492639733</v>
      </c>
      <c r="J12" s="17"/>
      <c r="K12" s="17">
        <v>0.26837694344757701</v>
      </c>
      <c r="L12" s="17">
        <v>0.116161389804633</v>
      </c>
      <c r="M12" s="17">
        <v>0.17920063411523901</v>
      </c>
      <c r="N12" s="17">
        <v>0.24864260364358201</v>
      </c>
      <c r="O12" s="17">
        <v>0.14093458915665899</v>
      </c>
      <c r="P12" s="17">
        <v>8.0583476521648698E-2</v>
      </c>
      <c r="Q12" s="17">
        <v>0.16726329260766901</v>
      </c>
      <c r="R12" s="17">
        <v>0.17571850098399</v>
      </c>
      <c r="S12" s="17">
        <v>0.115900444948384</v>
      </c>
      <c r="T12" s="17">
        <v>0.121379642591597</v>
      </c>
      <c r="U12" s="17">
        <v>0.12513565300683899</v>
      </c>
      <c r="V12" s="17">
        <v>7.1165006967998198E-2</v>
      </c>
      <c r="W12" s="17">
        <v>0.16240671040954099</v>
      </c>
      <c r="X12" s="17">
        <v>0.182392882077378</v>
      </c>
      <c r="Y12" s="17">
        <v>0.25858103419225498</v>
      </c>
      <c r="Z12" s="17">
        <v>0</v>
      </c>
      <c r="AA12" s="17"/>
      <c r="AB12" s="17">
        <v>0.17349931525623999</v>
      </c>
      <c r="AC12" s="17">
        <v>0.163048992324453</v>
      </c>
      <c r="AD12" s="17">
        <v>0.106621672750372</v>
      </c>
      <c r="AE12" s="17">
        <v>0.205017047345984</v>
      </c>
      <c r="AF12" s="17"/>
      <c r="AG12" s="17">
        <v>0.14804675594153699</v>
      </c>
      <c r="AH12" s="17">
        <v>0.27710833770672</v>
      </c>
      <c r="AI12" s="17">
        <v>0.17476617152944099</v>
      </c>
      <c r="AJ12" s="17">
        <v>9.01936272280454E-2</v>
      </c>
      <c r="AK12" s="17"/>
      <c r="AL12" s="17">
        <v>0.18403596258098301</v>
      </c>
      <c r="AM12" s="17">
        <v>0.146075106376575</v>
      </c>
      <c r="AN12" s="17">
        <v>0.15369004246906601</v>
      </c>
      <c r="AO12" s="17">
        <v>7.6846831752477904E-2</v>
      </c>
      <c r="AP12" s="17">
        <v>0.16103010566027201</v>
      </c>
      <c r="AQ12" s="17">
        <v>0.160531564621548</v>
      </c>
      <c r="AR12" s="17"/>
      <c r="AS12" s="17">
        <v>0.159541872136992</v>
      </c>
      <c r="AT12" s="17">
        <v>0.14753731261518799</v>
      </c>
      <c r="AU12" s="17">
        <v>0.14753731261518799</v>
      </c>
      <c r="AV12" s="17" t="s">
        <v>136</v>
      </c>
      <c r="AW12" s="17" t="s">
        <v>136</v>
      </c>
      <c r="AX12" s="17" t="s">
        <v>136</v>
      </c>
      <c r="AY12" s="17">
        <v>0.26248791717026598</v>
      </c>
      <c r="AZ12" s="17">
        <v>0.18517695954990099</v>
      </c>
      <c r="BA12" s="17">
        <v>0</v>
      </c>
      <c r="BB12" s="17"/>
      <c r="BC12" s="17">
        <v>0.16456225654065701</v>
      </c>
      <c r="BD12" s="17">
        <v>0.19373110503976601</v>
      </c>
      <c r="BE12" s="17">
        <v>0.32273906793338097</v>
      </c>
      <c r="BF12" s="17">
        <v>0.12163123864422901</v>
      </c>
      <c r="BG12" s="17">
        <v>0.14452596372017901</v>
      </c>
      <c r="BH12" s="17">
        <v>0.223044548438011</v>
      </c>
      <c r="BI12" s="17"/>
      <c r="BJ12" s="17">
        <v>0.15801740586917201</v>
      </c>
      <c r="BK12" s="17">
        <v>0.19720958633555799</v>
      </c>
      <c r="BL12" s="17">
        <v>0.127062723438987</v>
      </c>
      <c r="BM12" s="17">
        <v>0.137791966553442</v>
      </c>
      <c r="BN12" s="17">
        <v>0.182919734235368</v>
      </c>
      <c r="BO12" s="17">
        <v>0.13354929690362799</v>
      </c>
      <c r="BP12" s="17"/>
      <c r="BQ12" s="17">
        <v>0.15438652108415399</v>
      </c>
      <c r="BR12" s="17">
        <v>0.15889035441600999</v>
      </c>
      <c r="BS12" s="17"/>
      <c r="BT12" s="17">
        <v>0.153217215540874</v>
      </c>
      <c r="BU12" s="17">
        <v>0.157193820805754</v>
      </c>
      <c r="BV12" s="17"/>
      <c r="BW12" s="17">
        <v>0.15652685084697099</v>
      </c>
      <c r="BX12" s="17">
        <v>0.16845306635619001</v>
      </c>
    </row>
    <row r="13" spans="2:76" x14ac:dyDescent="0.35">
      <c r="B13" s="18" t="s">
        <v>340</v>
      </c>
      <c r="C13" s="17">
        <v>0.68064835058328099</v>
      </c>
      <c r="D13" s="17">
        <v>0.65756354617907897</v>
      </c>
      <c r="E13" s="17">
        <v>0.69952686102318196</v>
      </c>
      <c r="F13" s="17"/>
      <c r="G13" s="17">
        <v>0.73094480251006899</v>
      </c>
      <c r="H13" s="17">
        <v>0.69833382912632502</v>
      </c>
      <c r="I13" s="17">
        <v>0.667828368896075</v>
      </c>
      <c r="J13" s="17"/>
      <c r="K13" s="17">
        <v>0.57156131183444203</v>
      </c>
      <c r="L13" s="17">
        <v>0.70092208458400995</v>
      </c>
      <c r="M13" s="17">
        <v>0.52330860222281395</v>
      </c>
      <c r="N13" s="17">
        <v>0.54520259693619</v>
      </c>
      <c r="O13" s="17">
        <v>0.42854570037025702</v>
      </c>
      <c r="P13" s="17">
        <v>0.91941652347835101</v>
      </c>
      <c r="Q13" s="17">
        <v>0.74502943907943797</v>
      </c>
      <c r="R13" s="17">
        <v>0.62014020932535496</v>
      </c>
      <c r="S13" s="17">
        <v>0.71464699284148803</v>
      </c>
      <c r="T13" s="17">
        <v>0.74737016038628501</v>
      </c>
      <c r="U13" s="17">
        <v>0.83711734438263097</v>
      </c>
      <c r="V13" s="17">
        <v>0.77479883683447504</v>
      </c>
      <c r="W13" s="17">
        <v>0.59199978132317699</v>
      </c>
      <c r="X13" s="17">
        <v>0.63820365898961295</v>
      </c>
      <c r="Y13" s="17">
        <v>0.64412604674743101</v>
      </c>
      <c r="Z13" s="17">
        <v>0.92927973562493704</v>
      </c>
      <c r="AA13" s="17"/>
      <c r="AB13" s="17">
        <v>0.68806036539968995</v>
      </c>
      <c r="AC13" s="17">
        <v>0.687974801977562</v>
      </c>
      <c r="AD13" s="17">
        <v>0.66425289096197304</v>
      </c>
      <c r="AE13" s="17">
        <v>0.62863908522350898</v>
      </c>
      <c r="AF13" s="17"/>
      <c r="AG13" s="17">
        <v>0.71382593020296403</v>
      </c>
      <c r="AH13" s="17">
        <v>0.48133957971856201</v>
      </c>
      <c r="AI13" s="17">
        <v>0.60349967627260503</v>
      </c>
      <c r="AJ13" s="17">
        <v>0.65327486585062999</v>
      </c>
      <c r="AK13" s="17"/>
      <c r="AL13" s="17">
        <v>0.71840465595607905</v>
      </c>
      <c r="AM13" s="17">
        <v>0.69418439416267796</v>
      </c>
      <c r="AN13" s="17">
        <v>0.60907892028139499</v>
      </c>
      <c r="AO13" s="17">
        <v>0.67229114911340404</v>
      </c>
      <c r="AP13" s="17">
        <v>0.68629221545001895</v>
      </c>
      <c r="AQ13" s="17">
        <v>0.624965799081731</v>
      </c>
      <c r="AR13" s="17"/>
      <c r="AS13" s="17">
        <v>0.66468702503376198</v>
      </c>
      <c r="AT13" s="17">
        <v>0.685289051937917</v>
      </c>
      <c r="AU13" s="17">
        <v>0.685289051937917</v>
      </c>
      <c r="AV13" s="17" t="s">
        <v>136</v>
      </c>
      <c r="AW13" s="17" t="s">
        <v>136</v>
      </c>
      <c r="AX13" s="17" t="s">
        <v>136</v>
      </c>
      <c r="AY13" s="17">
        <v>0.56815848666325797</v>
      </c>
      <c r="AZ13" s="17">
        <v>0.710122077671413</v>
      </c>
      <c r="BA13" s="17">
        <v>1</v>
      </c>
      <c r="BB13" s="17"/>
      <c r="BC13" s="17">
        <v>0.67518062287960101</v>
      </c>
      <c r="BD13" s="17">
        <v>0.65755441893736499</v>
      </c>
      <c r="BE13" s="17">
        <v>0.67726093206661897</v>
      </c>
      <c r="BF13" s="17">
        <v>0.64435424194742297</v>
      </c>
      <c r="BG13" s="17">
        <v>0.709585721086605</v>
      </c>
      <c r="BH13" s="17">
        <v>0.61251646858876396</v>
      </c>
      <c r="BI13" s="17"/>
      <c r="BJ13" s="17">
        <v>0.67437626307760701</v>
      </c>
      <c r="BK13" s="17">
        <v>0.65493589810779396</v>
      </c>
      <c r="BL13" s="17">
        <v>0.65564390284906904</v>
      </c>
      <c r="BM13" s="17">
        <v>0.73216992434528205</v>
      </c>
      <c r="BN13" s="17">
        <v>0.64864694897780595</v>
      </c>
      <c r="BO13" s="17">
        <v>0.67351510367876699</v>
      </c>
      <c r="BP13" s="17"/>
      <c r="BQ13" s="17">
        <v>0.69695585057968401</v>
      </c>
      <c r="BR13" s="17">
        <v>0.65059311777324702</v>
      </c>
      <c r="BS13" s="17"/>
      <c r="BT13" s="17">
        <v>0.712803156403226</v>
      </c>
      <c r="BU13" s="17">
        <v>0.65371566233118195</v>
      </c>
      <c r="BV13" s="17"/>
      <c r="BW13" s="17">
        <v>0.68163127985427396</v>
      </c>
      <c r="BX13" s="17">
        <v>0.68106072673335205</v>
      </c>
    </row>
    <row r="14" spans="2:76" x14ac:dyDescent="0.35">
      <c r="B14" s="18" t="s">
        <v>97</v>
      </c>
      <c r="C14" s="17">
        <v>2.7863292734690299E-2</v>
      </c>
      <c r="D14" s="17">
        <v>1.9587677863158098E-2</v>
      </c>
      <c r="E14" s="17">
        <v>3.5053042240306802E-2</v>
      </c>
      <c r="F14" s="17"/>
      <c r="G14" s="17">
        <v>4.8406465057953402E-2</v>
      </c>
      <c r="H14" s="17">
        <v>4.4997688101955001E-2</v>
      </c>
      <c r="I14" s="17">
        <v>1.89918669743552E-2</v>
      </c>
      <c r="J14" s="17"/>
      <c r="K14" s="17">
        <v>1.53535521089865E-2</v>
      </c>
      <c r="L14" s="17">
        <v>4.8901655880161703E-2</v>
      </c>
      <c r="M14" s="17">
        <v>0.14582630767810201</v>
      </c>
      <c r="N14" s="17">
        <v>0</v>
      </c>
      <c r="O14" s="17">
        <v>0.14093458915665899</v>
      </c>
      <c r="P14" s="17">
        <v>0</v>
      </c>
      <c r="Q14" s="17">
        <v>5.3599561650592702E-2</v>
      </c>
      <c r="R14" s="17">
        <v>1.47789281843807E-2</v>
      </c>
      <c r="S14" s="17">
        <v>0</v>
      </c>
      <c r="T14" s="17">
        <v>7.3862481353100104E-3</v>
      </c>
      <c r="U14" s="17">
        <v>0</v>
      </c>
      <c r="V14" s="17">
        <v>0</v>
      </c>
      <c r="W14" s="17">
        <v>0</v>
      </c>
      <c r="X14" s="17">
        <v>0</v>
      </c>
      <c r="Y14" s="17">
        <v>0</v>
      </c>
      <c r="Z14" s="17">
        <v>7.0720264375063194E-2</v>
      </c>
      <c r="AA14" s="17"/>
      <c r="AB14" s="17">
        <v>3.9580604768946703E-2</v>
      </c>
      <c r="AC14" s="17">
        <v>1.2509873080465399E-2</v>
      </c>
      <c r="AD14" s="17">
        <v>3.44037762576717E-2</v>
      </c>
      <c r="AE14" s="17">
        <v>3.1627893946114101E-2</v>
      </c>
      <c r="AF14" s="17"/>
      <c r="AG14" s="17">
        <v>2.7551235150875601E-2</v>
      </c>
      <c r="AH14" s="17">
        <v>0</v>
      </c>
      <c r="AI14" s="17">
        <v>3.30538094510699E-2</v>
      </c>
      <c r="AJ14" s="17">
        <v>7.7006931484760496E-2</v>
      </c>
      <c r="AK14" s="17"/>
      <c r="AL14" s="17">
        <v>2.1335776675106E-2</v>
      </c>
      <c r="AM14" s="17">
        <v>2.7609992107526501E-2</v>
      </c>
      <c r="AN14" s="17">
        <v>3.9227215888730897E-2</v>
      </c>
      <c r="AO14" s="17">
        <v>2.52614046623846E-2</v>
      </c>
      <c r="AP14" s="17">
        <v>4.5567157991513299E-2</v>
      </c>
      <c r="AQ14" s="17">
        <v>0</v>
      </c>
      <c r="AR14" s="17"/>
      <c r="AS14" s="17">
        <v>2.83716428343865E-2</v>
      </c>
      <c r="AT14" s="17">
        <v>1.8376571997705302E-2</v>
      </c>
      <c r="AU14" s="17">
        <v>1.8376571997705302E-2</v>
      </c>
      <c r="AV14" s="17" t="s">
        <v>136</v>
      </c>
      <c r="AW14" s="17" t="s">
        <v>136</v>
      </c>
      <c r="AX14" s="17" t="s">
        <v>136</v>
      </c>
      <c r="AY14" s="17">
        <v>5.11162503061659E-2</v>
      </c>
      <c r="AZ14" s="17">
        <v>7.1325620184462202E-2</v>
      </c>
      <c r="BA14" s="17">
        <v>0</v>
      </c>
      <c r="BB14" s="17"/>
      <c r="BC14" s="17">
        <v>2.69444221040969E-2</v>
      </c>
      <c r="BD14" s="17">
        <v>1.8556768535231999E-2</v>
      </c>
      <c r="BE14" s="17">
        <v>0</v>
      </c>
      <c r="BF14" s="17">
        <v>5.1091571971862898E-2</v>
      </c>
      <c r="BG14" s="17">
        <v>2.4231216403214299E-2</v>
      </c>
      <c r="BH14" s="17">
        <v>0</v>
      </c>
      <c r="BI14" s="17"/>
      <c r="BJ14" s="17">
        <v>4.2814038233599798E-2</v>
      </c>
      <c r="BK14" s="17">
        <v>3.2901407915193699E-2</v>
      </c>
      <c r="BL14" s="17">
        <v>5.1695042763176297E-2</v>
      </c>
      <c r="BM14" s="17">
        <v>1.8358661356329499E-2</v>
      </c>
      <c r="BN14" s="17">
        <v>1.23527498834096E-2</v>
      </c>
      <c r="BO14" s="17">
        <v>2.5016554298612201E-2</v>
      </c>
      <c r="BP14" s="17"/>
      <c r="BQ14" s="17">
        <v>2.3967184307777702E-2</v>
      </c>
      <c r="BR14" s="17">
        <v>3.7416871805495799E-2</v>
      </c>
      <c r="BS14" s="17"/>
      <c r="BT14" s="17">
        <v>1.92686245219445E-2</v>
      </c>
      <c r="BU14" s="17">
        <v>3.6812059191659301E-2</v>
      </c>
      <c r="BV14" s="17"/>
      <c r="BW14" s="17">
        <v>2.58386842264447E-2</v>
      </c>
      <c r="BX14" s="17">
        <v>2.98723308159413E-2</v>
      </c>
    </row>
    <row r="15" spans="2:76" x14ac:dyDescent="0.35">
      <c r="B15" s="18" t="s">
        <v>341</v>
      </c>
      <c r="C15" s="20">
        <v>4.1028916765871101E-2</v>
      </c>
      <c r="D15" s="20">
        <v>5.9888343631261602E-2</v>
      </c>
      <c r="E15" s="20">
        <v>2.49539932771192E-2</v>
      </c>
      <c r="F15" s="20"/>
      <c r="G15" s="20">
        <v>3.5675297320395698E-2</v>
      </c>
      <c r="H15" s="20">
        <v>5.0232525937846197E-2</v>
      </c>
      <c r="I15" s="20">
        <v>3.8327244365997902E-2</v>
      </c>
      <c r="J15" s="20"/>
      <c r="K15" s="20">
        <v>1.5873899187014401E-2</v>
      </c>
      <c r="L15" s="20">
        <v>5.6932966326917203E-2</v>
      </c>
      <c r="M15" s="20">
        <v>3.2238267142990398E-2</v>
      </c>
      <c r="N15" s="20">
        <v>8.19343106075274E-2</v>
      </c>
      <c r="O15" s="20">
        <v>0</v>
      </c>
      <c r="P15" s="20">
        <v>0</v>
      </c>
      <c r="Q15" s="20">
        <v>1.71540535591896E-2</v>
      </c>
      <c r="R15" s="20">
        <v>4.9398282930540903E-2</v>
      </c>
      <c r="S15" s="20">
        <v>5.6076823892714997E-2</v>
      </c>
      <c r="T15" s="20">
        <v>1.48598053293832E-2</v>
      </c>
      <c r="U15" s="20">
        <v>3.77470026105306E-2</v>
      </c>
      <c r="V15" s="20">
        <v>7.1429593841649403E-2</v>
      </c>
      <c r="W15" s="20">
        <v>9.3508665211306102E-2</v>
      </c>
      <c r="X15" s="20">
        <v>0.17940345893300999</v>
      </c>
      <c r="Y15" s="20">
        <v>9.7292919060313898E-2</v>
      </c>
      <c r="Z15" s="20">
        <v>0</v>
      </c>
      <c r="AA15" s="20"/>
      <c r="AB15" s="20">
        <v>3.30043992678394E-2</v>
      </c>
      <c r="AC15" s="20">
        <v>4.1202973336098701E-2</v>
      </c>
      <c r="AD15" s="20">
        <v>4.57729561384079E-2</v>
      </c>
      <c r="AE15" s="20">
        <v>6.8149229400737102E-2</v>
      </c>
      <c r="AF15" s="20"/>
      <c r="AG15" s="20">
        <v>4.1058736135814899E-2</v>
      </c>
      <c r="AH15" s="20">
        <v>5.2924146859748902E-2</v>
      </c>
      <c r="AI15" s="20">
        <v>4.9203484835331497E-2</v>
      </c>
      <c r="AJ15" s="20">
        <v>8.1155671058455003E-2</v>
      </c>
      <c r="AK15" s="20"/>
      <c r="AL15" s="20">
        <v>1.7073820070546201E-2</v>
      </c>
      <c r="AM15" s="20">
        <v>3.2907396020865502E-2</v>
      </c>
      <c r="AN15" s="20">
        <v>0.12272658103621201</v>
      </c>
      <c r="AO15" s="20">
        <v>5.8183851965216998E-2</v>
      </c>
      <c r="AP15" s="20">
        <v>4.2420552600321799E-2</v>
      </c>
      <c r="AQ15" s="20">
        <v>9.6720696065151296E-2</v>
      </c>
      <c r="AR15" s="20"/>
      <c r="AS15" s="20">
        <v>4.6707125879320403E-2</v>
      </c>
      <c r="AT15" s="20">
        <v>2.8856609772326201E-2</v>
      </c>
      <c r="AU15" s="20">
        <v>2.8856609772326201E-2</v>
      </c>
      <c r="AV15" s="20" t="s">
        <v>136</v>
      </c>
      <c r="AW15" s="20" t="s">
        <v>136</v>
      </c>
      <c r="AX15" s="20" t="s">
        <v>136</v>
      </c>
      <c r="AY15" s="20">
        <v>6.4267916510255096E-2</v>
      </c>
      <c r="AZ15" s="20">
        <v>3.33753425942237E-2</v>
      </c>
      <c r="BA15" s="20">
        <v>0</v>
      </c>
      <c r="BB15" s="20"/>
      <c r="BC15" s="20">
        <v>4.2291591443189898E-2</v>
      </c>
      <c r="BD15" s="20">
        <v>5.7964569698712901E-2</v>
      </c>
      <c r="BE15" s="20">
        <v>0</v>
      </c>
      <c r="BF15" s="20">
        <v>5.2012216293324899E-2</v>
      </c>
      <c r="BG15" s="20">
        <v>3.3935480232558497E-2</v>
      </c>
      <c r="BH15" s="20">
        <v>7.0305617459251402E-2</v>
      </c>
      <c r="BI15" s="20"/>
      <c r="BJ15" s="20">
        <v>4.7389952118023201E-2</v>
      </c>
      <c r="BK15" s="20">
        <v>2.0697304624894601E-2</v>
      </c>
      <c r="BL15" s="20">
        <v>0</v>
      </c>
      <c r="BM15" s="20">
        <v>2.6173449688732101E-2</v>
      </c>
      <c r="BN15" s="20">
        <v>6.3122442171462595E-2</v>
      </c>
      <c r="BO15" s="20">
        <v>0.107426034748749</v>
      </c>
      <c r="BP15" s="20"/>
      <c r="BQ15" s="20">
        <v>4.1036753761868598E-2</v>
      </c>
      <c r="BR15" s="20">
        <v>4.1521519782194302E-2</v>
      </c>
      <c r="BS15" s="20"/>
      <c r="BT15" s="20">
        <v>4.0881102854600802E-2</v>
      </c>
      <c r="BU15" s="20">
        <v>4.1703787844927502E-2</v>
      </c>
      <c r="BV15" s="20"/>
      <c r="BW15" s="20">
        <v>4.62803785826333E-2</v>
      </c>
      <c r="BX15" s="20">
        <v>2.8704708194664998E-2</v>
      </c>
    </row>
    <row r="16" spans="2:76" x14ac:dyDescent="0.35">
      <c r="B16" s="18" t="s">
        <v>342</v>
      </c>
      <c r="C16" s="20">
        <v>0.83949002652195004</v>
      </c>
      <c r="D16" s="20">
        <v>0.80368794220482698</v>
      </c>
      <c r="E16" s="20">
        <v>0.86976114286127704</v>
      </c>
      <c r="F16" s="20"/>
      <c r="G16" s="20">
        <v>0.85654816360462804</v>
      </c>
      <c r="H16" s="20">
        <v>0.81354121399669099</v>
      </c>
      <c r="I16" s="20">
        <v>0.84685986153580795</v>
      </c>
      <c r="J16" s="20"/>
      <c r="K16" s="20">
        <v>0.83993825528201804</v>
      </c>
      <c r="L16" s="20">
        <v>0.81708347438864304</v>
      </c>
      <c r="M16" s="20">
        <v>0.70250923633805296</v>
      </c>
      <c r="N16" s="20">
        <v>0.79384520057977204</v>
      </c>
      <c r="O16" s="20">
        <v>0.56948028952691598</v>
      </c>
      <c r="P16" s="20">
        <v>1</v>
      </c>
      <c r="Q16" s="20">
        <v>0.91229273168710701</v>
      </c>
      <c r="R16" s="20">
        <v>0.79585871030934496</v>
      </c>
      <c r="S16" s="20">
        <v>0.83054743778987195</v>
      </c>
      <c r="T16" s="20">
        <v>0.86874980297788196</v>
      </c>
      <c r="U16" s="20">
        <v>0.96225299738946901</v>
      </c>
      <c r="V16" s="20">
        <v>0.84596384380247303</v>
      </c>
      <c r="W16" s="20">
        <v>0.75440649173271801</v>
      </c>
      <c r="X16" s="20">
        <v>0.82059654106698998</v>
      </c>
      <c r="Y16" s="20">
        <v>0.90270708093968599</v>
      </c>
      <c r="Z16" s="20">
        <v>0.92927973562493704</v>
      </c>
      <c r="AA16" s="20"/>
      <c r="AB16" s="20">
        <v>0.86155968065593103</v>
      </c>
      <c r="AC16" s="20">
        <v>0.85102379430201502</v>
      </c>
      <c r="AD16" s="20">
        <v>0.77087456371234497</v>
      </c>
      <c r="AE16" s="20">
        <v>0.833656132569494</v>
      </c>
      <c r="AF16" s="20"/>
      <c r="AG16" s="20">
        <v>0.86187268614450097</v>
      </c>
      <c r="AH16" s="20">
        <v>0.75844791742528295</v>
      </c>
      <c r="AI16" s="20">
        <v>0.778265847802046</v>
      </c>
      <c r="AJ16" s="20">
        <v>0.74346849307867502</v>
      </c>
      <c r="AK16" s="20"/>
      <c r="AL16" s="20">
        <v>0.90244061853706203</v>
      </c>
      <c r="AM16" s="20">
        <v>0.84025950053925302</v>
      </c>
      <c r="AN16" s="20">
        <v>0.76276896275046102</v>
      </c>
      <c r="AO16" s="20">
        <v>0.74913798086588101</v>
      </c>
      <c r="AP16" s="20">
        <v>0.84732232111029004</v>
      </c>
      <c r="AQ16" s="20">
        <v>0.78549736370327905</v>
      </c>
      <c r="AR16" s="20"/>
      <c r="AS16" s="20">
        <v>0.82422889717075398</v>
      </c>
      <c r="AT16" s="20">
        <v>0.83282636455310499</v>
      </c>
      <c r="AU16" s="20">
        <v>0.83282636455310499</v>
      </c>
      <c r="AV16" s="20" t="s">
        <v>136</v>
      </c>
      <c r="AW16" s="20" t="s">
        <v>136</v>
      </c>
      <c r="AX16" s="20" t="s">
        <v>136</v>
      </c>
      <c r="AY16" s="20">
        <v>0.83064640383352395</v>
      </c>
      <c r="AZ16" s="20">
        <v>0.89529903722131399</v>
      </c>
      <c r="BA16" s="20">
        <v>1</v>
      </c>
      <c r="BB16" s="20"/>
      <c r="BC16" s="20">
        <v>0.83974287942025805</v>
      </c>
      <c r="BD16" s="20">
        <v>0.85128552397713098</v>
      </c>
      <c r="BE16" s="20">
        <v>1</v>
      </c>
      <c r="BF16" s="20">
        <v>0.76598548059165195</v>
      </c>
      <c r="BG16" s="20">
        <v>0.85411168480678401</v>
      </c>
      <c r="BH16" s="20">
        <v>0.83556101702677499</v>
      </c>
      <c r="BI16" s="20"/>
      <c r="BJ16" s="20">
        <v>0.83239366894677902</v>
      </c>
      <c r="BK16" s="20">
        <v>0.85214548444335203</v>
      </c>
      <c r="BL16" s="20">
        <v>0.78270662628805598</v>
      </c>
      <c r="BM16" s="20">
        <v>0.869961890898725</v>
      </c>
      <c r="BN16" s="20">
        <v>0.83156668321317395</v>
      </c>
      <c r="BO16" s="20">
        <v>0.80706440058239504</v>
      </c>
      <c r="BP16" s="20"/>
      <c r="BQ16" s="20">
        <v>0.85134237166383697</v>
      </c>
      <c r="BR16" s="20">
        <v>0.80948347218925698</v>
      </c>
      <c r="BS16" s="20"/>
      <c r="BT16" s="20">
        <v>0.86602037194409998</v>
      </c>
      <c r="BU16" s="20">
        <v>0.81090948313693501</v>
      </c>
      <c r="BV16" s="20"/>
      <c r="BW16" s="20">
        <v>0.83815813070124501</v>
      </c>
      <c r="BX16" s="20">
        <v>0.849513793089542</v>
      </c>
    </row>
    <row r="17" spans="2:76" x14ac:dyDescent="0.35">
      <c r="B17" s="18" t="s">
        <v>109</v>
      </c>
      <c r="C17" s="21">
        <v>-0.79846110975607898</v>
      </c>
      <c r="D17" s="21">
        <v>-0.74379959857356504</v>
      </c>
      <c r="E17" s="21">
        <v>-0.84480714958415803</v>
      </c>
      <c r="F17" s="21"/>
      <c r="G17" s="21">
        <v>-0.82087286628423295</v>
      </c>
      <c r="H17" s="21">
        <v>-0.763308688058845</v>
      </c>
      <c r="I17" s="21">
        <v>-0.80853261716980995</v>
      </c>
      <c r="J17" s="21"/>
      <c r="K17" s="21">
        <v>-0.82406435609500395</v>
      </c>
      <c r="L17" s="21">
        <v>-0.76015050806172602</v>
      </c>
      <c r="M17" s="21">
        <v>-0.67027096919506302</v>
      </c>
      <c r="N17" s="21">
        <v>-0.71191088997224505</v>
      </c>
      <c r="O17" s="21">
        <v>-0.56948028952691598</v>
      </c>
      <c r="P17" s="21">
        <v>-1</v>
      </c>
      <c r="Q17" s="21">
        <v>-0.89513867812791803</v>
      </c>
      <c r="R17" s="21">
        <v>-0.74646042737880403</v>
      </c>
      <c r="S17" s="21">
        <v>-0.77447061389715699</v>
      </c>
      <c r="T17" s="21">
        <v>-0.85388999764849904</v>
      </c>
      <c r="U17" s="21">
        <v>-0.92450599477893902</v>
      </c>
      <c r="V17" s="21">
        <v>-0.77453424996082298</v>
      </c>
      <c r="W17" s="21">
        <v>-0.66089782652141205</v>
      </c>
      <c r="X17" s="21">
        <v>-0.64119308213398096</v>
      </c>
      <c r="Y17" s="21">
        <v>-0.80541416187937198</v>
      </c>
      <c r="Z17" s="21">
        <v>-0.92927973562493704</v>
      </c>
      <c r="AA17" s="21"/>
      <c r="AB17" s="21">
        <v>-0.82855528138809098</v>
      </c>
      <c r="AC17" s="21">
        <v>-0.80982082096591601</v>
      </c>
      <c r="AD17" s="21">
        <v>-0.72510160757393705</v>
      </c>
      <c r="AE17" s="21">
        <v>-0.76550690316875603</v>
      </c>
      <c r="AF17" s="21"/>
      <c r="AG17" s="21">
        <v>-0.82081395000868596</v>
      </c>
      <c r="AH17" s="21">
        <v>-0.70552377056553395</v>
      </c>
      <c r="AI17" s="21">
        <v>-0.72906236296671401</v>
      </c>
      <c r="AJ17" s="21">
        <v>-0.66231282202022002</v>
      </c>
      <c r="AK17" s="21"/>
      <c r="AL17" s="21">
        <v>-0.885366798466516</v>
      </c>
      <c r="AM17" s="21">
        <v>-0.80735210451838701</v>
      </c>
      <c r="AN17" s="21">
        <v>-0.64004238171424999</v>
      </c>
      <c r="AO17" s="21">
        <v>-0.69095412890066399</v>
      </c>
      <c r="AP17" s="21">
        <v>-0.80490176850996897</v>
      </c>
      <c r="AQ17" s="21">
        <v>-0.68877666763812695</v>
      </c>
      <c r="AR17" s="21"/>
      <c r="AS17" s="21">
        <v>-0.77752177129143296</v>
      </c>
      <c r="AT17" s="21">
        <v>-0.80396975478077903</v>
      </c>
      <c r="AU17" s="21">
        <v>-0.80396975478077903</v>
      </c>
      <c r="AV17" s="21" t="s">
        <v>136</v>
      </c>
      <c r="AW17" s="21" t="s">
        <v>136</v>
      </c>
      <c r="AX17" s="21" t="s">
        <v>136</v>
      </c>
      <c r="AY17" s="21">
        <v>-0.76637848732326896</v>
      </c>
      <c r="AZ17" s="21">
        <v>-0.86192369462708995</v>
      </c>
      <c r="BA17" s="21">
        <v>-1</v>
      </c>
      <c r="BB17" s="21"/>
      <c r="BC17" s="21">
        <v>-0.79745128797706899</v>
      </c>
      <c r="BD17" s="21">
        <v>-0.79332095427841798</v>
      </c>
      <c r="BE17" s="21">
        <v>-1</v>
      </c>
      <c r="BF17" s="21">
        <v>-0.71397326429832697</v>
      </c>
      <c r="BG17" s="21">
        <v>-0.82017620457422502</v>
      </c>
      <c r="BH17" s="21">
        <v>-0.76525539956752298</v>
      </c>
      <c r="BI17" s="21"/>
      <c r="BJ17" s="21">
        <v>-0.78500371682875603</v>
      </c>
      <c r="BK17" s="21">
        <v>-0.83144817981845798</v>
      </c>
      <c r="BL17" s="21">
        <v>-0.78270662628805598</v>
      </c>
      <c r="BM17" s="21">
        <v>-0.84378844120999297</v>
      </c>
      <c r="BN17" s="21">
        <v>-0.76844424104171105</v>
      </c>
      <c r="BO17" s="21">
        <v>-0.69963836583364603</v>
      </c>
      <c r="BP17" s="21"/>
      <c r="BQ17" s="21">
        <v>-0.81030561790196898</v>
      </c>
      <c r="BR17" s="21">
        <v>-0.767961952407062</v>
      </c>
      <c r="BS17" s="21"/>
      <c r="BT17" s="21">
        <v>-0.82513926908949897</v>
      </c>
      <c r="BU17" s="21">
        <v>-0.769205695292008</v>
      </c>
      <c r="BV17" s="21"/>
      <c r="BW17" s="21">
        <v>-0.791877752118612</v>
      </c>
      <c r="BX17" s="21">
        <v>-0.82080908489487703</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2.10644137724607E-2</v>
      </c>
      <c r="D9" s="17">
        <v>1.95857828597478E-2</v>
      </c>
      <c r="E9" s="17">
        <v>2.2396722315179599E-2</v>
      </c>
      <c r="F9" s="17"/>
      <c r="G9" s="17">
        <v>0</v>
      </c>
      <c r="H9" s="17">
        <v>2.24133906257378E-2</v>
      </c>
      <c r="I9" s="17">
        <v>2.3221978579795102E-2</v>
      </c>
      <c r="J9" s="17"/>
      <c r="K9" s="17">
        <v>3.41996698277309E-2</v>
      </c>
      <c r="L9" s="17">
        <v>2.1483791351056901E-2</v>
      </c>
      <c r="M9" s="17">
        <v>0</v>
      </c>
      <c r="N9" s="17">
        <v>0</v>
      </c>
      <c r="O9" s="17">
        <v>0</v>
      </c>
      <c r="P9" s="17">
        <v>0</v>
      </c>
      <c r="Q9" s="17">
        <v>5.0930915722369401E-2</v>
      </c>
      <c r="R9" s="17">
        <v>0</v>
      </c>
      <c r="S9" s="17">
        <v>0</v>
      </c>
      <c r="T9" s="17">
        <v>2.33656430773772E-2</v>
      </c>
      <c r="U9" s="17">
        <v>0</v>
      </c>
      <c r="V9" s="17">
        <v>0</v>
      </c>
      <c r="W9" s="17">
        <v>2.9386962993550099E-2</v>
      </c>
      <c r="X9" s="17">
        <v>0</v>
      </c>
      <c r="Y9" s="17">
        <v>0</v>
      </c>
      <c r="Z9" s="17">
        <v>0.131100922307193</v>
      </c>
      <c r="AA9" s="17"/>
      <c r="AB9" s="17">
        <v>2.1251601402637901E-2</v>
      </c>
      <c r="AC9" s="17">
        <v>2.1003752911801E-2</v>
      </c>
      <c r="AD9" s="17">
        <v>4.1114833378527997E-2</v>
      </c>
      <c r="AE9" s="17">
        <v>0</v>
      </c>
      <c r="AF9" s="17"/>
      <c r="AG9" s="17">
        <v>2.2262632397055199E-2</v>
      </c>
      <c r="AH9" s="17">
        <v>2.65500462213311E-2</v>
      </c>
      <c r="AI9" s="17">
        <v>2.54699979014998E-2</v>
      </c>
      <c r="AJ9" s="17">
        <v>0</v>
      </c>
      <c r="AK9" s="17"/>
      <c r="AL9" s="17">
        <v>2.3655576289166199E-2</v>
      </c>
      <c r="AM9" s="17">
        <v>9.8543359432257793E-3</v>
      </c>
      <c r="AN9" s="17">
        <v>3.9300981864244702E-2</v>
      </c>
      <c r="AO9" s="17">
        <v>2.5475198476787898E-2</v>
      </c>
      <c r="AP9" s="17">
        <v>0</v>
      </c>
      <c r="AQ9" s="17">
        <v>2.97001907453814E-2</v>
      </c>
      <c r="AR9" s="17"/>
      <c r="AS9" s="17">
        <v>2.4408893762362601E-2</v>
      </c>
      <c r="AT9" s="17">
        <v>8.7556946811405308E-3</v>
      </c>
      <c r="AU9" s="17">
        <v>8.7556946811405308E-3</v>
      </c>
      <c r="AV9" s="17" t="s">
        <v>136</v>
      </c>
      <c r="AW9" s="17" t="s">
        <v>136</v>
      </c>
      <c r="AX9" s="17" t="s">
        <v>136</v>
      </c>
      <c r="AY9" s="17">
        <v>0</v>
      </c>
      <c r="AZ9" s="17">
        <v>0</v>
      </c>
      <c r="BA9" s="17">
        <v>0</v>
      </c>
      <c r="BB9" s="17"/>
      <c r="BC9" s="17">
        <v>1.8504567443052799E-2</v>
      </c>
      <c r="BD9" s="17">
        <v>1.8556768535231999E-2</v>
      </c>
      <c r="BE9" s="17">
        <v>0</v>
      </c>
      <c r="BF9" s="17">
        <v>2.0540297297216899E-2</v>
      </c>
      <c r="BG9" s="17">
        <v>2.7488968320424599E-2</v>
      </c>
      <c r="BH9" s="17">
        <v>0</v>
      </c>
      <c r="BI9" s="17"/>
      <c r="BJ9" s="17">
        <v>2.05719042303661E-2</v>
      </c>
      <c r="BK9" s="17">
        <v>1.6962532453815099E-2</v>
      </c>
      <c r="BL9" s="17">
        <v>0</v>
      </c>
      <c r="BM9" s="17">
        <v>3.2968429703036303E-2</v>
      </c>
      <c r="BN9" s="17">
        <v>2.7325535595606999E-2</v>
      </c>
      <c r="BO9" s="17">
        <v>1.0013729554007599E-2</v>
      </c>
      <c r="BP9" s="17"/>
      <c r="BQ9" s="17">
        <v>1.82544492108823E-2</v>
      </c>
      <c r="BR9" s="17">
        <v>2.7966746901992998E-2</v>
      </c>
      <c r="BS9" s="17"/>
      <c r="BT9" s="17">
        <v>1.37278668053796E-2</v>
      </c>
      <c r="BU9" s="17">
        <v>2.86682773612205E-2</v>
      </c>
      <c r="BV9" s="17"/>
      <c r="BW9" s="17">
        <v>2.5474505157757999E-2</v>
      </c>
      <c r="BX9" s="17">
        <v>9.1006683052062606E-3</v>
      </c>
    </row>
    <row r="10" spans="2:76" x14ac:dyDescent="0.35">
      <c r="B10" s="18" t="s">
        <v>337</v>
      </c>
      <c r="C10" s="17">
        <v>6.6388703452468403E-2</v>
      </c>
      <c r="D10" s="17">
        <v>5.9847840732632697E-2</v>
      </c>
      <c r="E10" s="17">
        <v>7.2202861747497502E-2</v>
      </c>
      <c r="F10" s="17"/>
      <c r="G10" s="17">
        <v>3.5206270869684302E-2</v>
      </c>
      <c r="H10" s="17">
        <v>8.7971359514073394E-2</v>
      </c>
      <c r="I10" s="17">
        <v>6.2398805634420199E-2</v>
      </c>
      <c r="J10" s="17"/>
      <c r="K10" s="17">
        <v>7.0698128360243806E-2</v>
      </c>
      <c r="L10" s="17">
        <v>9.6765424516086496E-2</v>
      </c>
      <c r="M10" s="17">
        <v>0.11939602221099301</v>
      </c>
      <c r="N10" s="17">
        <v>0.17263596667602801</v>
      </c>
      <c r="O10" s="17">
        <v>0.14387411943519399</v>
      </c>
      <c r="P10" s="17">
        <v>0.16116695304329701</v>
      </c>
      <c r="Q10" s="17">
        <v>1.6937803725927601E-2</v>
      </c>
      <c r="R10" s="17">
        <v>1.49816208231284E-2</v>
      </c>
      <c r="S10" s="17">
        <v>0.113323265001069</v>
      </c>
      <c r="T10" s="17">
        <v>2.3031429917209301E-2</v>
      </c>
      <c r="U10" s="17">
        <v>0.119218124869026</v>
      </c>
      <c r="V10" s="17">
        <v>8.2606562355877794E-2</v>
      </c>
      <c r="W10" s="17">
        <v>0.185125771213693</v>
      </c>
      <c r="X10" s="17">
        <v>0</v>
      </c>
      <c r="Y10" s="17">
        <v>0</v>
      </c>
      <c r="Z10" s="17">
        <v>0</v>
      </c>
      <c r="AA10" s="17"/>
      <c r="AB10" s="17">
        <v>8.2992328763437803E-2</v>
      </c>
      <c r="AC10" s="17">
        <v>6.0364838474437098E-2</v>
      </c>
      <c r="AD10" s="17">
        <v>4.4348238211342303E-2</v>
      </c>
      <c r="AE10" s="17">
        <v>0.104552874002476</v>
      </c>
      <c r="AF10" s="17"/>
      <c r="AG10" s="17">
        <v>4.9887449228223399E-2</v>
      </c>
      <c r="AH10" s="17">
        <v>0.14191761847239701</v>
      </c>
      <c r="AI10" s="17">
        <v>0.102970577667486</v>
      </c>
      <c r="AJ10" s="17">
        <v>7.9954577189533596E-2</v>
      </c>
      <c r="AK10" s="17"/>
      <c r="AL10" s="17">
        <v>5.4528357357042999E-2</v>
      </c>
      <c r="AM10" s="17">
        <v>5.8465925677621301E-2</v>
      </c>
      <c r="AN10" s="17">
        <v>0.102066591571013</v>
      </c>
      <c r="AO10" s="17">
        <v>3.7318302497812303E-2</v>
      </c>
      <c r="AP10" s="17">
        <v>0.107110520898196</v>
      </c>
      <c r="AQ10" s="17">
        <v>0.12265323032408799</v>
      </c>
      <c r="AR10" s="17"/>
      <c r="AS10" s="17">
        <v>7.4617849004927003E-2</v>
      </c>
      <c r="AT10" s="17">
        <v>4.1573999692244297E-2</v>
      </c>
      <c r="AU10" s="17">
        <v>4.1573999692244297E-2</v>
      </c>
      <c r="AV10" s="17" t="s">
        <v>136</v>
      </c>
      <c r="AW10" s="17" t="s">
        <v>136</v>
      </c>
      <c r="AX10" s="17" t="s">
        <v>136</v>
      </c>
      <c r="AY10" s="17">
        <v>0.176774280988377</v>
      </c>
      <c r="AZ10" s="17">
        <v>6.4356781914516603E-2</v>
      </c>
      <c r="BA10" s="17">
        <v>0.37516009036544401</v>
      </c>
      <c r="BB10" s="17"/>
      <c r="BC10" s="17">
        <v>5.7203001867095801E-2</v>
      </c>
      <c r="BD10" s="17">
        <v>8.3981845325656806E-2</v>
      </c>
      <c r="BE10" s="17">
        <v>4.9200882518149802E-2</v>
      </c>
      <c r="BF10" s="17">
        <v>0.10507935175929201</v>
      </c>
      <c r="BG10" s="17">
        <v>5.3495649341932398E-2</v>
      </c>
      <c r="BH10" s="17">
        <v>0.113077267166701</v>
      </c>
      <c r="BI10" s="17"/>
      <c r="BJ10" s="17">
        <v>0.10489724042179301</v>
      </c>
      <c r="BK10" s="17">
        <v>2.7862430683175999E-2</v>
      </c>
      <c r="BL10" s="17">
        <v>4.94918642552288E-2</v>
      </c>
      <c r="BM10" s="17">
        <v>8.2871878765846396E-2</v>
      </c>
      <c r="BN10" s="17">
        <v>7.7528254390835494E-2</v>
      </c>
      <c r="BO10" s="17">
        <v>5.4676073756315301E-2</v>
      </c>
      <c r="BP10" s="17"/>
      <c r="BQ10" s="17">
        <v>6.1873898433337397E-2</v>
      </c>
      <c r="BR10" s="17">
        <v>7.7884191130917602E-2</v>
      </c>
      <c r="BS10" s="17"/>
      <c r="BT10" s="17">
        <v>5.66080413351637E-2</v>
      </c>
      <c r="BU10" s="17">
        <v>7.7017888367385601E-2</v>
      </c>
      <c r="BV10" s="17"/>
      <c r="BW10" s="17">
        <v>8.1096082125386201E-2</v>
      </c>
      <c r="BX10" s="17">
        <v>3.6798937226437602E-2</v>
      </c>
    </row>
    <row r="11" spans="2:76" x14ac:dyDescent="0.35">
      <c r="B11" s="18" t="s">
        <v>338</v>
      </c>
      <c r="C11" s="17">
        <v>0.102677255290533</v>
      </c>
      <c r="D11" s="17">
        <v>0.13000330794734699</v>
      </c>
      <c r="E11" s="17">
        <v>7.9513930670539801E-2</v>
      </c>
      <c r="F11" s="17"/>
      <c r="G11" s="17">
        <v>0.12178827612759401</v>
      </c>
      <c r="H11" s="17">
        <v>7.3359414464067102E-2</v>
      </c>
      <c r="I11" s="17">
        <v>0.11102432046874</v>
      </c>
      <c r="J11" s="17"/>
      <c r="K11" s="17">
        <v>0.141573910161059</v>
      </c>
      <c r="L11" s="17">
        <v>7.5609742608652802E-2</v>
      </c>
      <c r="M11" s="17">
        <v>6.4536867545703799E-2</v>
      </c>
      <c r="N11" s="17">
        <v>0.16632594017413399</v>
      </c>
      <c r="O11" s="17">
        <v>0.28677746914309099</v>
      </c>
      <c r="P11" s="17">
        <v>0</v>
      </c>
      <c r="Q11" s="17">
        <v>7.6668772268132304E-2</v>
      </c>
      <c r="R11" s="17">
        <v>0.108447802681258</v>
      </c>
      <c r="S11" s="17">
        <v>0</v>
      </c>
      <c r="T11" s="17">
        <v>0.104201874518451</v>
      </c>
      <c r="U11" s="17">
        <v>7.5529326593983703E-2</v>
      </c>
      <c r="V11" s="17">
        <v>0.14058237112750099</v>
      </c>
      <c r="W11" s="17">
        <v>0.21626619542101799</v>
      </c>
      <c r="X11" s="17">
        <v>0</v>
      </c>
      <c r="Y11" s="17">
        <v>0.15185435379737899</v>
      </c>
      <c r="Z11" s="17">
        <v>7.0786440141572302E-2</v>
      </c>
      <c r="AA11" s="17"/>
      <c r="AB11" s="17">
        <v>8.8367943563221599E-2</v>
      </c>
      <c r="AC11" s="17">
        <v>0.10881906437880901</v>
      </c>
      <c r="AD11" s="17">
        <v>0.138165874486604</v>
      </c>
      <c r="AE11" s="17">
        <v>8.1232130221047097E-2</v>
      </c>
      <c r="AF11" s="17"/>
      <c r="AG11" s="17">
        <v>9.3023807168746003E-2</v>
      </c>
      <c r="AH11" s="17">
        <v>0.15206142694241401</v>
      </c>
      <c r="AI11" s="17">
        <v>0.11218879661082901</v>
      </c>
      <c r="AJ11" s="17">
        <v>0.16818372845328999</v>
      </c>
      <c r="AK11" s="17"/>
      <c r="AL11" s="17">
        <v>8.8899334799961302E-2</v>
      </c>
      <c r="AM11" s="17">
        <v>8.6940112284197305E-2</v>
      </c>
      <c r="AN11" s="17">
        <v>0.113465730295053</v>
      </c>
      <c r="AO11" s="17">
        <v>0.183603767148634</v>
      </c>
      <c r="AP11" s="17">
        <v>4.52219789701956E-2</v>
      </c>
      <c r="AQ11" s="17">
        <v>6.5202004347409998E-2</v>
      </c>
      <c r="AR11" s="17"/>
      <c r="AS11" s="17">
        <v>0.103173664269846</v>
      </c>
      <c r="AT11" s="17">
        <v>0.12098107262317701</v>
      </c>
      <c r="AU11" s="17">
        <v>0.12098107262317701</v>
      </c>
      <c r="AV11" s="17" t="s">
        <v>136</v>
      </c>
      <c r="AW11" s="17" t="s">
        <v>136</v>
      </c>
      <c r="AX11" s="17" t="s">
        <v>136</v>
      </c>
      <c r="AY11" s="17">
        <v>0.122825080729572</v>
      </c>
      <c r="AZ11" s="17">
        <v>4.2607046119195101E-2</v>
      </c>
      <c r="BA11" s="17">
        <v>0</v>
      </c>
      <c r="BB11" s="17"/>
      <c r="BC11" s="17">
        <v>8.7368654824736006E-2</v>
      </c>
      <c r="BD11" s="17">
        <v>0.144986476147108</v>
      </c>
      <c r="BE11" s="17">
        <v>0.138611130028713</v>
      </c>
      <c r="BF11" s="17">
        <v>0.12182734636851</v>
      </c>
      <c r="BG11" s="17">
        <v>8.3741407820089001E-2</v>
      </c>
      <c r="BH11" s="17">
        <v>0.38153851377106002</v>
      </c>
      <c r="BI11" s="17"/>
      <c r="BJ11" s="17">
        <v>0.12481300232956501</v>
      </c>
      <c r="BK11" s="17">
        <v>0.101428412278181</v>
      </c>
      <c r="BL11" s="17">
        <v>0.14694102208125001</v>
      </c>
      <c r="BM11" s="17">
        <v>5.2626092072958902E-2</v>
      </c>
      <c r="BN11" s="17">
        <v>0.15154993906586101</v>
      </c>
      <c r="BO11" s="17">
        <v>0.102859118003095</v>
      </c>
      <c r="BP11" s="17"/>
      <c r="BQ11" s="17">
        <v>0.101892757335715</v>
      </c>
      <c r="BR11" s="17">
        <v>9.9545732146070307E-2</v>
      </c>
      <c r="BS11" s="17"/>
      <c r="BT11" s="17">
        <v>0.11485826741809101</v>
      </c>
      <c r="BU11" s="17">
        <v>8.8685337112633295E-2</v>
      </c>
      <c r="BV11" s="17"/>
      <c r="BW11" s="17">
        <v>0.12013927980519901</v>
      </c>
      <c r="BX11" s="17">
        <v>7.0199433482201604E-2</v>
      </c>
    </row>
    <row r="12" spans="2:76" x14ac:dyDescent="0.35">
      <c r="B12" s="18" t="s">
        <v>339</v>
      </c>
      <c r="C12" s="17">
        <v>0.155130569101255</v>
      </c>
      <c r="D12" s="17">
        <v>0.159812451225645</v>
      </c>
      <c r="E12" s="17">
        <v>0.15156968620001399</v>
      </c>
      <c r="F12" s="17"/>
      <c r="G12" s="17">
        <v>0.121082857195041</v>
      </c>
      <c r="H12" s="17">
        <v>0.155295008528474</v>
      </c>
      <c r="I12" s="17">
        <v>0.15935741865880201</v>
      </c>
      <c r="J12" s="17"/>
      <c r="K12" s="17">
        <v>0.13346920416513899</v>
      </c>
      <c r="L12" s="17">
        <v>0.14972377337121101</v>
      </c>
      <c r="M12" s="17">
        <v>5.8919305329491599E-2</v>
      </c>
      <c r="N12" s="17">
        <v>0.124422114830881</v>
      </c>
      <c r="O12" s="17">
        <v>0</v>
      </c>
      <c r="P12" s="17">
        <v>0</v>
      </c>
      <c r="Q12" s="17">
        <v>0.17202661722980001</v>
      </c>
      <c r="R12" s="17">
        <v>0.275194851846636</v>
      </c>
      <c r="S12" s="17">
        <v>0.171245342611028</v>
      </c>
      <c r="T12" s="17">
        <v>0.16554224545753801</v>
      </c>
      <c r="U12" s="17">
        <v>0.23603980814731901</v>
      </c>
      <c r="V12" s="17">
        <v>7.1165006967998198E-2</v>
      </c>
      <c r="W12" s="17">
        <v>3.44191975254741E-2</v>
      </c>
      <c r="X12" s="17">
        <v>0.27059989997169798</v>
      </c>
      <c r="Y12" s="17">
        <v>9.7338728231945101E-2</v>
      </c>
      <c r="Z12" s="17">
        <v>0.12035390614342301</v>
      </c>
      <c r="AA12" s="17"/>
      <c r="AB12" s="17">
        <v>0.21417496627090599</v>
      </c>
      <c r="AC12" s="17">
        <v>0.135066826562458</v>
      </c>
      <c r="AD12" s="17">
        <v>0.124574938702184</v>
      </c>
      <c r="AE12" s="17">
        <v>0.116950300339178</v>
      </c>
      <c r="AF12" s="17"/>
      <c r="AG12" s="17">
        <v>0.14805515382724799</v>
      </c>
      <c r="AH12" s="17">
        <v>0.20562315922316099</v>
      </c>
      <c r="AI12" s="17">
        <v>0.155973782053691</v>
      </c>
      <c r="AJ12" s="17">
        <v>0.25653150692132498</v>
      </c>
      <c r="AK12" s="17"/>
      <c r="AL12" s="17">
        <v>0.163061577560914</v>
      </c>
      <c r="AM12" s="17">
        <v>0.14131180449790701</v>
      </c>
      <c r="AN12" s="17">
        <v>0.140597935372616</v>
      </c>
      <c r="AO12" s="17">
        <v>8.37925798670449E-2</v>
      </c>
      <c r="AP12" s="17">
        <v>0.139668679264535</v>
      </c>
      <c r="AQ12" s="17">
        <v>0.27789384209811402</v>
      </c>
      <c r="AR12" s="17"/>
      <c r="AS12" s="17">
        <v>0.15744179796539701</v>
      </c>
      <c r="AT12" s="17">
        <v>0.19234150408930301</v>
      </c>
      <c r="AU12" s="17">
        <v>0.19234150408930301</v>
      </c>
      <c r="AV12" s="17" t="s">
        <v>136</v>
      </c>
      <c r="AW12" s="17" t="s">
        <v>136</v>
      </c>
      <c r="AX12" s="17" t="s">
        <v>136</v>
      </c>
      <c r="AY12" s="17">
        <v>0.21323044465458499</v>
      </c>
      <c r="AZ12" s="17">
        <v>0.17903692459884499</v>
      </c>
      <c r="BA12" s="17">
        <v>0</v>
      </c>
      <c r="BB12" s="17"/>
      <c r="BC12" s="17">
        <v>0.18440386677485801</v>
      </c>
      <c r="BD12" s="17">
        <v>0.12549124841193801</v>
      </c>
      <c r="BE12" s="17">
        <v>0.297226527419509</v>
      </c>
      <c r="BF12" s="17">
        <v>0.124446589705352</v>
      </c>
      <c r="BG12" s="17">
        <v>0.141182334465876</v>
      </c>
      <c r="BH12" s="17">
        <v>0</v>
      </c>
      <c r="BI12" s="17"/>
      <c r="BJ12" s="17">
        <v>0.119865038485423</v>
      </c>
      <c r="BK12" s="17">
        <v>0.17370671641675101</v>
      </c>
      <c r="BL12" s="17">
        <v>0.100318515296281</v>
      </c>
      <c r="BM12" s="17">
        <v>0.190150828357492</v>
      </c>
      <c r="BN12" s="17">
        <v>0.113560814141646</v>
      </c>
      <c r="BO12" s="17">
        <v>0.17141881920612301</v>
      </c>
      <c r="BP12" s="17"/>
      <c r="BQ12" s="17">
        <v>0.15149680652275899</v>
      </c>
      <c r="BR12" s="17">
        <v>0.15945647030448501</v>
      </c>
      <c r="BS12" s="17"/>
      <c r="BT12" s="17">
        <v>0.12826815367962699</v>
      </c>
      <c r="BU12" s="17">
        <v>0.17779896703874401</v>
      </c>
      <c r="BV12" s="17"/>
      <c r="BW12" s="17">
        <v>0.150945317150119</v>
      </c>
      <c r="BX12" s="17">
        <v>0.16236503193971899</v>
      </c>
    </row>
    <row r="13" spans="2:76" x14ac:dyDescent="0.35">
      <c r="B13" s="18" t="s">
        <v>340</v>
      </c>
      <c r="C13" s="17">
        <v>0.63346464517615497</v>
      </c>
      <c r="D13" s="17">
        <v>0.62121098960449905</v>
      </c>
      <c r="E13" s="17">
        <v>0.642901418655902</v>
      </c>
      <c r="F13" s="17"/>
      <c r="G13" s="17">
        <v>0.65344003545638296</v>
      </c>
      <c r="H13" s="17">
        <v>0.63456072327982305</v>
      </c>
      <c r="I13" s="17">
        <v>0.63054738749195205</v>
      </c>
      <c r="J13" s="17"/>
      <c r="K13" s="17">
        <v>0.56802431418936605</v>
      </c>
      <c r="L13" s="17">
        <v>0.62917837992205405</v>
      </c>
      <c r="M13" s="17">
        <v>0.67032610233443701</v>
      </c>
      <c r="N13" s="17">
        <v>0.49654635522291402</v>
      </c>
      <c r="O13" s="17">
        <v>0.42841382226505598</v>
      </c>
      <c r="P13" s="17">
        <v>0.83883304695670302</v>
      </c>
      <c r="Q13" s="17">
        <v>0.66359765148412297</v>
      </c>
      <c r="R13" s="17">
        <v>0.60137572464897704</v>
      </c>
      <c r="S13" s="17">
        <v>0.71543139238790299</v>
      </c>
      <c r="T13" s="17">
        <v>0.67641293311096196</v>
      </c>
      <c r="U13" s="17">
        <v>0.56921274038967096</v>
      </c>
      <c r="V13" s="17">
        <v>0.70564605954862303</v>
      </c>
      <c r="W13" s="17">
        <v>0.53480187284626401</v>
      </c>
      <c r="X13" s="17">
        <v>0.72940010002830202</v>
      </c>
      <c r="Y13" s="17">
        <v>0.750806917970676</v>
      </c>
      <c r="Z13" s="17">
        <v>0.67775873140781195</v>
      </c>
      <c r="AA13" s="17"/>
      <c r="AB13" s="17">
        <v>0.57417750442892501</v>
      </c>
      <c r="AC13" s="17">
        <v>0.65646612160861995</v>
      </c>
      <c r="AD13" s="17">
        <v>0.63292728503052798</v>
      </c>
      <c r="AE13" s="17">
        <v>0.66802654298144304</v>
      </c>
      <c r="AF13" s="17"/>
      <c r="AG13" s="17">
        <v>0.66570601583421996</v>
      </c>
      <c r="AH13" s="17">
        <v>0.44800207525331598</v>
      </c>
      <c r="AI13" s="17">
        <v>0.59565603888543905</v>
      </c>
      <c r="AJ13" s="17">
        <v>0.495330187435851</v>
      </c>
      <c r="AK13" s="17"/>
      <c r="AL13" s="17">
        <v>0.64039562078268797</v>
      </c>
      <c r="AM13" s="17">
        <v>0.70342782159704897</v>
      </c>
      <c r="AN13" s="17">
        <v>0.60456876089707401</v>
      </c>
      <c r="AO13" s="17">
        <v>0.66981015200972005</v>
      </c>
      <c r="AP13" s="17">
        <v>0.707998820867073</v>
      </c>
      <c r="AQ13" s="17">
        <v>0.50455073248500604</v>
      </c>
      <c r="AR13" s="17"/>
      <c r="AS13" s="17">
        <v>0.62635464400811902</v>
      </c>
      <c r="AT13" s="17">
        <v>0.60816822058771303</v>
      </c>
      <c r="AU13" s="17">
        <v>0.60816822058771303</v>
      </c>
      <c r="AV13" s="17" t="s">
        <v>136</v>
      </c>
      <c r="AW13" s="17" t="s">
        <v>136</v>
      </c>
      <c r="AX13" s="17" t="s">
        <v>136</v>
      </c>
      <c r="AY13" s="17">
        <v>0.43605394332129899</v>
      </c>
      <c r="AZ13" s="17">
        <v>0.64267362718298104</v>
      </c>
      <c r="BA13" s="17">
        <v>0.62483990963455605</v>
      </c>
      <c r="BB13" s="17"/>
      <c r="BC13" s="17">
        <v>0.61721922443663102</v>
      </c>
      <c r="BD13" s="17">
        <v>0.62698366158006502</v>
      </c>
      <c r="BE13" s="17">
        <v>0.51496146003362797</v>
      </c>
      <c r="BF13" s="17">
        <v>0.62050146340878298</v>
      </c>
      <c r="BG13" s="17">
        <v>0.67228124493737196</v>
      </c>
      <c r="BH13" s="17">
        <v>0.50538421906223896</v>
      </c>
      <c r="BI13" s="17"/>
      <c r="BJ13" s="17">
        <v>0.60582182304809196</v>
      </c>
      <c r="BK13" s="17">
        <v>0.67436503298404704</v>
      </c>
      <c r="BL13" s="17">
        <v>0.67158527829333103</v>
      </c>
      <c r="BM13" s="17">
        <v>0.629349103938597</v>
      </c>
      <c r="BN13" s="17">
        <v>0.58006601675898894</v>
      </c>
      <c r="BO13" s="17">
        <v>0.63601570518184802</v>
      </c>
      <c r="BP13" s="17"/>
      <c r="BQ13" s="17">
        <v>0.651943283209795</v>
      </c>
      <c r="BR13" s="17">
        <v>0.59769123695332604</v>
      </c>
      <c r="BS13" s="17"/>
      <c r="BT13" s="17">
        <v>0.67165214255973305</v>
      </c>
      <c r="BU13" s="17">
        <v>0.59989578962013501</v>
      </c>
      <c r="BV13" s="17"/>
      <c r="BW13" s="17">
        <v>0.59932715073341003</v>
      </c>
      <c r="BX13" s="17">
        <v>0.70232138527830601</v>
      </c>
    </row>
    <row r="14" spans="2:76" x14ac:dyDescent="0.35">
      <c r="B14" s="18" t="s">
        <v>97</v>
      </c>
      <c r="C14" s="17">
        <v>2.12744132071284E-2</v>
      </c>
      <c r="D14" s="17">
        <v>9.5396276301285901E-3</v>
      </c>
      <c r="E14" s="17">
        <v>3.1415380410867298E-2</v>
      </c>
      <c r="F14" s="17"/>
      <c r="G14" s="17">
        <v>6.8482560351298405E-2</v>
      </c>
      <c r="H14" s="17">
        <v>2.64001035878247E-2</v>
      </c>
      <c r="I14" s="17">
        <v>1.34500891662904E-2</v>
      </c>
      <c r="J14" s="17"/>
      <c r="K14" s="17">
        <v>5.2034773296460397E-2</v>
      </c>
      <c r="L14" s="17">
        <v>2.7238888230938799E-2</v>
      </c>
      <c r="M14" s="17">
        <v>8.6821702579375104E-2</v>
      </c>
      <c r="N14" s="17">
        <v>4.0069623096042201E-2</v>
      </c>
      <c r="O14" s="17">
        <v>0.14093458915665899</v>
      </c>
      <c r="P14" s="17">
        <v>0</v>
      </c>
      <c r="Q14" s="17">
        <v>1.98382395696476E-2</v>
      </c>
      <c r="R14" s="17">
        <v>0</v>
      </c>
      <c r="S14" s="17">
        <v>0</v>
      </c>
      <c r="T14" s="17">
        <v>7.4458739184631497E-3</v>
      </c>
      <c r="U14" s="17">
        <v>0</v>
      </c>
      <c r="V14" s="17">
        <v>0</v>
      </c>
      <c r="W14" s="17">
        <v>0</v>
      </c>
      <c r="X14" s="17">
        <v>0</v>
      </c>
      <c r="Y14" s="17">
        <v>0</v>
      </c>
      <c r="Z14" s="17">
        <v>0</v>
      </c>
      <c r="AA14" s="17"/>
      <c r="AB14" s="17">
        <v>1.90356555708724E-2</v>
      </c>
      <c r="AC14" s="17">
        <v>1.8279396063875099E-2</v>
      </c>
      <c r="AD14" s="17">
        <v>1.88688301908141E-2</v>
      </c>
      <c r="AE14" s="17">
        <v>2.9238152455856099E-2</v>
      </c>
      <c r="AF14" s="17"/>
      <c r="AG14" s="17">
        <v>2.1064941544507498E-2</v>
      </c>
      <c r="AH14" s="17">
        <v>2.5845673887381002E-2</v>
      </c>
      <c r="AI14" s="17">
        <v>7.7408068810547303E-3</v>
      </c>
      <c r="AJ14" s="17">
        <v>0</v>
      </c>
      <c r="AK14" s="17"/>
      <c r="AL14" s="17">
        <v>2.94595332102278E-2</v>
      </c>
      <c r="AM14" s="17">
        <v>0</v>
      </c>
      <c r="AN14" s="17">
        <v>0</v>
      </c>
      <c r="AO14" s="17">
        <v>0</v>
      </c>
      <c r="AP14" s="17">
        <v>0</v>
      </c>
      <c r="AQ14" s="17">
        <v>0</v>
      </c>
      <c r="AR14" s="17"/>
      <c r="AS14" s="17">
        <v>1.40031509893494E-2</v>
      </c>
      <c r="AT14" s="17">
        <v>2.8179508326422201E-2</v>
      </c>
      <c r="AU14" s="17">
        <v>2.8179508326422201E-2</v>
      </c>
      <c r="AV14" s="17" t="s">
        <v>136</v>
      </c>
      <c r="AW14" s="17" t="s">
        <v>136</v>
      </c>
      <c r="AX14" s="17" t="s">
        <v>136</v>
      </c>
      <c r="AY14" s="17">
        <v>5.11162503061659E-2</v>
      </c>
      <c r="AZ14" s="17">
        <v>7.1325620184462202E-2</v>
      </c>
      <c r="BA14" s="17">
        <v>0</v>
      </c>
      <c r="BB14" s="17"/>
      <c r="BC14" s="17">
        <v>3.5300684653626298E-2</v>
      </c>
      <c r="BD14" s="17">
        <v>0</v>
      </c>
      <c r="BE14" s="17">
        <v>0</v>
      </c>
      <c r="BF14" s="17">
        <v>7.6049514608470198E-3</v>
      </c>
      <c r="BG14" s="17">
        <v>2.1810395114306599E-2</v>
      </c>
      <c r="BH14" s="17">
        <v>0</v>
      </c>
      <c r="BI14" s="17"/>
      <c r="BJ14" s="17">
        <v>2.4030991484761201E-2</v>
      </c>
      <c r="BK14" s="17">
        <v>5.6748751840303103E-3</v>
      </c>
      <c r="BL14" s="17">
        <v>3.1663320073908603E-2</v>
      </c>
      <c r="BM14" s="17">
        <v>1.2033667162069E-2</v>
      </c>
      <c r="BN14" s="17">
        <v>4.99694400470614E-2</v>
      </c>
      <c r="BO14" s="17">
        <v>2.5016554298612201E-2</v>
      </c>
      <c r="BP14" s="17"/>
      <c r="BQ14" s="17">
        <v>1.4538805287510699E-2</v>
      </c>
      <c r="BR14" s="17">
        <v>3.7455622563208203E-2</v>
      </c>
      <c r="BS14" s="17"/>
      <c r="BT14" s="17">
        <v>1.48855282020059E-2</v>
      </c>
      <c r="BU14" s="17">
        <v>2.7933740499881302E-2</v>
      </c>
      <c r="BV14" s="17"/>
      <c r="BW14" s="17">
        <v>2.3017665028128201E-2</v>
      </c>
      <c r="BX14" s="17">
        <v>1.9214543768129401E-2</v>
      </c>
    </row>
    <row r="15" spans="2:76" x14ac:dyDescent="0.35">
      <c r="B15" s="18" t="s">
        <v>341</v>
      </c>
      <c r="C15" s="20">
        <v>8.74531172249291E-2</v>
      </c>
      <c r="D15" s="20">
        <v>7.9433623592380501E-2</v>
      </c>
      <c r="E15" s="20">
        <v>9.45995840626771E-2</v>
      </c>
      <c r="F15" s="20"/>
      <c r="G15" s="20">
        <v>3.5206270869684302E-2</v>
      </c>
      <c r="H15" s="20">
        <v>0.110384750139811</v>
      </c>
      <c r="I15" s="20">
        <v>8.5620784214215304E-2</v>
      </c>
      <c r="J15" s="20"/>
      <c r="K15" s="20">
        <v>0.104897798187975</v>
      </c>
      <c r="L15" s="20">
        <v>0.118249215867143</v>
      </c>
      <c r="M15" s="20">
        <v>0.11939602221099301</v>
      </c>
      <c r="N15" s="20">
        <v>0.17263596667602801</v>
      </c>
      <c r="O15" s="20">
        <v>0.14387411943519399</v>
      </c>
      <c r="P15" s="20">
        <v>0.16116695304329701</v>
      </c>
      <c r="Q15" s="20">
        <v>6.7868719448297102E-2</v>
      </c>
      <c r="R15" s="20">
        <v>1.49816208231284E-2</v>
      </c>
      <c r="S15" s="20">
        <v>0.113323265001069</v>
      </c>
      <c r="T15" s="20">
        <v>4.6397072994586501E-2</v>
      </c>
      <c r="U15" s="20">
        <v>0.119218124869026</v>
      </c>
      <c r="V15" s="20">
        <v>8.2606562355877794E-2</v>
      </c>
      <c r="W15" s="20">
        <v>0.21451273420724301</v>
      </c>
      <c r="X15" s="20">
        <v>0</v>
      </c>
      <c r="Y15" s="20">
        <v>0</v>
      </c>
      <c r="Z15" s="20">
        <v>0.131100922307193</v>
      </c>
      <c r="AA15" s="20"/>
      <c r="AB15" s="20">
        <v>0.104243930166076</v>
      </c>
      <c r="AC15" s="20">
        <v>8.1368591386238101E-2</v>
      </c>
      <c r="AD15" s="20">
        <v>8.5463071589870293E-2</v>
      </c>
      <c r="AE15" s="20">
        <v>0.104552874002476</v>
      </c>
      <c r="AF15" s="20"/>
      <c r="AG15" s="20">
        <v>7.2150081625278598E-2</v>
      </c>
      <c r="AH15" s="20">
        <v>0.16846766469372801</v>
      </c>
      <c r="AI15" s="20">
        <v>0.128440575568986</v>
      </c>
      <c r="AJ15" s="20">
        <v>7.9954577189533596E-2</v>
      </c>
      <c r="AK15" s="20"/>
      <c r="AL15" s="20">
        <v>7.8183933646209305E-2</v>
      </c>
      <c r="AM15" s="20">
        <v>6.8320261620847103E-2</v>
      </c>
      <c r="AN15" s="20">
        <v>0.14136757343525699</v>
      </c>
      <c r="AO15" s="20">
        <v>6.2793500974600194E-2</v>
      </c>
      <c r="AP15" s="20">
        <v>0.107110520898196</v>
      </c>
      <c r="AQ15" s="20">
        <v>0.15235342106947</v>
      </c>
      <c r="AR15" s="20"/>
      <c r="AS15" s="20">
        <v>9.9026742767289705E-2</v>
      </c>
      <c r="AT15" s="20">
        <v>5.0329694373384803E-2</v>
      </c>
      <c r="AU15" s="20">
        <v>5.0329694373384803E-2</v>
      </c>
      <c r="AV15" s="20" t="s">
        <v>136</v>
      </c>
      <c r="AW15" s="20" t="s">
        <v>136</v>
      </c>
      <c r="AX15" s="20" t="s">
        <v>136</v>
      </c>
      <c r="AY15" s="20">
        <v>0.176774280988377</v>
      </c>
      <c r="AZ15" s="20">
        <v>6.4356781914516603E-2</v>
      </c>
      <c r="BA15" s="20">
        <v>0.37516009036544401</v>
      </c>
      <c r="BB15" s="20"/>
      <c r="BC15" s="20">
        <v>7.5707569310148604E-2</v>
      </c>
      <c r="BD15" s="20">
        <v>0.102538613860889</v>
      </c>
      <c r="BE15" s="20">
        <v>4.9200882518149802E-2</v>
      </c>
      <c r="BF15" s="20">
        <v>0.12561964905650899</v>
      </c>
      <c r="BG15" s="20">
        <v>8.0984617662356997E-2</v>
      </c>
      <c r="BH15" s="20">
        <v>0.113077267166701</v>
      </c>
      <c r="BI15" s="20"/>
      <c r="BJ15" s="20">
        <v>0.125469144652159</v>
      </c>
      <c r="BK15" s="20">
        <v>4.4824963136991199E-2</v>
      </c>
      <c r="BL15" s="20">
        <v>4.94918642552288E-2</v>
      </c>
      <c r="BM15" s="20">
        <v>0.115840308468883</v>
      </c>
      <c r="BN15" s="20">
        <v>0.104853789986442</v>
      </c>
      <c r="BO15" s="20">
        <v>6.4689803310322896E-2</v>
      </c>
      <c r="BP15" s="20"/>
      <c r="BQ15" s="20">
        <v>8.0128347644219694E-2</v>
      </c>
      <c r="BR15" s="20">
        <v>0.105850938032911</v>
      </c>
      <c r="BS15" s="20"/>
      <c r="BT15" s="20">
        <v>7.0335908140543302E-2</v>
      </c>
      <c r="BU15" s="20">
        <v>0.10568616572860599</v>
      </c>
      <c r="BV15" s="20"/>
      <c r="BW15" s="20">
        <v>0.106570587283144</v>
      </c>
      <c r="BX15" s="20">
        <v>4.5899605531643899E-2</v>
      </c>
    </row>
    <row r="16" spans="2:76" x14ac:dyDescent="0.35">
      <c r="B16" s="18" t="s">
        <v>342</v>
      </c>
      <c r="C16" s="20">
        <v>0.78859521427740997</v>
      </c>
      <c r="D16" s="20">
        <v>0.78102344083014397</v>
      </c>
      <c r="E16" s="20">
        <v>0.79447110485591599</v>
      </c>
      <c r="F16" s="20"/>
      <c r="G16" s="20">
        <v>0.77452289265142404</v>
      </c>
      <c r="H16" s="20">
        <v>0.78985573180829705</v>
      </c>
      <c r="I16" s="20">
        <v>0.78990480615075498</v>
      </c>
      <c r="J16" s="20"/>
      <c r="K16" s="20">
        <v>0.70149351835450602</v>
      </c>
      <c r="L16" s="20">
        <v>0.77890215329326495</v>
      </c>
      <c r="M16" s="20">
        <v>0.72924540766392798</v>
      </c>
      <c r="N16" s="20">
        <v>0.62096847005379496</v>
      </c>
      <c r="O16" s="20">
        <v>0.42841382226505598</v>
      </c>
      <c r="P16" s="20">
        <v>0.83883304695670302</v>
      </c>
      <c r="Q16" s="20">
        <v>0.83562426871392304</v>
      </c>
      <c r="R16" s="20">
        <v>0.87657057649561299</v>
      </c>
      <c r="S16" s="20">
        <v>0.88667673499893096</v>
      </c>
      <c r="T16" s="20">
        <v>0.8419551785685</v>
      </c>
      <c r="U16" s="20">
        <v>0.80525254853699002</v>
      </c>
      <c r="V16" s="20">
        <v>0.77681106651662202</v>
      </c>
      <c r="W16" s="20">
        <v>0.56922107037173797</v>
      </c>
      <c r="X16" s="20">
        <v>1</v>
      </c>
      <c r="Y16" s="20">
        <v>0.84814564620262101</v>
      </c>
      <c r="Z16" s="20">
        <v>0.79811263755123496</v>
      </c>
      <c r="AA16" s="20"/>
      <c r="AB16" s="20">
        <v>0.78835247069983005</v>
      </c>
      <c r="AC16" s="20">
        <v>0.791532948171078</v>
      </c>
      <c r="AD16" s="20">
        <v>0.75750222373271103</v>
      </c>
      <c r="AE16" s="20">
        <v>0.78497684332062101</v>
      </c>
      <c r="AF16" s="20"/>
      <c r="AG16" s="20">
        <v>0.81376116966146805</v>
      </c>
      <c r="AH16" s="20">
        <v>0.65362523447647702</v>
      </c>
      <c r="AI16" s="20">
        <v>0.75162982093913</v>
      </c>
      <c r="AJ16" s="20">
        <v>0.75186169435717598</v>
      </c>
      <c r="AK16" s="20"/>
      <c r="AL16" s="20">
        <v>0.80345719834360196</v>
      </c>
      <c r="AM16" s="20">
        <v>0.84473962609495601</v>
      </c>
      <c r="AN16" s="20">
        <v>0.74516669626969001</v>
      </c>
      <c r="AO16" s="20">
        <v>0.75360273187676496</v>
      </c>
      <c r="AP16" s="20">
        <v>0.84766750013160796</v>
      </c>
      <c r="AQ16" s="20">
        <v>0.78244457458312</v>
      </c>
      <c r="AR16" s="20"/>
      <c r="AS16" s="20">
        <v>0.78379644197351495</v>
      </c>
      <c r="AT16" s="20">
        <v>0.80050972467701598</v>
      </c>
      <c r="AU16" s="20">
        <v>0.80050972467701598</v>
      </c>
      <c r="AV16" s="20" t="s">
        <v>136</v>
      </c>
      <c r="AW16" s="20" t="s">
        <v>136</v>
      </c>
      <c r="AX16" s="20" t="s">
        <v>136</v>
      </c>
      <c r="AY16" s="20">
        <v>0.64928438797588395</v>
      </c>
      <c r="AZ16" s="20">
        <v>0.82171055178182595</v>
      </c>
      <c r="BA16" s="20">
        <v>0.62483990963455605</v>
      </c>
      <c r="BB16" s="20"/>
      <c r="BC16" s="20">
        <v>0.801623091211489</v>
      </c>
      <c r="BD16" s="20">
        <v>0.75247490999200395</v>
      </c>
      <c r="BE16" s="20">
        <v>0.81218798745313703</v>
      </c>
      <c r="BF16" s="20">
        <v>0.74494805311413503</v>
      </c>
      <c r="BG16" s="20">
        <v>0.81346357940324798</v>
      </c>
      <c r="BH16" s="20">
        <v>0.50538421906223896</v>
      </c>
      <c r="BI16" s="20"/>
      <c r="BJ16" s="20">
        <v>0.72568686153351503</v>
      </c>
      <c r="BK16" s="20">
        <v>0.84807174940079699</v>
      </c>
      <c r="BL16" s="20">
        <v>0.77190379358961203</v>
      </c>
      <c r="BM16" s="20">
        <v>0.81949993229608897</v>
      </c>
      <c r="BN16" s="20">
        <v>0.69362683090063504</v>
      </c>
      <c r="BO16" s="20">
        <v>0.80743452438797003</v>
      </c>
      <c r="BP16" s="20"/>
      <c r="BQ16" s="20">
        <v>0.80344008973255399</v>
      </c>
      <c r="BR16" s="20">
        <v>0.757147707257811</v>
      </c>
      <c r="BS16" s="20"/>
      <c r="BT16" s="20">
        <v>0.79992029623936001</v>
      </c>
      <c r="BU16" s="20">
        <v>0.77769475665887899</v>
      </c>
      <c r="BV16" s="20"/>
      <c r="BW16" s="20">
        <v>0.75027246788352897</v>
      </c>
      <c r="BX16" s="20">
        <v>0.86468641721802497</v>
      </c>
    </row>
    <row r="17" spans="2:76" x14ac:dyDescent="0.35">
      <c r="B17" s="18" t="s">
        <v>109</v>
      </c>
      <c r="C17" s="21">
        <v>-0.70114209705248098</v>
      </c>
      <c r="D17" s="21">
        <v>-0.70158981723776304</v>
      </c>
      <c r="E17" s="21">
        <v>-0.699871520793239</v>
      </c>
      <c r="F17" s="21"/>
      <c r="G17" s="21">
        <v>-0.73931662178173896</v>
      </c>
      <c r="H17" s="21">
        <v>-0.67947098166848596</v>
      </c>
      <c r="I17" s="21">
        <v>-0.70428402193653905</v>
      </c>
      <c r="J17" s="21"/>
      <c r="K17" s="21">
        <v>-0.59659572016653095</v>
      </c>
      <c r="L17" s="21">
        <v>-0.66065293742612197</v>
      </c>
      <c r="M17" s="21">
        <v>-0.60984938545293599</v>
      </c>
      <c r="N17" s="21">
        <v>-0.44833250337776698</v>
      </c>
      <c r="O17" s="21">
        <v>-0.28453970282986302</v>
      </c>
      <c r="P17" s="21">
        <v>-0.67766609391340504</v>
      </c>
      <c r="Q17" s="21">
        <v>-0.76775554926562595</v>
      </c>
      <c r="R17" s="21">
        <v>-0.86158895567248495</v>
      </c>
      <c r="S17" s="21">
        <v>-0.77335346999786103</v>
      </c>
      <c r="T17" s="21">
        <v>-0.79555810557391304</v>
      </c>
      <c r="U17" s="21">
        <v>-0.68603442366796297</v>
      </c>
      <c r="V17" s="21">
        <v>-0.69420450416074397</v>
      </c>
      <c r="W17" s="21">
        <v>-0.35470833616449499</v>
      </c>
      <c r="X17" s="21">
        <v>-1</v>
      </c>
      <c r="Y17" s="21">
        <v>-0.84814564620262101</v>
      </c>
      <c r="Z17" s="21">
        <v>-0.66701171524404201</v>
      </c>
      <c r="AA17" s="21"/>
      <c r="AB17" s="21">
        <v>-0.68410854053375503</v>
      </c>
      <c r="AC17" s="21">
        <v>-0.71016435678483902</v>
      </c>
      <c r="AD17" s="21">
        <v>-0.67203915214284105</v>
      </c>
      <c r="AE17" s="21">
        <v>-0.68042396931814497</v>
      </c>
      <c r="AF17" s="21"/>
      <c r="AG17" s="21">
        <v>-0.74161108803618903</v>
      </c>
      <c r="AH17" s="21">
        <v>-0.48515756978274899</v>
      </c>
      <c r="AI17" s="21">
        <v>-0.62318924537014397</v>
      </c>
      <c r="AJ17" s="21">
        <v>-0.67190711716764295</v>
      </c>
      <c r="AK17" s="21"/>
      <c r="AL17" s="21">
        <v>-0.72527326469739195</v>
      </c>
      <c r="AM17" s="21">
        <v>-0.77641936447410798</v>
      </c>
      <c r="AN17" s="21">
        <v>-0.60379912283443304</v>
      </c>
      <c r="AO17" s="21">
        <v>-0.69080923090216495</v>
      </c>
      <c r="AP17" s="21">
        <v>-0.74055697923341202</v>
      </c>
      <c r="AQ17" s="21">
        <v>-0.63009115351364997</v>
      </c>
      <c r="AR17" s="21"/>
      <c r="AS17" s="21">
        <v>-0.68476969920622599</v>
      </c>
      <c r="AT17" s="21">
        <v>-0.75018003030363101</v>
      </c>
      <c r="AU17" s="21">
        <v>-0.75018003030363101</v>
      </c>
      <c r="AV17" s="21" t="s">
        <v>136</v>
      </c>
      <c r="AW17" s="21" t="s">
        <v>136</v>
      </c>
      <c r="AX17" s="21" t="s">
        <v>136</v>
      </c>
      <c r="AY17" s="21">
        <v>-0.47251010698750701</v>
      </c>
      <c r="AZ17" s="21">
        <v>-0.75735376986730896</v>
      </c>
      <c r="BA17" s="21">
        <v>-0.24967981926911201</v>
      </c>
      <c r="BB17" s="21"/>
      <c r="BC17" s="21">
        <v>-0.72591552190134001</v>
      </c>
      <c r="BD17" s="21">
        <v>-0.64993629613111503</v>
      </c>
      <c r="BE17" s="21">
        <v>-0.762987104934987</v>
      </c>
      <c r="BF17" s="21">
        <v>-0.61932840405762601</v>
      </c>
      <c r="BG17" s="21">
        <v>-0.732478961740891</v>
      </c>
      <c r="BH17" s="21">
        <v>-0.39230695189553799</v>
      </c>
      <c r="BI17" s="21"/>
      <c r="BJ17" s="21">
        <v>-0.60021771688135495</v>
      </c>
      <c r="BK17" s="21">
        <v>-0.80324678626380597</v>
      </c>
      <c r="BL17" s="21">
        <v>-0.72241192933438303</v>
      </c>
      <c r="BM17" s="21">
        <v>-0.70365962382720704</v>
      </c>
      <c r="BN17" s="21">
        <v>-0.58877304091419203</v>
      </c>
      <c r="BO17" s="21">
        <v>-0.742744721077647</v>
      </c>
      <c r="BP17" s="21"/>
      <c r="BQ17" s="21">
        <v>-0.72331174208833504</v>
      </c>
      <c r="BR17" s="21">
        <v>-0.65129676922489999</v>
      </c>
      <c r="BS17" s="21"/>
      <c r="BT17" s="21">
        <v>-0.72958438809881598</v>
      </c>
      <c r="BU17" s="21">
        <v>-0.67200859093027299</v>
      </c>
      <c r="BV17" s="21"/>
      <c r="BW17" s="21">
        <v>-0.64370188060038402</v>
      </c>
      <c r="BX17" s="21">
        <v>-0.81878681168638101</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0.35224068214856402</v>
      </c>
      <c r="D9" s="17">
        <v>0.369105959741648</v>
      </c>
      <c r="E9" s="17">
        <v>0.33880104329838101</v>
      </c>
      <c r="F9" s="17"/>
      <c r="G9" s="17">
        <v>0.120273381248687</v>
      </c>
      <c r="H9" s="17">
        <v>0.27617468712483101</v>
      </c>
      <c r="I9" s="17">
        <v>0.40934931579605899</v>
      </c>
      <c r="J9" s="17"/>
      <c r="K9" s="17">
        <v>0.37589001552970502</v>
      </c>
      <c r="L9" s="17">
        <v>0.37602926704894002</v>
      </c>
      <c r="M9" s="17">
        <v>0.32335928922927598</v>
      </c>
      <c r="N9" s="17">
        <v>0.256488692053642</v>
      </c>
      <c r="O9" s="17">
        <v>0.284674205710858</v>
      </c>
      <c r="P9" s="17">
        <v>0.52016248333469195</v>
      </c>
      <c r="Q9" s="17">
        <v>0.35974744003030101</v>
      </c>
      <c r="R9" s="17">
        <v>0.28641933059232599</v>
      </c>
      <c r="S9" s="17">
        <v>0.23711763175027301</v>
      </c>
      <c r="T9" s="17">
        <v>0.41161899210540798</v>
      </c>
      <c r="U9" s="17">
        <v>0.22483830069891</v>
      </c>
      <c r="V9" s="17">
        <v>0.214355621039275</v>
      </c>
      <c r="W9" s="17">
        <v>0.280387010762289</v>
      </c>
      <c r="X9" s="17">
        <v>0.551230476038571</v>
      </c>
      <c r="Y9" s="17">
        <v>0.40625331935834702</v>
      </c>
      <c r="Z9" s="17">
        <v>0.24372325218511401</v>
      </c>
      <c r="AA9" s="17"/>
      <c r="AB9" s="17">
        <v>0.28884599264516603</v>
      </c>
      <c r="AC9" s="17">
        <v>0.38730249877718498</v>
      </c>
      <c r="AD9" s="17">
        <v>0.40352438104125199</v>
      </c>
      <c r="AE9" s="17">
        <v>0.38602649347164097</v>
      </c>
      <c r="AF9" s="17"/>
      <c r="AG9" s="17">
        <v>0.34335050526570698</v>
      </c>
      <c r="AH9" s="17">
        <v>0.285437755712732</v>
      </c>
      <c r="AI9" s="17">
        <v>0.40062024713274302</v>
      </c>
      <c r="AJ9" s="17">
        <v>0.57777069719349705</v>
      </c>
      <c r="AK9" s="17"/>
      <c r="AL9" s="17">
        <v>0.37700016645691697</v>
      </c>
      <c r="AM9" s="17">
        <v>0.38308118759631299</v>
      </c>
      <c r="AN9" s="17">
        <v>0.33353973395258002</v>
      </c>
      <c r="AO9" s="17">
        <v>0.526286786900095</v>
      </c>
      <c r="AP9" s="17">
        <v>0.52708211324649101</v>
      </c>
      <c r="AQ9" s="17">
        <v>0.35822882279444201</v>
      </c>
      <c r="AR9" s="17"/>
      <c r="AS9" s="17">
        <v>0.35217050980261799</v>
      </c>
      <c r="AT9" s="17">
        <v>0.48704323366549201</v>
      </c>
      <c r="AU9" s="17">
        <v>0.48704323366549201</v>
      </c>
      <c r="AV9" s="17" t="s">
        <v>136</v>
      </c>
      <c r="AW9" s="17" t="s">
        <v>136</v>
      </c>
      <c r="AX9" s="17" t="s">
        <v>136</v>
      </c>
      <c r="AY9" s="17">
        <v>0.15171731735615501</v>
      </c>
      <c r="AZ9" s="17">
        <v>0.215166307406639</v>
      </c>
      <c r="BA9" s="17">
        <v>0.31078057299475398</v>
      </c>
      <c r="BB9" s="17"/>
      <c r="BC9" s="17">
        <v>0.298531136671774</v>
      </c>
      <c r="BD9" s="17">
        <v>0.42439682640638698</v>
      </c>
      <c r="BE9" s="17">
        <v>0.30102853186189799</v>
      </c>
      <c r="BF9" s="17">
        <v>0.32527487071101902</v>
      </c>
      <c r="BG9" s="17">
        <v>0.417652059001203</v>
      </c>
      <c r="BH9" s="17">
        <v>0.13706111644677499</v>
      </c>
      <c r="BI9" s="17"/>
      <c r="BJ9" s="17">
        <v>0.42226647710795401</v>
      </c>
      <c r="BK9" s="17">
        <v>0.38177323778442201</v>
      </c>
      <c r="BL9" s="17">
        <v>0.39574879759058301</v>
      </c>
      <c r="BM9" s="17">
        <v>0.36623257026287598</v>
      </c>
      <c r="BN9" s="17">
        <v>0.22573504135702899</v>
      </c>
      <c r="BO9" s="17">
        <v>0.310502128489551</v>
      </c>
      <c r="BP9" s="17"/>
      <c r="BQ9" s="17">
        <v>0.38069267660233702</v>
      </c>
      <c r="BR9" s="17">
        <v>0.28939694673113697</v>
      </c>
      <c r="BS9" s="17"/>
      <c r="BT9" s="17">
        <v>0.39420907379662901</v>
      </c>
      <c r="BU9" s="17">
        <v>0.31127958039449899</v>
      </c>
      <c r="BV9" s="17"/>
      <c r="BW9" s="17">
        <v>0.33209653687104401</v>
      </c>
      <c r="BX9" s="17">
        <v>0.39248963026220202</v>
      </c>
    </row>
    <row r="10" spans="2:76" x14ac:dyDescent="0.35">
      <c r="B10" s="18" t="s">
        <v>337</v>
      </c>
      <c r="C10" s="17">
        <v>0.29884781739654698</v>
      </c>
      <c r="D10" s="17">
        <v>0.31403171522297402</v>
      </c>
      <c r="E10" s="17">
        <v>0.28372899295923099</v>
      </c>
      <c r="F10" s="17"/>
      <c r="G10" s="17">
        <v>0.312890906545716</v>
      </c>
      <c r="H10" s="17">
        <v>0.30277858988357498</v>
      </c>
      <c r="I10" s="17">
        <v>0.29563779937234103</v>
      </c>
      <c r="J10" s="17"/>
      <c r="K10" s="17">
        <v>0.26222753603433402</v>
      </c>
      <c r="L10" s="17">
        <v>0.22075658090646999</v>
      </c>
      <c r="M10" s="17">
        <v>0.33055920424031798</v>
      </c>
      <c r="N10" s="17">
        <v>0.41061206217567098</v>
      </c>
      <c r="O10" s="17">
        <v>0.14387411943519399</v>
      </c>
      <c r="P10" s="17">
        <v>7.9667640905502796E-2</v>
      </c>
      <c r="Q10" s="17">
        <v>0.26717616561569502</v>
      </c>
      <c r="R10" s="17">
        <v>0.36618353544404603</v>
      </c>
      <c r="S10" s="17">
        <v>0.29509322705532498</v>
      </c>
      <c r="T10" s="17">
        <v>0.31394107358371198</v>
      </c>
      <c r="U10" s="17">
        <v>0.304856204803645</v>
      </c>
      <c r="V10" s="17">
        <v>0.36278550164925399</v>
      </c>
      <c r="W10" s="17">
        <v>0.48519294824750703</v>
      </c>
      <c r="X10" s="17">
        <v>0.27235548817278799</v>
      </c>
      <c r="Y10" s="17">
        <v>0.28942025178523401</v>
      </c>
      <c r="Z10" s="17">
        <v>0.37187491036054698</v>
      </c>
      <c r="AA10" s="17"/>
      <c r="AB10" s="17">
        <v>0.30352926693489601</v>
      </c>
      <c r="AC10" s="17">
        <v>0.28893923769260499</v>
      </c>
      <c r="AD10" s="17">
        <v>0.29861831017398399</v>
      </c>
      <c r="AE10" s="17">
        <v>0.309433649536966</v>
      </c>
      <c r="AF10" s="17"/>
      <c r="AG10" s="17">
        <v>0.312011587933538</v>
      </c>
      <c r="AH10" s="17">
        <v>0.230098969574414</v>
      </c>
      <c r="AI10" s="17">
        <v>0.31549663218504598</v>
      </c>
      <c r="AJ10" s="17">
        <v>0.341073631748048</v>
      </c>
      <c r="AK10" s="17"/>
      <c r="AL10" s="17">
        <v>0.28936622889359898</v>
      </c>
      <c r="AM10" s="17">
        <v>0.428507071527438</v>
      </c>
      <c r="AN10" s="17">
        <v>0.23964123851400301</v>
      </c>
      <c r="AO10" s="17">
        <v>0.23913465854284</v>
      </c>
      <c r="AP10" s="17">
        <v>0.22650963745739799</v>
      </c>
      <c r="AQ10" s="17">
        <v>0.26476116636588898</v>
      </c>
      <c r="AR10" s="17"/>
      <c r="AS10" s="17">
        <v>0.313784807909605</v>
      </c>
      <c r="AT10" s="17">
        <v>0.272706208401085</v>
      </c>
      <c r="AU10" s="17">
        <v>0.272706208401085</v>
      </c>
      <c r="AV10" s="17" t="s">
        <v>136</v>
      </c>
      <c r="AW10" s="17" t="s">
        <v>136</v>
      </c>
      <c r="AX10" s="17" t="s">
        <v>136</v>
      </c>
      <c r="AY10" s="17">
        <v>0.24090283497746401</v>
      </c>
      <c r="AZ10" s="17">
        <v>0.27590390561276301</v>
      </c>
      <c r="BA10" s="17">
        <v>0.31405933663980201</v>
      </c>
      <c r="BB10" s="17"/>
      <c r="BC10" s="17">
        <v>0.31514112808953898</v>
      </c>
      <c r="BD10" s="17">
        <v>0.232213333985685</v>
      </c>
      <c r="BE10" s="17">
        <v>0.41079405865660901</v>
      </c>
      <c r="BF10" s="17">
        <v>0.30212047413617699</v>
      </c>
      <c r="BG10" s="17">
        <v>0.29092136270997299</v>
      </c>
      <c r="BH10" s="17">
        <v>9.0968491299858498E-2</v>
      </c>
      <c r="BI10" s="17"/>
      <c r="BJ10" s="17">
        <v>0.29450428305793602</v>
      </c>
      <c r="BK10" s="17">
        <v>0.31201883019264898</v>
      </c>
      <c r="BL10" s="17">
        <v>0.35079756998359102</v>
      </c>
      <c r="BM10" s="17">
        <v>0.28737116593721801</v>
      </c>
      <c r="BN10" s="17">
        <v>0.30977153950545899</v>
      </c>
      <c r="BO10" s="17">
        <v>0.25499462932908601</v>
      </c>
      <c r="BP10" s="17"/>
      <c r="BQ10" s="17">
        <v>0.29198906281829701</v>
      </c>
      <c r="BR10" s="17">
        <v>0.31258471760787998</v>
      </c>
      <c r="BS10" s="17"/>
      <c r="BT10" s="17">
        <v>0.31084307159924401</v>
      </c>
      <c r="BU10" s="17">
        <v>0.28458825761709899</v>
      </c>
      <c r="BV10" s="17"/>
      <c r="BW10" s="17">
        <v>0.28199038587807901</v>
      </c>
      <c r="BX10" s="17">
        <v>0.33209644932693999</v>
      </c>
    </row>
    <row r="11" spans="2:76" x14ac:dyDescent="0.35">
      <c r="B11" s="18" t="s">
        <v>338</v>
      </c>
      <c r="C11" s="17">
        <v>0.118507226349924</v>
      </c>
      <c r="D11" s="17">
        <v>9.9041089340060603E-2</v>
      </c>
      <c r="E11" s="17">
        <v>0.13557619788709999</v>
      </c>
      <c r="F11" s="17"/>
      <c r="G11" s="17">
        <v>0.112957817813265</v>
      </c>
      <c r="H11" s="17">
        <v>9.8992760666404597E-2</v>
      </c>
      <c r="I11" s="17">
        <v>0.126363675004596</v>
      </c>
      <c r="J11" s="17"/>
      <c r="K11" s="17">
        <v>8.3519653261586904E-2</v>
      </c>
      <c r="L11" s="17">
        <v>0.10895057658052799</v>
      </c>
      <c r="M11" s="17">
        <v>0.123793056821764</v>
      </c>
      <c r="N11" s="17">
        <v>0.16547963355651499</v>
      </c>
      <c r="O11" s="17">
        <v>0.43051708569728903</v>
      </c>
      <c r="P11" s="17">
        <v>0</v>
      </c>
      <c r="Q11" s="17">
        <v>0.16134546998921201</v>
      </c>
      <c r="R11" s="17">
        <v>9.8532161607068597E-2</v>
      </c>
      <c r="S11" s="17">
        <v>0.18210270640713599</v>
      </c>
      <c r="T11" s="17">
        <v>8.1434782669877595E-2</v>
      </c>
      <c r="U11" s="17">
        <v>0.27212858105775001</v>
      </c>
      <c r="V11" s="17">
        <v>6.91527772858513E-2</v>
      </c>
      <c r="W11" s="17">
        <v>8.9286464518706005E-2</v>
      </c>
      <c r="X11" s="17">
        <v>0.17641403578864201</v>
      </c>
      <c r="Y11" s="17">
        <v>0.1056161261872</v>
      </c>
      <c r="Z11" s="17">
        <v>0.19292025721501599</v>
      </c>
      <c r="AA11" s="17"/>
      <c r="AB11" s="17">
        <v>0.15806051191647</v>
      </c>
      <c r="AC11" s="17">
        <v>0.100360955519552</v>
      </c>
      <c r="AD11" s="17">
        <v>0.115777849405718</v>
      </c>
      <c r="AE11" s="17">
        <v>0.118876949092664</v>
      </c>
      <c r="AF11" s="17"/>
      <c r="AG11" s="17">
        <v>0.116226310452385</v>
      </c>
      <c r="AH11" s="17">
        <v>0.23839139399189899</v>
      </c>
      <c r="AI11" s="17">
        <v>9.11390314496522E-2</v>
      </c>
      <c r="AJ11" s="17">
        <v>8.1155671058455003E-2</v>
      </c>
      <c r="AK11" s="17"/>
      <c r="AL11" s="17">
        <v>0.120930615735418</v>
      </c>
      <c r="AM11" s="17">
        <v>5.6515085897830102E-2</v>
      </c>
      <c r="AN11" s="17">
        <v>0.121062465233997</v>
      </c>
      <c r="AO11" s="17">
        <v>0.119123355931397</v>
      </c>
      <c r="AP11" s="17">
        <v>5.1118158392201497E-2</v>
      </c>
      <c r="AQ11" s="17">
        <v>0.10368351346323</v>
      </c>
      <c r="AR11" s="17"/>
      <c r="AS11" s="17">
        <v>0.12204150383998499</v>
      </c>
      <c r="AT11" s="17">
        <v>9.9998505402089002E-2</v>
      </c>
      <c r="AU11" s="17">
        <v>9.9998505402089002E-2</v>
      </c>
      <c r="AV11" s="17" t="s">
        <v>136</v>
      </c>
      <c r="AW11" s="17" t="s">
        <v>136</v>
      </c>
      <c r="AX11" s="17" t="s">
        <v>136</v>
      </c>
      <c r="AY11" s="17">
        <v>0.13084017002765</v>
      </c>
      <c r="AZ11" s="17">
        <v>6.3339921538704005E-2</v>
      </c>
      <c r="BA11" s="17">
        <v>0</v>
      </c>
      <c r="BB11" s="17"/>
      <c r="BC11" s="17">
        <v>0.14539446441703099</v>
      </c>
      <c r="BD11" s="17">
        <v>6.9043666779269597E-2</v>
      </c>
      <c r="BE11" s="17">
        <v>0.23618192123760101</v>
      </c>
      <c r="BF11" s="17">
        <v>9.6157976635561193E-2</v>
      </c>
      <c r="BG11" s="17">
        <v>0.10368279267274499</v>
      </c>
      <c r="BH11" s="17">
        <v>9.4133365513973999E-2</v>
      </c>
      <c r="BI11" s="17"/>
      <c r="BJ11" s="17">
        <v>6.7122215069195398E-2</v>
      </c>
      <c r="BK11" s="17">
        <v>0.111657599422381</v>
      </c>
      <c r="BL11" s="17">
        <v>6.7346531930766798E-2</v>
      </c>
      <c r="BM11" s="17">
        <v>9.3030647225576593E-2</v>
      </c>
      <c r="BN11" s="17">
        <v>0.19265518342478799</v>
      </c>
      <c r="BO11" s="17">
        <v>0.19343569231084501</v>
      </c>
      <c r="BP11" s="17"/>
      <c r="BQ11" s="17">
        <v>0.127792328123217</v>
      </c>
      <c r="BR11" s="17">
        <v>9.8042929353251901E-2</v>
      </c>
      <c r="BS11" s="17"/>
      <c r="BT11" s="17">
        <v>0.108814591700383</v>
      </c>
      <c r="BU11" s="17">
        <v>0.12651670964091499</v>
      </c>
      <c r="BV11" s="17"/>
      <c r="BW11" s="17">
        <v>0.12626955750146701</v>
      </c>
      <c r="BX11" s="17">
        <v>9.6460887261190703E-2</v>
      </c>
    </row>
    <row r="12" spans="2:76" x14ac:dyDescent="0.35">
      <c r="B12" s="18" t="s">
        <v>339</v>
      </c>
      <c r="C12" s="17">
        <v>0.103556851542652</v>
      </c>
      <c r="D12" s="17">
        <v>0.10465301977827</v>
      </c>
      <c r="E12" s="17">
        <v>0.10292248848228901</v>
      </c>
      <c r="F12" s="17"/>
      <c r="G12" s="17">
        <v>0.16228962818144901</v>
      </c>
      <c r="H12" s="17">
        <v>0.123644219050752</v>
      </c>
      <c r="I12" s="17">
        <v>8.8793612565900307E-2</v>
      </c>
      <c r="J12" s="17"/>
      <c r="K12" s="17">
        <v>0.17993635238503999</v>
      </c>
      <c r="L12" s="17">
        <v>0.12858415072238299</v>
      </c>
      <c r="M12" s="17">
        <v>0.114900642302594</v>
      </c>
      <c r="N12" s="17">
        <v>0.125554924702687</v>
      </c>
      <c r="O12" s="17">
        <v>0</v>
      </c>
      <c r="P12" s="17">
        <v>0.16025111742715101</v>
      </c>
      <c r="Q12" s="17">
        <v>0.124759492898946</v>
      </c>
      <c r="R12" s="17">
        <v>0.123429423504386</v>
      </c>
      <c r="S12" s="17">
        <v>5.7977322959675601E-2</v>
      </c>
      <c r="T12" s="17">
        <v>5.4146703083231801E-2</v>
      </c>
      <c r="U12" s="17">
        <v>7.4326141809454002E-2</v>
      </c>
      <c r="V12" s="17">
        <v>0.211111499215972</v>
      </c>
      <c r="W12" s="17">
        <v>5.7573100322931697E-2</v>
      </c>
      <c r="X12" s="17">
        <v>0</v>
      </c>
      <c r="Y12" s="17">
        <v>5.6615285597579598E-2</v>
      </c>
      <c r="Z12" s="17">
        <v>0</v>
      </c>
      <c r="AA12" s="17"/>
      <c r="AB12" s="17">
        <v>9.5357209318517197E-2</v>
      </c>
      <c r="AC12" s="17">
        <v>0.11256526964920401</v>
      </c>
      <c r="AD12" s="17">
        <v>9.3726734047484203E-2</v>
      </c>
      <c r="AE12" s="17">
        <v>8.5212392113357599E-2</v>
      </c>
      <c r="AF12" s="17"/>
      <c r="AG12" s="17">
        <v>9.6594665710735397E-2</v>
      </c>
      <c r="AH12" s="17">
        <v>0.19276795134161501</v>
      </c>
      <c r="AI12" s="17">
        <v>7.7467482083491301E-2</v>
      </c>
      <c r="AJ12" s="17">
        <v>0</v>
      </c>
      <c r="AK12" s="17"/>
      <c r="AL12" s="17">
        <v>0.120130452933982</v>
      </c>
      <c r="AM12" s="17">
        <v>7.5950682090560398E-2</v>
      </c>
      <c r="AN12" s="17">
        <v>0.15177092891261301</v>
      </c>
      <c r="AO12" s="17">
        <v>0.115455198625668</v>
      </c>
      <c r="AP12" s="17">
        <v>6.4689968297874503E-2</v>
      </c>
      <c r="AQ12" s="17">
        <v>9.7027603391122694E-2</v>
      </c>
      <c r="AR12" s="17"/>
      <c r="AS12" s="17">
        <v>9.6523018716117001E-2</v>
      </c>
      <c r="AT12" s="17">
        <v>9.9454442705864607E-2</v>
      </c>
      <c r="AU12" s="17">
        <v>9.9454442705864607E-2</v>
      </c>
      <c r="AV12" s="17" t="s">
        <v>136</v>
      </c>
      <c r="AW12" s="17" t="s">
        <v>136</v>
      </c>
      <c r="AX12" s="17" t="s">
        <v>136</v>
      </c>
      <c r="AY12" s="17">
        <v>0.18799935600432099</v>
      </c>
      <c r="AZ12" s="17">
        <v>0.172069827160475</v>
      </c>
      <c r="BA12" s="17">
        <v>0</v>
      </c>
      <c r="BB12" s="17"/>
      <c r="BC12" s="17">
        <v>0.14047761648992699</v>
      </c>
      <c r="BD12" s="17">
        <v>0.14232985798655301</v>
      </c>
      <c r="BE12" s="17">
        <v>0</v>
      </c>
      <c r="BF12" s="17">
        <v>9.92106450366224E-2</v>
      </c>
      <c r="BG12" s="17">
        <v>6.9166849364781402E-2</v>
      </c>
      <c r="BH12" s="17">
        <v>0.16389063770609599</v>
      </c>
      <c r="BI12" s="17"/>
      <c r="BJ12" s="17">
        <v>9.0686164272216999E-2</v>
      </c>
      <c r="BK12" s="17">
        <v>8.5983096960520602E-2</v>
      </c>
      <c r="BL12" s="17">
        <v>6.5053844484281906E-2</v>
      </c>
      <c r="BM12" s="17">
        <v>0.122416130213181</v>
      </c>
      <c r="BN12" s="17">
        <v>0.110481636544592</v>
      </c>
      <c r="BO12" s="17">
        <v>0.126303201846001</v>
      </c>
      <c r="BP12" s="17"/>
      <c r="BQ12" s="17">
        <v>8.4268077281937595E-2</v>
      </c>
      <c r="BR12" s="17">
        <v>0.14416172543457401</v>
      </c>
      <c r="BS12" s="17"/>
      <c r="BT12" s="17">
        <v>9.0052123533006401E-2</v>
      </c>
      <c r="BU12" s="17">
        <v>0.118385943896313</v>
      </c>
      <c r="BV12" s="17"/>
      <c r="BW12" s="17">
        <v>0.10193293550987199</v>
      </c>
      <c r="BX12" s="17">
        <v>0.108719349828862</v>
      </c>
    </row>
    <row r="13" spans="2:76" x14ac:dyDescent="0.35">
      <c r="B13" s="18" t="s">
        <v>340</v>
      </c>
      <c r="C13" s="17">
        <v>0.105612052130328</v>
      </c>
      <c r="D13" s="17">
        <v>9.5316345656884294E-2</v>
      </c>
      <c r="E13" s="17">
        <v>0.11476718045214999</v>
      </c>
      <c r="F13" s="17"/>
      <c r="G13" s="17">
        <v>0.20582346589044601</v>
      </c>
      <c r="H13" s="17">
        <v>0.17221618179277101</v>
      </c>
      <c r="I13" s="17">
        <v>6.8564146941019199E-2</v>
      </c>
      <c r="J13" s="17"/>
      <c r="K13" s="17">
        <v>4.8873220852616701E-2</v>
      </c>
      <c r="L13" s="17">
        <v>0.13791720856428299</v>
      </c>
      <c r="M13" s="17">
        <v>5.4000764523532502E-2</v>
      </c>
      <c r="N13" s="17">
        <v>4.1864687511485199E-2</v>
      </c>
      <c r="O13" s="17">
        <v>0</v>
      </c>
      <c r="P13" s="17">
        <v>0.239918758332654</v>
      </c>
      <c r="Q13" s="17">
        <v>8.6971431465845794E-2</v>
      </c>
      <c r="R13" s="17">
        <v>7.8667733782039603E-2</v>
      </c>
      <c r="S13" s="17">
        <v>0.22770911182759099</v>
      </c>
      <c r="T13" s="17">
        <v>0.13162311081637801</v>
      </c>
      <c r="U13" s="17">
        <v>0.123850771630241</v>
      </c>
      <c r="V13" s="17">
        <v>0.142594600809648</v>
      </c>
      <c r="W13" s="17">
        <v>8.7560476148566005E-2</v>
      </c>
      <c r="X13" s="17">
        <v>0</v>
      </c>
      <c r="Y13" s="17">
        <v>0.14209501707163999</v>
      </c>
      <c r="Z13" s="17">
        <v>0.19148158023932299</v>
      </c>
      <c r="AA13" s="17"/>
      <c r="AB13" s="17">
        <v>0.12018314744501001</v>
      </c>
      <c r="AC13" s="17">
        <v>9.3253945980723105E-2</v>
      </c>
      <c r="AD13" s="17">
        <v>8.0580581029844806E-2</v>
      </c>
      <c r="AE13" s="17">
        <v>0.10045051578537099</v>
      </c>
      <c r="AF13" s="17"/>
      <c r="AG13" s="17">
        <v>0.107651841947841</v>
      </c>
      <c r="AH13" s="17">
        <v>5.3303929379340503E-2</v>
      </c>
      <c r="AI13" s="17">
        <v>0.10786770880011901</v>
      </c>
      <c r="AJ13" s="17">
        <v>0</v>
      </c>
      <c r="AK13" s="17"/>
      <c r="AL13" s="17">
        <v>8.1743398313923105E-2</v>
      </c>
      <c r="AM13" s="17">
        <v>5.5945972887857902E-2</v>
      </c>
      <c r="AN13" s="17">
        <v>0.129705191660589</v>
      </c>
      <c r="AO13" s="17">
        <v>0</v>
      </c>
      <c r="AP13" s="17">
        <v>0.13060012260603401</v>
      </c>
      <c r="AQ13" s="17">
        <v>0.14390663620354299</v>
      </c>
      <c r="AR13" s="17"/>
      <c r="AS13" s="17">
        <v>9.9852842341318498E-2</v>
      </c>
      <c r="AT13" s="17">
        <v>2.86239179714411E-2</v>
      </c>
      <c r="AU13" s="17">
        <v>2.86239179714411E-2</v>
      </c>
      <c r="AV13" s="17" t="s">
        <v>136</v>
      </c>
      <c r="AW13" s="17" t="s">
        <v>136</v>
      </c>
      <c r="AX13" s="17" t="s">
        <v>136</v>
      </c>
      <c r="AY13" s="17">
        <v>0.237424071328244</v>
      </c>
      <c r="AZ13" s="17">
        <v>0.237345805026415</v>
      </c>
      <c r="BA13" s="17">
        <v>0.37516009036544401</v>
      </c>
      <c r="BB13" s="17"/>
      <c r="BC13" s="17">
        <v>7.5080383047789606E-2</v>
      </c>
      <c r="BD13" s="17">
        <v>0.13201631484210499</v>
      </c>
      <c r="BE13" s="17">
        <v>5.1995488243892198E-2</v>
      </c>
      <c r="BF13" s="17">
        <v>0.13189579398074699</v>
      </c>
      <c r="BG13" s="17">
        <v>0.104659761926488</v>
      </c>
      <c r="BH13" s="17">
        <v>0.51394638903329604</v>
      </c>
      <c r="BI13" s="17"/>
      <c r="BJ13" s="17">
        <v>0.116191296078899</v>
      </c>
      <c r="BK13" s="17">
        <v>9.6229583301328095E-2</v>
      </c>
      <c r="BL13" s="17">
        <v>0.103801188475368</v>
      </c>
      <c r="BM13" s="17">
        <v>0.10528221087117</v>
      </c>
      <c r="BN13" s="17">
        <v>0.125340501170671</v>
      </c>
      <c r="BO13" s="17">
        <v>8.9267254013101399E-2</v>
      </c>
      <c r="BP13" s="17"/>
      <c r="BQ13" s="17">
        <v>9.4791764799174505E-2</v>
      </c>
      <c r="BR13" s="17">
        <v>0.13249596683158599</v>
      </c>
      <c r="BS13" s="17"/>
      <c r="BT13" s="17">
        <v>7.5893649254909296E-2</v>
      </c>
      <c r="BU13" s="17">
        <v>0.13667390666352799</v>
      </c>
      <c r="BV13" s="17"/>
      <c r="BW13" s="17">
        <v>0.13992032981420299</v>
      </c>
      <c r="BX13" s="17">
        <v>4.4610957537288401E-2</v>
      </c>
    </row>
    <row r="14" spans="2:76" x14ac:dyDescent="0.35">
      <c r="B14" s="18" t="s">
        <v>97</v>
      </c>
      <c r="C14" s="17">
        <v>2.1235370431984799E-2</v>
      </c>
      <c r="D14" s="17">
        <v>1.7851870260163102E-2</v>
      </c>
      <c r="E14" s="17">
        <v>2.4204096920849301E-2</v>
      </c>
      <c r="F14" s="17"/>
      <c r="G14" s="17">
        <v>8.5764800320437304E-2</v>
      </c>
      <c r="H14" s="17">
        <v>2.6193561481666801E-2</v>
      </c>
      <c r="I14" s="17">
        <v>1.1291450320085E-2</v>
      </c>
      <c r="J14" s="17"/>
      <c r="K14" s="17">
        <v>4.95532219367174E-2</v>
      </c>
      <c r="L14" s="17">
        <v>2.77622161773966E-2</v>
      </c>
      <c r="M14" s="17">
        <v>5.3387042882515098E-2</v>
      </c>
      <c r="N14" s="17">
        <v>0</v>
      </c>
      <c r="O14" s="17">
        <v>0.14093458915665899</v>
      </c>
      <c r="P14" s="17">
        <v>0</v>
      </c>
      <c r="Q14" s="17">
        <v>0</v>
      </c>
      <c r="R14" s="17">
        <v>4.6767815070133098E-2</v>
      </c>
      <c r="S14" s="17">
        <v>0</v>
      </c>
      <c r="T14" s="17">
        <v>7.2353377413924098E-3</v>
      </c>
      <c r="U14" s="17">
        <v>0</v>
      </c>
      <c r="V14" s="17">
        <v>0</v>
      </c>
      <c r="W14" s="17">
        <v>0</v>
      </c>
      <c r="X14" s="17">
        <v>0</v>
      </c>
      <c r="Y14" s="17">
        <v>0</v>
      </c>
      <c r="Z14" s="17">
        <v>0</v>
      </c>
      <c r="AA14" s="17"/>
      <c r="AB14" s="17">
        <v>3.4023871739942001E-2</v>
      </c>
      <c r="AC14" s="17">
        <v>1.7578092380731599E-2</v>
      </c>
      <c r="AD14" s="17">
        <v>7.7721443017169604E-3</v>
      </c>
      <c r="AE14" s="17">
        <v>0</v>
      </c>
      <c r="AF14" s="17"/>
      <c r="AG14" s="17">
        <v>2.41650886897933E-2</v>
      </c>
      <c r="AH14" s="17">
        <v>0</v>
      </c>
      <c r="AI14" s="17">
        <v>7.4088983489491002E-3</v>
      </c>
      <c r="AJ14" s="17">
        <v>0</v>
      </c>
      <c r="AK14" s="17"/>
      <c r="AL14" s="17">
        <v>1.08291376661612E-2</v>
      </c>
      <c r="AM14" s="17">
        <v>0</v>
      </c>
      <c r="AN14" s="17">
        <v>2.4280441726218901E-2</v>
      </c>
      <c r="AO14" s="17">
        <v>0</v>
      </c>
      <c r="AP14" s="17">
        <v>0</v>
      </c>
      <c r="AQ14" s="17">
        <v>3.2392257781773501E-2</v>
      </c>
      <c r="AR14" s="17"/>
      <c r="AS14" s="17">
        <v>1.5627317390356499E-2</v>
      </c>
      <c r="AT14" s="17">
        <v>1.2173691854028199E-2</v>
      </c>
      <c r="AU14" s="17">
        <v>1.2173691854028199E-2</v>
      </c>
      <c r="AV14" s="17" t="s">
        <v>136</v>
      </c>
      <c r="AW14" s="17" t="s">
        <v>136</v>
      </c>
      <c r="AX14" s="17" t="s">
        <v>136</v>
      </c>
      <c r="AY14" s="17">
        <v>5.11162503061659E-2</v>
      </c>
      <c r="AZ14" s="17">
        <v>3.6174233255003803E-2</v>
      </c>
      <c r="BA14" s="17">
        <v>0</v>
      </c>
      <c r="BB14" s="17"/>
      <c r="BC14" s="17">
        <v>2.5375271283939401E-2</v>
      </c>
      <c r="BD14" s="17">
        <v>0</v>
      </c>
      <c r="BE14" s="17">
        <v>0</v>
      </c>
      <c r="BF14" s="17">
        <v>4.53402394998733E-2</v>
      </c>
      <c r="BG14" s="17">
        <v>1.39171743248099E-2</v>
      </c>
      <c r="BH14" s="17">
        <v>0</v>
      </c>
      <c r="BI14" s="17"/>
      <c r="BJ14" s="17">
        <v>9.2295644137980696E-3</v>
      </c>
      <c r="BK14" s="17">
        <v>1.2337652338699E-2</v>
      </c>
      <c r="BL14" s="17">
        <v>1.72520675354093E-2</v>
      </c>
      <c r="BM14" s="17">
        <v>2.56672754899782E-2</v>
      </c>
      <c r="BN14" s="17">
        <v>3.6016097997460597E-2</v>
      </c>
      <c r="BO14" s="17">
        <v>2.5497094011415599E-2</v>
      </c>
      <c r="BP14" s="17"/>
      <c r="BQ14" s="17">
        <v>2.04660903750369E-2</v>
      </c>
      <c r="BR14" s="17">
        <v>2.3317714041570001E-2</v>
      </c>
      <c r="BS14" s="17"/>
      <c r="BT14" s="17">
        <v>2.0187490115828498E-2</v>
      </c>
      <c r="BU14" s="17">
        <v>2.25556017876456E-2</v>
      </c>
      <c r="BV14" s="17"/>
      <c r="BW14" s="17">
        <v>1.77902544253347E-2</v>
      </c>
      <c r="BX14" s="17">
        <v>2.5622725783516199E-2</v>
      </c>
    </row>
    <row r="15" spans="2:76" x14ac:dyDescent="0.35">
      <c r="B15" s="18" t="s">
        <v>341</v>
      </c>
      <c r="C15" s="20">
        <v>0.65108849954511205</v>
      </c>
      <c r="D15" s="20">
        <v>0.68313767496462197</v>
      </c>
      <c r="E15" s="20">
        <v>0.62253003625761105</v>
      </c>
      <c r="F15" s="20"/>
      <c r="G15" s="20">
        <v>0.43316428779440302</v>
      </c>
      <c r="H15" s="20">
        <v>0.57895327700840604</v>
      </c>
      <c r="I15" s="20">
        <v>0.70498711516839996</v>
      </c>
      <c r="J15" s="20"/>
      <c r="K15" s="20">
        <v>0.63811755156403904</v>
      </c>
      <c r="L15" s="20">
        <v>0.59678584795541001</v>
      </c>
      <c r="M15" s="20">
        <v>0.65391849346959396</v>
      </c>
      <c r="N15" s="20">
        <v>0.66710075422931303</v>
      </c>
      <c r="O15" s="20">
        <v>0.42854832514605201</v>
      </c>
      <c r="P15" s="20">
        <v>0.599830124240194</v>
      </c>
      <c r="Q15" s="20">
        <v>0.62692360564599603</v>
      </c>
      <c r="R15" s="20">
        <v>0.65260286603637196</v>
      </c>
      <c r="S15" s="20">
        <v>0.53221085880559804</v>
      </c>
      <c r="T15" s="20">
        <v>0.72556006568912002</v>
      </c>
      <c r="U15" s="20">
        <v>0.52969450550255504</v>
      </c>
      <c r="V15" s="20">
        <v>0.57714112268852902</v>
      </c>
      <c r="W15" s="20">
        <v>0.76557995900979603</v>
      </c>
      <c r="X15" s="20">
        <v>0.82358596421135799</v>
      </c>
      <c r="Y15" s="20">
        <v>0.69567357114358097</v>
      </c>
      <c r="Z15" s="20">
        <v>0.61559816254566102</v>
      </c>
      <c r="AA15" s="20"/>
      <c r="AB15" s="20">
        <v>0.59237525958006199</v>
      </c>
      <c r="AC15" s="20">
        <v>0.67624173646979002</v>
      </c>
      <c r="AD15" s="20">
        <v>0.70214269121523598</v>
      </c>
      <c r="AE15" s="20">
        <v>0.69546014300860703</v>
      </c>
      <c r="AF15" s="20"/>
      <c r="AG15" s="20">
        <v>0.65536209319924399</v>
      </c>
      <c r="AH15" s="20">
        <v>0.515536725287146</v>
      </c>
      <c r="AI15" s="20">
        <v>0.716116879317788</v>
      </c>
      <c r="AJ15" s="20">
        <v>0.918844328941545</v>
      </c>
      <c r="AK15" s="20"/>
      <c r="AL15" s="20">
        <v>0.66636639535051601</v>
      </c>
      <c r="AM15" s="20">
        <v>0.81158825912375199</v>
      </c>
      <c r="AN15" s="20">
        <v>0.57318097246658295</v>
      </c>
      <c r="AO15" s="20">
        <v>0.765421445442934</v>
      </c>
      <c r="AP15" s="20">
        <v>0.75359175070388995</v>
      </c>
      <c r="AQ15" s="20">
        <v>0.62298998916033099</v>
      </c>
      <c r="AR15" s="20"/>
      <c r="AS15" s="20">
        <v>0.66595531771222305</v>
      </c>
      <c r="AT15" s="20">
        <v>0.75974944206657702</v>
      </c>
      <c r="AU15" s="20">
        <v>0.75974944206657702</v>
      </c>
      <c r="AV15" s="20" t="s">
        <v>136</v>
      </c>
      <c r="AW15" s="20" t="s">
        <v>136</v>
      </c>
      <c r="AX15" s="20" t="s">
        <v>136</v>
      </c>
      <c r="AY15" s="20">
        <v>0.39262015233361802</v>
      </c>
      <c r="AZ15" s="20">
        <v>0.49107021301940201</v>
      </c>
      <c r="BA15" s="20">
        <v>0.62483990963455605</v>
      </c>
      <c r="BB15" s="20"/>
      <c r="BC15" s="20">
        <v>0.61367226476131298</v>
      </c>
      <c r="BD15" s="20">
        <v>0.65661016039207198</v>
      </c>
      <c r="BE15" s="20">
        <v>0.71182259051850605</v>
      </c>
      <c r="BF15" s="20">
        <v>0.62739534484719595</v>
      </c>
      <c r="BG15" s="20">
        <v>0.70857342171117599</v>
      </c>
      <c r="BH15" s="20">
        <v>0.228029607746634</v>
      </c>
      <c r="BI15" s="20"/>
      <c r="BJ15" s="20">
        <v>0.71677076016589003</v>
      </c>
      <c r="BK15" s="20">
        <v>0.69379206797707105</v>
      </c>
      <c r="BL15" s="20">
        <v>0.74654636757417403</v>
      </c>
      <c r="BM15" s="20">
        <v>0.65360373620009404</v>
      </c>
      <c r="BN15" s="20">
        <v>0.53550658086248903</v>
      </c>
      <c r="BO15" s="20">
        <v>0.56549675781863695</v>
      </c>
      <c r="BP15" s="20"/>
      <c r="BQ15" s="20">
        <v>0.67268173942063403</v>
      </c>
      <c r="BR15" s="20">
        <v>0.60198166433901701</v>
      </c>
      <c r="BS15" s="20"/>
      <c r="BT15" s="20">
        <v>0.70505214539587302</v>
      </c>
      <c r="BU15" s="20">
        <v>0.59586783801159804</v>
      </c>
      <c r="BV15" s="20"/>
      <c r="BW15" s="20">
        <v>0.61408692274912402</v>
      </c>
      <c r="BX15" s="20">
        <v>0.72458607958914201</v>
      </c>
    </row>
    <row r="16" spans="2:76" x14ac:dyDescent="0.35">
      <c r="B16" s="18" t="s">
        <v>342</v>
      </c>
      <c r="C16" s="20">
        <v>0.209168903672979</v>
      </c>
      <c r="D16" s="20">
        <v>0.19996936543515401</v>
      </c>
      <c r="E16" s="20">
        <v>0.217689668934439</v>
      </c>
      <c r="F16" s="20"/>
      <c r="G16" s="20">
        <v>0.36811309407189502</v>
      </c>
      <c r="H16" s="20">
        <v>0.295860400843523</v>
      </c>
      <c r="I16" s="20">
        <v>0.15735775950691899</v>
      </c>
      <c r="J16" s="20"/>
      <c r="K16" s="20">
        <v>0.22880957323765699</v>
      </c>
      <c r="L16" s="20">
        <v>0.26650135928666502</v>
      </c>
      <c r="M16" s="20">
        <v>0.168901406826127</v>
      </c>
      <c r="N16" s="20">
        <v>0.16741961221417301</v>
      </c>
      <c r="O16" s="20">
        <v>0</v>
      </c>
      <c r="P16" s="20">
        <v>0.400169875759806</v>
      </c>
      <c r="Q16" s="20">
        <v>0.21173092436479199</v>
      </c>
      <c r="R16" s="20">
        <v>0.20209715728642599</v>
      </c>
      <c r="S16" s="20">
        <v>0.28568643478726602</v>
      </c>
      <c r="T16" s="20">
        <v>0.18576981389961</v>
      </c>
      <c r="U16" s="20">
        <v>0.19817691343969501</v>
      </c>
      <c r="V16" s="20">
        <v>0.35370610002561997</v>
      </c>
      <c r="W16" s="20">
        <v>0.14513357647149799</v>
      </c>
      <c r="X16" s="20">
        <v>0</v>
      </c>
      <c r="Y16" s="20">
        <v>0.19871030266921899</v>
      </c>
      <c r="Z16" s="20">
        <v>0.19148158023932299</v>
      </c>
      <c r="AA16" s="20"/>
      <c r="AB16" s="20">
        <v>0.21554035676352701</v>
      </c>
      <c r="AC16" s="20">
        <v>0.205819215629927</v>
      </c>
      <c r="AD16" s="20">
        <v>0.17430731507732899</v>
      </c>
      <c r="AE16" s="20">
        <v>0.185662907898728</v>
      </c>
      <c r="AF16" s="20"/>
      <c r="AG16" s="20">
        <v>0.20424650765857699</v>
      </c>
      <c r="AH16" s="20">
        <v>0.24607188072095501</v>
      </c>
      <c r="AI16" s="20">
        <v>0.18533519088361</v>
      </c>
      <c r="AJ16" s="20">
        <v>0</v>
      </c>
      <c r="AK16" s="20"/>
      <c r="AL16" s="20">
        <v>0.201873851247905</v>
      </c>
      <c r="AM16" s="20">
        <v>0.13189665497841799</v>
      </c>
      <c r="AN16" s="20">
        <v>0.28147612057320198</v>
      </c>
      <c r="AO16" s="20">
        <v>0.115455198625668</v>
      </c>
      <c r="AP16" s="20">
        <v>0.195290090903909</v>
      </c>
      <c r="AQ16" s="20">
        <v>0.24093423959466601</v>
      </c>
      <c r="AR16" s="20"/>
      <c r="AS16" s="20">
        <v>0.19637586105743501</v>
      </c>
      <c r="AT16" s="20">
        <v>0.12807836067730599</v>
      </c>
      <c r="AU16" s="20">
        <v>0.12807836067730599</v>
      </c>
      <c r="AV16" s="20" t="s">
        <v>136</v>
      </c>
      <c r="AW16" s="20" t="s">
        <v>136</v>
      </c>
      <c r="AX16" s="20" t="s">
        <v>136</v>
      </c>
      <c r="AY16" s="20">
        <v>0.425423427332566</v>
      </c>
      <c r="AZ16" s="20">
        <v>0.40941563218688998</v>
      </c>
      <c r="BA16" s="20">
        <v>0.37516009036544401</v>
      </c>
      <c r="BB16" s="20"/>
      <c r="BC16" s="20">
        <v>0.21555799953771701</v>
      </c>
      <c r="BD16" s="20">
        <v>0.27434617282865797</v>
      </c>
      <c r="BE16" s="20">
        <v>5.1995488243892198E-2</v>
      </c>
      <c r="BF16" s="20">
        <v>0.23110643901736999</v>
      </c>
      <c r="BG16" s="20">
        <v>0.173826611291269</v>
      </c>
      <c r="BH16" s="20">
        <v>0.67783702673939195</v>
      </c>
      <c r="BI16" s="20"/>
      <c r="BJ16" s="20">
        <v>0.20687746035111601</v>
      </c>
      <c r="BK16" s="20">
        <v>0.182212680261849</v>
      </c>
      <c r="BL16" s="20">
        <v>0.16885503295964999</v>
      </c>
      <c r="BM16" s="20">
        <v>0.227698341084351</v>
      </c>
      <c r="BN16" s="20">
        <v>0.235822137715262</v>
      </c>
      <c r="BO16" s="20">
        <v>0.21557045585910201</v>
      </c>
      <c r="BP16" s="20"/>
      <c r="BQ16" s="20">
        <v>0.179059842081112</v>
      </c>
      <c r="BR16" s="20">
        <v>0.27665769226616099</v>
      </c>
      <c r="BS16" s="20"/>
      <c r="BT16" s="20">
        <v>0.165945772787916</v>
      </c>
      <c r="BU16" s="20">
        <v>0.25505985055984098</v>
      </c>
      <c r="BV16" s="20"/>
      <c r="BW16" s="20">
        <v>0.241853265324075</v>
      </c>
      <c r="BX16" s="20">
        <v>0.153330307366151</v>
      </c>
    </row>
    <row r="17" spans="2:76" x14ac:dyDescent="0.35">
      <c r="B17" s="18" t="s">
        <v>109</v>
      </c>
      <c r="C17" s="21">
        <v>0.44191959587213198</v>
      </c>
      <c r="D17" s="21">
        <v>0.48316830952946799</v>
      </c>
      <c r="E17" s="21">
        <v>0.40484036732317202</v>
      </c>
      <c r="F17" s="21"/>
      <c r="G17" s="21">
        <v>6.5051193722508699E-2</v>
      </c>
      <c r="H17" s="21">
        <v>0.28309287616488299</v>
      </c>
      <c r="I17" s="21">
        <v>0.54762935566147997</v>
      </c>
      <c r="J17" s="21"/>
      <c r="K17" s="21">
        <v>0.40930797832638199</v>
      </c>
      <c r="L17" s="21">
        <v>0.33028448866874499</v>
      </c>
      <c r="M17" s="21">
        <v>0.48501708664346799</v>
      </c>
      <c r="N17" s="21">
        <v>0.49968114201514002</v>
      </c>
      <c r="O17" s="21">
        <v>0.42854832514605201</v>
      </c>
      <c r="P17" s="21">
        <v>0.19966024848038899</v>
      </c>
      <c r="Q17" s="21">
        <v>0.41519268128120501</v>
      </c>
      <c r="R17" s="21">
        <v>0.450505708749946</v>
      </c>
      <c r="S17" s="21">
        <v>0.24652442401833199</v>
      </c>
      <c r="T17" s="21">
        <v>0.53979025178951101</v>
      </c>
      <c r="U17" s="21">
        <v>0.33151759206285902</v>
      </c>
      <c r="V17" s="21">
        <v>0.22343502266290899</v>
      </c>
      <c r="W17" s="21">
        <v>0.62044638253829898</v>
      </c>
      <c r="X17" s="21">
        <v>0.82358596421135799</v>
      </c>
      <c r="Y17" s="21">
        <v>0.49696326847436101</v>
      </c>
      <c r="Z17" s="21">
        <v>0.42411658230633797</v>
      </c>
      <c r="AA17" s="21"/>
      <c r="AB17" s="21">
        <v>0.37683490281653498</v>
      </c>
      <c r="AC17" s="21">
        <v>0.47042252083986402</v>
      </c>
      <c r="AD17" s="21">
        <v>0.52783537613790699</v>
      </c>
      <c r="AE17" s="21">
        <v>0.50979723510987895</v>
      </c>
      <c r="AF17" s="21"/>
      <c r="AG17" s="21">
        <v>0.451115585540667</v>
      </c>
      <c r="AH17" s="21">
        <v>0.26946484456619002</v>
      </c>
      <c r="AI17" s="21">
        <v>0.53078168843417795</v>
      </c>
      <c r="AJ17" s="21">
        <v>0.918844328941545</v>
      </c>
      <c r="AK17" s="21"/>
      <c r="AL17" s="21">
        <v>0.46449254410261098</v>
      </c>
      <c r="AM17" s="21">
        <v>0.67969160414533303</v>
      </c>
      <c r="AN17" s="21">
        <v>0.29170485189338102</v>
      </c>
      <c r="AO17" s="21">
        <v>0.649966246817266</v>
      </c>
      <c r="AP17" s="21">
        <v>0.55830165979998103</v>
      </c>
      <c r="AQ17" s="21">
        <v>0.38205574956566501</v>
      </c>
      <c r="AR17" s="21"/>
      <c r="AS17" s="21">
        <v>0.46957945665478701</v>
      </c>
      <c r="AT17" s="21">
        <v>0.63167108138927097</v>
      </c>
      <c r="AU17" s="21">
        <v>0.63167108138927097</v>
      </c>
      <c r="AV17" s="21" t="s">
        <v>136</v>
      </c>
      <c r="AW17" s="21" t="s">
        <v>136</v>
      </c>
      <c r="AX17" s="21" t="s">
        <v>136</v>
      </c>
      <c r="AY17" s="21">
        <v>-3.2803274998947099E-2</v>
      </c>
      <c r="AZ17" s="21">
        <v>8.1654580832511994E-2</v>
      </c>
      <c r="BA17" s="21">
        <v>0.24967981926911201</v>
      </c>
      <c r="BB17" s="21"/>
      <c r="BC17" s="21">
        <v>0.398114265223596</v>
      </c>
      <c r="BD17" s="21">
        <v>0.38226398756341401</v>
      </c>
      <c r="BE17" s="21">
        <v>0.65982710227461405</v>
      </c>
      <c r="BF17" s="21">
        <v>0.39628890582982601</v>
      </c>
      <c r="BG17" s="21">
        <v>0.53474681041990701</v>
      </c>
      <c r="BH17" s="21">
        <v>-0.449807418992758</v>
      </c>
      <c r="BI17" s="21"/>
      <c r="BJ17" s="21">
        <v>0.50989329981477405</v>
      </c>
      <c r="BK17" s="21">
        <v>0.51157938771522304</v>
      </c>
      <c r="BL17" s="21">
        <v>0.57769133461452404</v>
      </c>
      <c r="BM17" s="21">
        <v>0.42590539511574299</v>
      </c>
      <c r="BN17" s="21">
        <v>0.29968444314722598</v>
      </c>
      <c r="BO17" s="21">
        <v>0.349926301959535</v>
      </c>
      <c r="BP17" s="21"/>
      <c r="BQ17" s="21">
        <v>0.493621897339522</v>
      </c>
      <c r="BR17" s="21">
        <v>0.32532397207285602</v>
      </c>
      <c r="BS17" s="21"/>
      <c r="BT17" s="21">
        <v>0.53910637260795702</v>
      </c>
      <c r="BU17" s="21">
        <v>0.340807987451757</v>
      </c>
      <c r="BV17" s="21"/>
      <c r="BW17" s="21">
        <v>0.37223365742504899</v>
      </c>
      <c r="BX17" s="21">
        <v>0.57125577222299195</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7.2803103914336004E-2</v>
      </c>
      <c r="D9" s="17">
        <v>6.9127554880877601E-2</v>
      </c>
      <c r="E9" s="17">
        <v>7.6175534532395103E-2</v>
      </c>
      <c r="F9" s="17"/>
      <c r="G9" s="17">
        <v>0.155972243882082</v>
      </c>
      <c r="H9" s="17">
        <v>8.3444025226602506E-2</v>
      </c>
      <c r="I9" s="17">
        <v>5.8427777505264802E-2</v>
      </c>
      <c r="J9" s="17"/>
      <c r="K9" s="17">
        <v>8.9238663648351604E-2</v>
      </c>
      <c r="L9" s="17">
        <v>5.7553414210068203E-2</v>
      </c>
      <c r="M9" s="17">
        <v>5.4000764523532502E-2</v>
      </c>
      <c r="N9" s="17">
        <v>0.20611733973138399</v>
      </c>
      <c r="O9" s="17">
        <v>0</v>
      </c>
      <c r="P9" s="17">
        <v>0.16116695304329701</v>
      </c>
      <c r="Q9" s="17">
        <v>6.7880686684659602E-2</v>
      </c>
      <c r="R9" s="17">
        <v>1.7325874727237501E-2</v>
      </c>
      <c r="S9" s="17">
        <v>0.113323265001069</v>
      </c>
      <c r="T9" s="17">
        <v>7.7564448607485403E-2</v>
      </c>
      <c r="U9" s="17">
        <v>0</v>
      </c>
      <c r="V9" s="17">
        <v>7.1429593841649403E-2</v>
      </c>
      <c r="W9" s="17">
        <v>8.8508607983034102E-2</v>
      </c>
      <c r="X9" s="17">
        <v>0</v>
      </c>
      <c r="Y9" s="17">
        <v>0.14266692916167101</v>
      </c>
      <c r="Z9" s="17">
        <v>0.18114197379638999</v>
      </c>
      <c r="AA9" s="17"/>
      <c r="AB9" s="17">
        <v>7.5198424598811195E-2</v>
      </c>
      <c r="AC9" s="17">
        <v>7.4527009951127099E-2</v>
      </c>
      <c r="AD9" s="17">
        <v>6.8767671859705906E-2</v>
      </c>
      <c r="AE9" s="17">
        <v>6.55252579075839E-2</v>
      </c>
      <c r="AF9" s="17"/>
      <c r="AG9" s="17">
        <v>7.2235897585813405E-2</v>
      </c>
      <c r="AH9" s="17">
        <v>7.9446717482735907E-2</v>
      </c>
      <c r="AI9" s="17">
        <v>0.102210882669672</v>
      </c>
      <c r="AJ9" s="17">
        <v>0</v>
      </c>
      <c r="AK9" s="17"/>
      <c r="AL9" s="17">
        <v>6.2182321015312403E-2</v>
      </c>
      <c r="AM9" s="17">
        <v>3.9089527792524899E-2</v>
      </c>
      <c r="AN9" s="17">
        <v>9.9246242378137797E-2</v>
      </c>
      <c r="AO9" s="17">
        <v>6.2793500974600097E-2</v>
      </c>
      <c r="AP9" s="17">
        <v>0.107110520898196</v>
      </c>
      <c r="AQ9" s="17">
        <v>0.13704970141932099</v>
      </c>
      <c r="AR9" s="17"/>
      <c r="AS9" s="17">
        <v>7.9014483067082003E-2</v>
      </c>
      <c r="AT9" s="17">
        <v>1.88221250922832E-2</v>
      </c>
      <c r="AU9" s="17">
        <v>1.88221250922832E-2</v>
      </c>
      <c r="AV9" s="17" t="s">
        <v>136</v>
      </c>
      <c r="AW9" s="17" t="s">
        <v>136</v>
      </c>
      <c r="AX9" s="17" t="s">
        <v>136</v>
      </c>
      <c r="AY9" s="17">
        <v>0.14957294323426401</v>
      </c>
      <c r="AZ9" s="17">
        <v>0.16526505158861499</v>
      </c>
      <c r="BA9" s="17">
        <v>0</v>
      </c>
      <c r="BB9" s="17"/>
      <c r="BC9" s="17">
        <v>6.5197920284046806E-2</v>
      </c>
      <c r="BD9" s="17">
        <v>8.0407641170562802E-2</v>
      </c>
      <c r="BE9" s="17">
        <v>0</v>
      </c>
      <c r="BF9" s="17">
        <v>8.37464852243964E-2</v>
      </c>
      <c r="BG9" s="17">
        <v>7.2833666847257603E-2</v>
      </c>
      <c r="BH9" s="17">
        <v>0.25352686326088297</v>
      </c>
      <c r="BI9" s="17"/>
      <c r="BJ9" s="17">
        <v>6.2323453852248502E-2</v>
      </c>
      <c r="BK9" s="17">
        <v>5.0109324921696299E-2</v>
      </c>
      <c r="BL9" s="17">
        <v>3.1340256343828102E-2</v>
      </c>
      <c r="BM9" s="17">
        <v>0.101199745677303</v>
      </c>
      <c r="BN9" s="17">
        <v>8.5591857840912305E-2</v>
      </c>
      <c r="BO9" s="17">
        <v>7.5706202079307103E-2</v>
      </c>
      <c r="BP9" s="17"/>
      <c r="BQ9" s="17">
        <v>5.6458221456596999E-2</v>
      </c>
      <c r="BR9" s="17">
        <v>0.11233286677833799</v>
      </c>
      <c r="BS9" s="17"/>
      <c r="BT9" s="17">
        <v>5.75104984661765E-2</v>
      </c>
      <c r="BU9" s="17">
        <v>8.9024154428958197E-2</v>
      </c>
      <c r="BV9" s="17"/>
      <c r="BW9" s="17">
        <v>9.5491186220245494E-2</v>
      </c>
      <c r="BX9" s="17">
        <v>2.3488431099242799E-2</v>
      </c>
    </row>
    <row r="10" spans="2:76" x14ac:dyDescent="0.35">
      <c r="B10" s="18" t="s">
        <v>337</v>
      </c>
      <c r="C10" s="17">
        <v>0.116874833479877</v>
      </c>
      <c r="D10" s="17">
        <v>9.9295955442986999E-2</v>
      </c>
      <c r="E10" s="17">
        <v>0.13231817791685099</v>
      </c>
      <c r="F10" s="17"/>
      <c r="G10" s="17">
        <v>7.2979721220757798E-2</v>
      </c>
      <c r="H10" s="17">
        <v>0.18806312755578</v>
      </c>
      <c r="I10" s="17">
        <v>9.6290877990578005E-2</v>
      </c>
      <c r="J10" s="17"/>
      <c r="K10" s="17">
        <v>0.14212604544583701</v>
      </c>
      <c r="L10" s="17">
        <v>0.109001191754904</v>
      </c>
      <c r="M10" s="17">
        <v>0.11472298136371401</v>
      </c>
      <c r="N10" s="17">
        <v>0.12365408387679799</v>
      </c>
      <c r="O10" s="17">
        <v>0</v>
      </c>
      <c r="P10" s="17">
        <v>8.0583476521648698E-2</v>
      </c>
      <c r="Q10" s="17">
        <v>7.00219697985036E-2</v>
      </c>
      <c r="R10" s="17">
        <v>0.16073468859989801</v>
      </c>
      <c r="S10" s="17">
        <v>5.6129297209059202E-2</v>
      </c>
      <c r="T10" s="17">
        <v>9.3947734075977701E-2</v>
      </c>
      <c r="U10" s="17">
        <v>0.116325790066689</v>
      </c>
      <c r="V10" s="17">
        <v>0</v>
      </c>
      <c r="W10" s="17">
        <v>0.244650080892831</v>
      </c>
      <c r="X10" s="17">
        <v>8.8207017894320797E-2</v>
      </c>
      <c r="Y10" s="17">
        <v>0.144160829645403</v>
      </c>
      <c r="Z10" s="17">
        <v>0.20070905542498699</v>
      </c>
      <c r="AA10" s="17"/>
      <c r="AB10" s="17">
        <v>0.116788936157982</v>
      </c>
      <c r="AC10" s="17">
        <v>0.117694142632953</v>
      </c>
      <c r="AD10" s="17">
        <v>0.11449069930615299</v>
      </c>
      <c r="AE10" s="17">
        <v>0.120801149012292</v>
      </c>
      <c r="AF10" s="17"/>
      <c r="AG10" s="17">
        <v>0.129939463915101</v>
      </c>
      <c r="AH10" s="17">
        <v>0.18349395182458</v>
      </c>
      <c r="AI10" s="17">
        <v>9.5721273203766694E-2</v>
      </c>
      <c r="AJ10" s="17">
        <v>0</v>
      </c>
      <c r="AK10" s="17"/>
      <c r="AL10" s="17">
        <v>7.6171375969162999E-2</v>
      </c>
      <c r="AM10" s="17">
        <v>0.113218871169409</v>
      </c>
      <c r="AN10" s="17">
        <v>0.14706923429701499</v>
      </c>
      <c r="AO10" s="17">
        <v>8.9625791464908705E-2</v>
      </c>
      <c r="AP10" s="17">
        <v>9.7707662251726599E-2</v>
      </c>
      <c r="AQ10" s="17">
        <v>0.15786046134055201</v>
      </c>
      <c r="AR10" s="17"/>
      <c r="AS10" s="17">
        <v>0.11942552396291101</v>
      </c>
      <c r="AT10" s="17">
        <v>0.12888189879845499</v>
      </c>
      <c r="AU10" s="17">
        <v>0.12888189879845499</v>
      </c>
      <c r="AV10" s="17" t="s">
        <v>136</v>
      </c>
      <c r="AW10" s="17" t="s">
        <v>136</v>
      </c>
      <c r="AX10" s="17" t="s">
        <v>136</v>
      </c>
      <c r="AY10" s="17">
        <v>0.11215002680950301</v>
      </c>
      <c r="AZ10" s="17">
        <v>0.22873014536417399</v>
      </c>
      <c r="BA10" s="17">
        <v>0</v>
      </c>
      <c r="BB10" s="17"/>
      <c r="BC10" s="17">
        <v>0.128434102604704</v>
      </c>
      <c r="BD10" s="17">
        <v>0.17975656447215499</v>
      </c>
      <c r="BE10" s="17">
        <v>5.1946879480933197E-2</v>
      </c>
      <c r="BF10" s="17">
        <v>0.12721865817630301</v>
      </c>
      <c r="BG10" s="17">
        <v>8.5008516316991994E-2</v>
      </c>
      <c r="BH10" s="17">
        <v>0.31600416110613799</v>
      </c>
      <c r="BI10" s="17"/>
      <c r="BJ10" s="17">
        <v>9.3823867543646106E-2</v>
      </c>
      <c r="BK10" s="17">
        <v>8.1227271801866299E-2</v>
      </c>
      <c r="BL10" s="17">
        <v>7.4374831946273201E-2</v>
      </c>
      <c r="BM10" s="17">
        <v>0.11892418780188201</v>
      </c>
      <c r="BN10" s="17">
        <v>0.15734648113732899</v>
      </c>
      <c r="BO10" s="17">
        <v>0.18374011384582301</v>
      </c>
      <c r="BP10" s="17"/>
      <c r="BQ10" s="17">
        <v>0.120398033100373</v>
      </c>
      <c r="BR10" s="17">
        <v>9.7547925634330304E-2</v>
      </c>
      <c r="BS10" s="17"/>
      <c r="BT10" s="17">
        <v>0.11370664510475</v>
      </c>
      <c r="BU10" s="17">
        <v>0.11856951509837001</v>
      </c>
      <c r="BV10" s="17"/>
      <c r="BW10" s="17">
        <v>0.124232626213288</v>
      </c>
      <c r="BX10" s="17">
        <v>0.101465523693211</v>
      </c>
    </row>
    <row r="11" spans="2:76" x14ac:dyDescent="0.35">
      <c r="B11" s="18" t="s">
        <v>338</v>
      </c>
      <c r="C11" s="17">
        <v>0.13161852366493901</v>
      </c>
      <c r="D11" s="17">
        <v>0.14027880140292801</v>
      </c>
      <c r="E11" s="17">
        <v>0.124571265121524</v>
      </c>
      <c r="F11" s="17"/>
      <c r="G11" s="17">
        <v>0.13189398862589999</v>
      </c>
      <c r="H11" s="17">
        <v>0.104303574251647</v>
      </c>
      <c r="I11" s="17">
        <v>0.14160265543566</v>
      </c>
      <c r="J11" s="17"/>
      <c r="K11" s="17">
        <v>0.16047882739318001</v>
      </c>
      <c r="L11" s="17">
        <v>9.96635680724752E-2</v>
      </c>
      <c r="M11" s="17">
        <v>0.179463594823355</v>
      </c>
      <c r="N11" s="17">
        <v>8.3162970087067203E-2</v>
      </c>
      <c r="O11" s="17">
        <v>0.43065158857828401</v>
      </c>
      <c r="P11" s="17">
        <v>0</v>
      </c>
      <c r="Q11" s="17">
        <v>0.18148229516192099</v>
      </c>
      <c r="R11" s="17">
        <v>0.182336174476839</v>
      </c>
      <c r="S11" s="17">
        <v>5.7977322959675601E-2</v>
      </c>
      <c r="T11" s="17">
        <v>0.11326001926443301</v>
      </c>
      <c r="U11" s="17">
        <v>7.43603373144789E-2</v>
      </c>
      <c r="V11" s="17">
        <v>7.0529128088471602E-2</v>
      </c>
      <c r="W11" s="17">
        <v>0.19713674517373</v>
      </c>
      <c r="X11" s="17">
        <v>0</v>
      </c>
      <c r="Y11" s="17">
        <v>0.16218560261314899</v>
      </c>
      <c r="Z11" s="17">
        <v>6.1208777179540402E-2</v>
      </c>
      <c r="AA11" s="17"/>
      <c r="AB11" s="17">
        <v>0.126638179651895</v>
      </c>
      <c r="AC11" s="17">
        <v>9.8767351065249698E-2</v>
      </c>
      <c r="AD11" s="17">
        <v>0.16439902107920101</v>
      </c>
      <c r="AE11" s="17">
        <v>0.169600122737775</v>
      </c>
      <c r="AF11" s="17"/>
      <c r="AG11" s="17">
        <v>0.116248988684344</v>
      </c>
      <c r="AH11" s="17">
        <v>0.27240486046948797</v>
      </c>
      <c r="AI11" s="17">
        <v>0.12915093486527399</v>
      </c>
      <c r="AJ11" s="17">
        <v>0.23811717973274901</v>
      </c>
      <c r="AK11" s="17"/>
      <c r="AL11" s="17">
        <v>0.14979722147261801</v>
      </c>
      <c r="AM11" s="17">
        <v>9.5532190760442198E-2</v>
      </c>
      <c r="AN11" s="17">
        <v>0.11111013512196</v>
      </c>
      <c r="AO11" s="17">
        <v>0.10459637683430199</v>
      </c>
      <c r="AP11" s="17">
        <v>5.1118158392201497E-2</v>
      </c>
      <c r="AQ11" s="17">
        <v>0.203368736705029</v>
      </c>
      <c r="AR11" s="17"/>
      <c r="AS11" s="17">
        <v>0.144940065807557</v>
      </c>
      <c r="AT11" s="17">
        <v>0.10546656346595699</v>
      </c>
      <c r="AU11" s="17">
        <v>0.10546656346595699</v>
      </c>
      <c r="AV11" s="17" t="s">
        <v>136</v>
      </c>
      <c r="AW11" s="17" t="s">
        <v>136</v>
      </c>
      <c r="AX11" s="17" t="s">
        <v>136</v>
      </c>
      <c r="AY11" s="17">
        <v>0.133489434200739</v>
      </c>
      <c r="AZ11" s="17">
        <v>2.9949185374580502E-2</v>
      </c>
      <c r="BA11" s="17">
        <v>0.37516009036544401</v>
      </c>
      <c r="BB11" s="17"/>
      <c r="BC11" s="17">
        <v>0.14671319880519201</v>
      </c>
      <c r="BD11" s="17">
        <v>0.109513343220261</v>
      </c>
      <c r="BE11" s="17">
        <v>8.9784110950290402E-2</v>
      </c>
      <c r="BF11" s="17">
        <v>0.110171773715436</v>
      </c>
      <c r="BG11" s="17">
        <v>0.133314013258998</v>
      </c>
      <c r="BH11" s="17">
        <v>0.20243936788634601</v>
      </c>
      <c r="BI11" s="17"/>
      <c r="BJ11" s="17">
        <v>0.13643891043221801</v>
      </c>
      <c r="BK11" s="17">
        <v>0.119108960792588</v>
      </c>
      <c r="BL11" s="17">
        <v>0.196724196133782</v>
      </c>
      <c r="BM11" s="17">
        <v>9.4959188409214093E-2</v>
      </c>
      <c r="BN11" s="17">
        <v>0.175539128280298</v>
      </c>
      <c r="BO11" s="17">
        <v>0.13121673429043901</v>
      </c>
      <c r="BP11" s="17"/>
      <c r="BQ11" s="17">
        <v>0.12959274103235699</v>
      </c>
      <c r="BR11" s="17">
        <v>0.13804508061345599</v>
      </c>
      <c r="BS11" s="17"/>
      <c r="BT11" s="17">
        <v>0.13395246449791501</v>
      </c>
      <c r="BU11" s="17">
        <v>0.12777530793151201</v>
      </c>
      <c r="BV11" s="17"/>
      <c r="BW11" s="17">
        <v>0.13808441156238699</v>
      </c>
      <c r="BX11" s="17">
        <v>0.11695951529916</v>
      </c>
    </row>
    <row r="12" spans="2:76" x14ac:dyDescent="0.35">
      <c r="B12" s="18" t="s">
        <v>339</v>
      </c>
      <c r="C12" s="17">
        <v>0.167019668346783</v>
      </c>
      <c r="D12" s="17">
        <v>0.169242767968388</v>
      </c>
      <c r="E12" s="17">
        <v>0.16264078905992199</v>
      </c>
      <c r="F12" s="17"/>
      <c r="G12" s="17">
        <v>0.156122333585833</v>
      </c>
      <c r="H12" s="17">
        <v>0.12224738006527799</v>
      </c>
      <c r="I12" s="17">
        <v>0.18481379468440001</v>
      </c>
      <c r="J12" s="17"/>
      <c r="K12" s="17">
        <v>0.120727737814633</v>
      </c>
      <c r="L12" s="17">
        <v>0.14731540019984499</v>
      </c>
      <c r="M12" s="17">
        <v>0.17831615899842601</v>
      </c>
      <c r="N12" s="17">
        <v>0.21519040947806001</v>
      </c>
      <c r="O12" s="17">
        <v>0.14093458915665899</v>
      </c>
      <c r="P12" s="17">
        <v>0.16290428336884399</v>
      </c>
      <c r="Q12" s="17">
        <v>0.25129807206421501</v>
      </c>
      <c r="R12" s="17">
        <v>0.148602425630082</v>
      </c>
      <c r="S12" s="17">
        <v>6.6986661005167106E-2</v>
      </c>
      <c r="T12" s="17">
        <v>0.181113694599913</v>
      </c>
      <c r="U12" s="17">
        <v>0.27457579892284301</v>
      </c>
      <c r="V12" s="17">
        <v>0.142594600809648</v>
      </c>
      <c r="W12" s="17">
        <v>9.8161003437194402E-2</v>
      </c>
      <c r="X12" s="17">
        <v>0.27059989997169798</v>
      </c>
      <c r="Y12" s="17">
        <v>4.9000840589620599E-2</v>
      </c>
      <c r="Z12" s="17">
        <v>0.24194334125509301</v>
      </c>
      <c r="AA12" s="17"/>
      <c r="AB12" s="17">
        <v>0.199518960203972</v>
      </c>
      <c r="AC12" s="17">
        <v>0.14557550618394499</v>
      </c>
      <c r="AD12" s="17">
        <v>0.18582706687834399</v>
      </c>
      <c r="AE12" s="17">
        <v>0.144904622891454</v>
      </c>
      <c r="AF12" s="17"/>
      <c r="AG12" s="17">
        <v>0.15181216814239401</v>
      </c>
      <c r="AH12" s="17">
        <v>0.173015037484159</v>
      </c>
      <c r="AI12" s="17">
        <v>0.19752269723329699</v>
      </c>
      <c r="AJ12" s="17">
        <v>0.24368789711042299</v>
      </c>
      <c r="AK12" s="17"/>
      <c r="AL12" s="17">
        <v>0.22618757690783201</v>
      </c>
      <c r="AM12" s="17">
        <v>0.151477986954936</v>
      </c>
      <c r="AN12" s="17">
        <v>0.19369546450286301</v>
      </c>
      <c r="AO12" s="17">
        <v>0.209103054140647</v>
      </c>
      <c r="AP12" s="17">
        <v>9.0022845111785793E-2</v>
      </c>
      <c r="AQ12" s="17">
        <v>0.17426429433034099</v>
      </c>
      <c r="AR12" s="17"/>
      <c r="AS12" s="17">
        <v>0.157091889756312</v>
      </c>
      <c r="AT12" s="17">
        <v>0.201205582958879</v>
      </c>
      <c r="AU12" s="17">
        <v>0.201205582958879</v>
      </c>
      <c r="AV12" s="17" t="s">
        <v>136</v>
      </c>
      <c r="AW12" s="17" t="s">
        <v>136</v>
      </c>
      <c r="AX12" s="17" t="s">
        <v>136</v>
      </c>
      <c r="AY12" s="17">
        <v>0.16708912854144201</v>
      </c>
      <c r="AZ12" s="17">
        <v>0.20092353421029299</v>
      </c>
      <c r="BA12" s="17">
        <v>0</v>
      </c>
      <c r="BB12" s="17"/>
      <c r="BC12" s="17">
        <v>0.17583969739918001</v>
      </c>
      <c r="BD12" s="17">
        <v>9.3459040327389206E-2</v>
      </c>
      <c r="BE12" s="17">
        <v>0.45331483581804299</v>
      </c>
      <c r="BF12" s="17">
        <v>0.158924797386511</v>
      </c>
      <c r="BG12" s="17">
        <v>0.153392160577347</v>
      </c>
      <c r="BH12" s="17">
        <v>0</v>
      </c>
      <c r="BI12" s="17"/>
      <c r="BJ12" s="17">
        <v>0.21154719874703701</v>
      </c>
      <c r="BK12" s="17">
        <v>0.20376376809761099</v>
      </c>
      <c r="BL12" s="17">
        <v>0.24609103428105999</v>
      </c>
      <c r="BM12" s="17">
        <v>0.12883043166788499</v>
      </c>
      <c r="BN12" s="17">
        <v>0.12499195099501501</v>
      </c>
      <c r="BO12" s="17">
        <v>0.13127276262822199</v>
      </c>
      <c r="BP12" s="17"/>
      <c r="BQ12" s="17">
        <v>0.15194626280036999</v>
      </c>
      <c r="BR12" s="17">
        <v>0.20471865476551299</v>
      </c>
      <c r="BS12" s="17"/>
      <c r="BT12" s="17">
        <v>0.13684795997381699</v>
      </c>
      <c r="BU12" s="17">
        <v>0.19618800396323899</v>
      </c>
      <c r="BV12" s="17"/>
      <c r="BW12" s="17">
        <v>0.17024832059753001</v>
      </c>
      <c r="BX12" s="17">
        <v>0.16086025301283399</v>
      </c>
    </row>
    <row r="13" spans="2:76" x14ac:dyDescent="0.35">
      <c r="B13" s="18" t="s">
        <v>340</v>
      </c>
      <c r="C13" s="17">
        <v>0.481191827828367</v>
      </c>
      <c r="D13" s="17">
        <v>0.50226657261997099</v>
      </c>
      <c r="E13" s="17">
        <v>0.46451940000160102</v>
      </c>
      <c r="F13" s="17"/>
      <c r="G13" s="17">
        <v>0.43081667971130999</v>
      </c>
      <c r="H13" s="17">
        <v>0.46442994332575099</v>
      </c>
      <c r="I13" s="17">
        <v>0.49368295471073298</v>
      </c>
      <c r="J13" s="17"/>
      <c r="K13" s="17">
        <v>0.45373456299527498</v>
      </c>
      <c r="L13" s="17">
        <v>0.54822397788301203</v>
      </c>
      <c r="M13" s="17">
        <v>0.35004032741577701</v>
      </c>
      <c r="N13" s="17">
        <v>0.33004964714697399</v>
      </c>
      <c r="O13" s="17">
        <v>0.28747923310839701</v>
      </c>
      <c r="P13" s="17">
        <v>0.59534528706621004</v>
      </c>
      <c r="Q13" s="17">
        <v>0.39232468316186297</v>
      </c>
      <c r="R13" s="17">
        <v>0.49100083656594401</v>
      </c>
      <c r="S13" s="17">
        <v>0.59119760699850799</v>
      </c>
      <c r="T13" s="17">
        <v>0.51682813456537202</v>
      </c>
      <c r="U13" s="17">
        <v>0.53473807369598902</v>
      </c>
      <c r="V13" s="17">
        <v>0.71544667726023103</v>
      </c>
      <c r="W13" s="17">
        <v>0.34275701235174499</v>
      </c>
      <c r="X13" s="17">
        <v>0.64119308213398096</v>
      </c>
      <c r="Y13" s="17">
        <v>0.50198579799015697</v>
      </c>
      <c r="Z13" s="17">
        <v>0.31499685234399</v>
      </c>
      <c r="AA13" s="17"/>
      <c r="AB13" s="17">
        <v>0.42986218598130099</v>
      </c>
      <c r="AC13" s="17">
        <v>0.543380267976597</v>
      </c>
      <c r="AD13" s="17">
        <v>0.44759448054427697</v>
      </c>
      <c r="AE13" s="17">
        <v>0.49916884745089501</v>
      </c>
      <c r="AF13" s="17"/>
      <c r="AG13" s="17">
        <v>0.49789262950008101</v>
      </c>
      <c r="AH13" s="17">
        <v>0.29163943273903797</v>
      </c>
      <c r="AI13" s="17">
        <v>0.45749010780692401</v>
      </c>
      <c r="AJ13" s="17">
        <v>0.51819492315682802</v>
      </c>
      <c r="AK13" s="17"/>
      <c r="AL13" s="17">
        <v>0.45037880775856298</v>
      </c>
      <c r="AM13" s="17">
        <v>0.58276405828331101</v>
      </c>
      <c r="AN13" s="17">
        <v>0.40567774925477201</v>
      </c>
      <c r="AO13" s="17">
        <v>0.53388127658554196</v>
      </c>
      <c r="AP13" s="17">
        <v>0.65404081334608999</v>
      </c>
      <c r="AQ13" s="17">
        <v>0.32745680620475598</v>
      </c>
      <c r="AR13" s="17"/>
      <c r="AS13" s="17">
        <v>0.46806192780816602</v>
      </c>
      <c r="AT13" s="17">
        <v>0.53581262605163804</v>
      </c>
      <c r="AU13" s="17">
        <v>0.53581262605163804</v>
      </c>
      <c r="AV13" s="17" t="s">
        <v>136</v>
      </c>
      <c r="AW13" s="17" t="s">
        <v>136</v>
      </c>
      <c r="AX13" s="17" t="s">
        <v>136</v>
      </c>
      <c r="AY13" s="17">
        <v>0.38658221690788602</v>
      </c>
      <c r="AZ13" s="17">
        <v>0.37513208346233801</v>
      </c>
      <c r="BA13" s="17">
        <v>0.62483990963455605</v>
      </c>
      <c r="BB13" s="17"/>
      <c r="BC13" s="17">
        <v>0.46345409186346997</v>
      </c>
      <c r="BD13" s="17">
        <v>0.51779736448537095</v>
      </c>
      <c r="BE13" s="17">
        <v>0.404954173750733</v>
      </c>
      <c r="BF13" s="17">
        <v>0.44933282138563202</v>
      </c>
      <c r="BG13" s="17">
        <v>0.52657892423139596</v>
      </c>
      <c r="BH13" s="17">
        <v>0.228029607746634</v>
      </c>
      <c r="BI13" s="17"/>
      <c r="BJ13" s="17">
        <v>0.44757558512113899</v>
      </c>
      <c r="BK13" s="17">
        <v>0.49924521579449699</v>
      </c>
      <c r="BL13" s="17">
        <v>0.43421761375964801</v>
      </c>
      <c r="BM13" s="17">
        <v>0.54383331882035701</v>
      </c>
      <c r="BN13" s="17">
        <v>0.40822232463756802</v>
      </c>
      <c r="BO13" s="17">
        <v>0.46601382259756102</v>
      </c>
      <c r="BP13" s="17"/>
      <c r="BQ13" s="17">
        <v>0.50562937891295101</v>
      </c>
      <c r="BR13" s="17">
        <v>0.42944060776664</v>
      </c>
      <c r="BS13" s="17"/>
      <c r="BT13" s="17">
        <v>0.52812936634535301</v>
      </c>
      <c r="BU13" s="17">
        <v>0.43692053688795801</v>
      </c>
      <c r="BV13" s="17"/>
      <c r="BW13" s="17">
        <v>0.44009512543573798</v>
      </c>
      <c r="BX13" s="17">
        <v>0.56742579563081197</v>
      </c>
    </row>
    <row r="14" spans="2:76" x14ac:dyDescent="0.35">
      <c r="B14" s="18" t="s">
        <v>97</v>
      </c>
      <c r="C14" s="17">
        <v>3.0492042765697999E-2</v>
      </c>
      <c r="D14" s="17">
        <v>1.9788347684848301E-2</v>
      </c>
      <c r="E14" s="17">
        <v>3.9774833367706201E-2</v>
      </c>
      <c r="F14" s="17"/>
      <c r="G14" s="17">
        <v>5.2215032974117899E-2</v>
      </c>
      <c r="H14" s="17">
        <v>3.7511949574941202E-2</v>
      </c>
      <c r="I14" s="17">
        <v>2.5181939673364299E-2</v>
      </c>
      <c r="J14" s="17"/>
      <c r="K14" s="17">
        <v>3.3694162702723497E-2</v>
      </c>
      <c r="L14" s="17">
        <v>3.82424478796961E-2</v>
      </c>
      <c r="M14" s="17">
        <v>0.123456172875195</v>
      </c>
      <c r="N14" s="17">
        <v>4.1825549679717001E-2</v>
      </c>
      <c r="O14" s="17">
        <v>0.14093458915665899</v>
      </c>
      <c r="P14" s="17">
        <v>0</v>
      </c>
      <c r="Q14" s="17">
        <v>3.69922931288372E-2</v>
      </c>
      <c r="R14" s="17">
        <v>0</v>
      </c>
      <c r="S14" s="17">
        <v>0.114385846826521</v>
      </c>
      <c r="T14" s="17">
        <v>1.7285968886818801E-2</v>
      </c>
      <c r="U14" s="17">
        <v>0</v>
      </c>
      <c r="V14" s="17">
        <v>0</v>
      </c>
      <c r="W14" s="17">
        <v>2.8786550161465901E-2</v>
      </c>
      <c r="X14" s="17">
        <v>0</v>
      </c>
      <c r="Y14" s="17">
        <v>0</v>
      </c>
      <c r="Z14" s="17">
        <v>0</v>
      </c>
      <c r="AA14" s="17"/>
      <c r="AB14" s="17">
        <v>5.1993313406040499E-2</v>
      </c>
      <c r="AC14" s="17">
        <v>2.0055722190129299E-2</v>
      </c>
      <c r="AD14" s="17">
        <v>1.8921060332318398E-2</v>
      </c>
      <c r="AE14" s="17">
        <v>0</v>
      </c>
      <c r="AF14" s="17"/>
      <c r="AG14" s="17">
        <v>3.1870852172265603E-2</v>
      </c>
      <c r="AH14" s="17">
        <v>0</v>
      </c>
      <c r="AI14" s="17">
        <v>1.79041042210661E-2</v>
      </c>
      <c r="AJ14" s="17">
        <v>0</v>
      </c>
      <c r="AK14" s="17"/>
      <c r="AL14" s="17">
        <v>3.5282696876510901E-2</v>
      </c>
      <c r="AM14" s="17">
        <v>1.7917365039377301E-2</v>
      </c>
      <c r="AN14" s="17">
        <v>4.3201174445251303E-2</v>
      </c>
      <c r="AO14" s="17">
        <v>0</v>
      </c>
      <c r="AP14" s="17">
        <v>0</v>
      </c>
      <c r="AQ14" s="17">
        <v>0</v>
      </c>
      <c r="AR14" s="17"/>
      <c r="AS14" s="17">
        <v>3.1466109597971199E-2</v>
      </c>
      <c r="AT14" s="17">
        <v>9.8112036327871899E-3</v>
      </c>
      <c r="AU14" s="17">
        <v>9.8112036327871899E-3</v>
      </c>
      <c r="AV14" s="17" t="s">
        <v>136</v>
      </c>
      <c r="AW14" s="17" t="s">
        <v>136</v>
      </c>
      <c r="AX14" s="17" t="s">
        <v>136</v>
      </c>
      <c r="AY14" s="17">
        <v>5.11162503061659E-2</v>
      </c>
      <c r="AZ14" s="17">
        <v>0</v>
      </c>
      <c r="BA14" s="17">
        <v>0</v>
      </c>
      <c r="BB14" s="17"/>
      <c r="BC14" s="17">
        <v>2.0360989043407701E-2</v>
      </c>
      <c r="BD14" s="17">
        <v>1.9066046324261302E-2</v>
      </c>
      <c r="BE14" s="17">
        <v>0</v>
      </c>
      <c r="BF14" s="17">
        <v>7.0605464111721902E-2</v>
      </c>
      <c r="BG14" s="17">
        <v>2.8872718768009401E-2</v>
      </c>
      <c r="BH14" s="17">
        <v>0</v>
      </c>
      <c r="BI14" s="17"/>
      <c r="BJ14" s="17">
        <v>4.8290984303711197E-2</v>
      </c>
      <c r="BK14" s="17">
        <v>4.6545458591742001E-2</v>
      </c>
      <c r="BL14" s="17">
        <v>1.72520675354093E-2</v>
      </c>
      <c r="BM14" s="17">
        <v>1.22531276233591E-2</v>
      </c>
      <c r="BN14" s="17">
        <v>4.83082571088779E-2</v>
      </c>
      <c r="BO14" s="17">
        <v>1.20503645586476E-2</v>
      </c>
      <c r="BP14" s="17"/>
      <c r="BQ14" s="17">
        <v>3.5975362697352402E-2</v>
      </c>
      <c r="BR14" s="17">
        <v>1.7914864441722599E-2</v>
      </c>
      <c r="BS14" s="17"/>
      <c r="BT14" s="17">
        <v>2.9853065611988999E-2</v>
      </c>
      <c r="BU14" s="17">
        <v>3.1522481689962502E-2</v>
      </c>
      <c r="BV14" s="17"/>
      <c r="BW14" s="17">
        <v>3.1848329970811502E-2</v>
      </c>
      <c r="BX14" s="17">
        <v>2.98004812647415E-2</v>
      </c>
    </row>
    <row r="15" spans="2:76" x14ac:dyDescent="0.35">
      <c r="B15" s="18" t="s">
        <v>341</v>
      </c>
      <c r="C15" s="20">
        <v>0.18967793739421299</v>
      </c>
      <c r="D15" s="20">
        <v>0.16842351032386499</v>
      </c>
      <c r="E15" s="20">
        <v>0.208493712449246</v>
      </c>
      <c r="F15" s="20"/>
      <c r="G15" s="20">
        <v>0.22895196510283999</v>
      </c>
      <c r="H15" s="20">
        <v>0.27150715278238302</v>
      </c>
      <c r="I15" s="20">
        <v>0.15471865549584299</v>
      </c>
      <c r="J15" s="20"/>
      <c r="K15" s="20">
        <v>0.23136470909418799</v>
      </c>
      <c r="L15" s="20">
        <v>0.16655460596497201</v>
      </c>
      <c r="M15" s="20">
        <v>0.16872374588724701</v>
      </c>
      <c r="N15" s="20">
        <v>0.32977142360818101</v>
      </c>
      <c r="O15" s="20">
        <v>0</v>
      </c>
      <c r="P15" s="20">
        <v>0.241750429564946</v>
      </c>
      <c r="Q15" s="20">
        <v>0.13790265648316299</v>
      </c>
      <c r="R15" s="20">
        <v>0.17806056332713499</v>
      </c>
      <c r="S15" s="20">
        <v>0.169452562210129</v>
      </c>
      <c r="T15" s="20">
        <v>0.17151218268346299</v>
      </c>
      <c r="U15" s="20">
        <v>0.116325790066689</v>
      </c>
      <c r="V15" s="20">
        <v>7.1429593841649403E-2</v>
      </c>
      <c r="W15" s="20">
        <v>0.33315868887586497</v>
      </c>
      <c r="X15" s="20">
        <v>8.8207017894320797E-2</v>
      </c>
      <c r="Y15" s="20">
        <v>0.28682775880707301</v>
      </c>
      <c r="Z15" s="20">
        <v>0.38185102922137598</v>
      </c>
      <c r="AA15" s="20"/>
      <c r="AB15" s="20">
        <v>0.19198736075679301</v>
      </c>
      <c r="AC15" s="20">
        <v>0.19222115258408001</v>
      </c>
      <c r="AD15" s="20">
        <v>0.183258371165859</v>
      </c>
      <c r="AE15" s="20">
        <v>0.18632640691987601</v>
      </c>
      <c r="AF15" s="20"/>
      <c r="AG15" s="20">
        <v>0.202175361500915</v>
      </c>
      <c r="AH15" s="20">
        <v>0.26294066930731502</v>
      </c>
      <c r="AI15" s="20">
        <v>0.19793215587343899</v>
      </c>
      <c r="AJ15" s="20">
        <v>0</v>
      </c>
      <c r="AK15" s="20"/>
      <c r="AL15" s="20">
        <v>0.138353696984475</v>
      </c>
      <c r="AM15" s="20">
        <v>0.15230839896193399</v>
      </c>
      <c r="AN15" s="20">
        <v>0.24631547667515299</v>
      </c>
      <c r="AO15" s="20">
        <v>0.152419292439509</v>
      </c>
      <c r="AP15" s="20">
        <v>0.20481818314992301</v>
      </c>
      <c r="AQ15" s="20">
        <v>0.29491016275987297</v>
      </c>
      <c r="AR15" s="20"/>
      <c r="AS15" s="20">
        <v>0.19844000702999301</v>
      </c>
      <c r="AT15" s="20">
        <v>0.147704023890739</v>
      </c>
      <c r="AU15" s="20">
        <v>0.147704023890739</v>
      </c>
      <c r="AV15" s="20" t="s">
        <v>136</v>
      </c>
      <c r="AW15" s="20" t="s">
        <v>136</v>
      </c>
      <c r="AX15" s="20" t="s">
        <v>136</v>
      </c>
      <c r="AY15" s="20">
        <v>0.26172297004376699</v>
      </c>
      <c r="AZ15" s="20">
        <v>0.39399519695278901</v>
      </c>
      <c r="BA15" s="20">
        <v>0</v>
      </c>
      <c r="BB15" s="20"/>
      <c r="BC15" s="20">
        <v>0.193632022888751</v>
      </c>
      <c r="BD15" s="20">
        <v>0.26016420564271803</v>
      </c>
      <c r="BE15" s="20">
        <v>5.1946879480933197E-2</v>
      </c>
      <c r="BF15" s="20">
        <v>0.210965143400699</v>
      </c>
      <c r="BG15" s="20">
        <v>0.15784218316425</v>
      </c>
      <c r="BH15" s="20">
        <v>0.56953102436702097</v>
      </c>
      <c r="BI15" s="20"/>
      <c r="BJ15" s="20">
        <v>0.15614732139589499</v>
      </c>
      <c r="BK15" s="20">
        <v>0.13133659672356299</v>
      </c>
      <c r="BL15" s="20">
        <v>0.105715088290101</v>
      </c>
      <c r="BM15" s="20">
        <v>0.22012393347918499</v>
      </c>
      <c r="BN15" s="20">
        <v>0.24293833897824099</v>
      </c>
      <c r="BO15" s="20">
        <v>0.25944631592513001</v>
      </c>
      <c r="BP15" s="20"/>
      <c r="BQ15" s="20">
        <v>0.17685625455696999</v>
      </c>
      <c r="BR15" s="20">
        <v>0.20988079241266899</v>
      </c>
      <c r="BS15" s="20"/>
      <c r="BT15" s="20">
        <v>0.17121714357092699</v>
      </c>
      <c r="BU15" s="20">
        <v>0.207593669527328</v>
      </c>
      <c r="BV15" s="20"/>
      <c r="BW15" s="20">
        <v>0.219723812433534</v>
      </c>
      <c r="BX15" s="20">
        <v>0.124953954792453</v>
      </c>
    </row>
    <row r="16" spans="2:76" x14ac:dyDescent="0.35">
      <c r="B16" s="18" t="s">
        <v>342</v>
      </c>
      <c r="C16" s="20">
        <v>0.64821149617514995</v>
      </c>
      <c r="D16" s="20">
        <v>0.67150934058835998</v>
      </c>
      <c r="E16" s="20">
        <v>0.62716018906152304</v>
      </c>
      <c r="F16" s="20"/>
      <c r="G16" s="20">
        <v>0.58693901329714204</v>
      </c>
      <c r="H16" s="20">
        <v>0.58667732339102896</v>
      </c>
      <c r="I16" s="20">
        <v>0.67849674939513305</v>
      </c>
      <c r="J16" s="20"/>
      <c r="K16" s="20">
        <v>0.57446230080990801</v>
      </c>
      <c r="L16" s="20">
        <v>0.69553937808285704</v>
      </c>
      <c r="M16" s="20">
        <v>0.52835648641420296</v>
      </c>
      <c r="N16" s="20">
        <v>0.54524005662503405</v>
      </c>
      <c r="O16" s="20">
        <v>0.42841382226505598</v>
      </c>
      <c r="P16" s="20">
        <v>0.75824957043505403</v>
      </c>
      <c r="Q16" s="20">
        <v>0.64362275522607904</v>
      </c>
      <c r="R16" s="20">
        <v>0.63960326219602504</v>
      </c>
      <c r="S16" s="20">
        <v>0.65818426800367502</v>
      </c>
      <c r="T16" s="20">
        <v>0.69794182916528502</v>
      </c>
      <c r="U16" s="20">
        <v>0.80931387261883203</v>
      </c>
      <c r="V16" s="20">
        <v>0.85804127806987895</v>
      </c>
      <c r="W16" s="20">
        <v>0.44091801578894002</v>
      </c>
      <c r="X16" s="20">
        <v>0.91179298210567905</v>
      </c>
      <c r="Y16" s="20">
        <v>0.55098663857977803</v>
      </c>
      <c r="Z16" s="20">
        <v>0.55694019359908298</v>
      </c>
      <c r="AA16" s="20"/>
      <c r="AB16" s="20">
        <v>0.62938114618527197</v>
      </c>
      <c r="AC16" s="20">
        <v>0.68895577416054099</v>
      </c>
      <c r="AD16" s="20">
        <v>0.63342154742262102</v>
      </c>
      <c r="AE16" s="20">
        <v>0.64407347034234896</v>
      </c>
      <c r="AF16" s="20"/>
      <c r="AG16" s="20">
        <v>0.64970479764247502</v>
      </c>
      <c r="AH16" s="20">
        <v>0.464654470223196</v>
      </c>
      <c r="AI16" s="20">
        <v>0.65501280504022097</v>
      </c>
      <c r="AJ16" s="20">
        <v>0.76188282026725096</v>
      </c>
      <c r="AK16" s="20"/>
      <c r="AL16" s="20">
        <v>0.67656638466639596</v>
      </c>
      <c r="AM16" s="20">
        <v>0.73424204523824699</v>
      </c>
      <c r="AN16" s="20">
        <v>0.59937321375763497</v>
      </c>
      <c r="AO16" s="20">
        <v>0.74298433072618897</v>
      </c>
      <c r="AP16" s="20">
        <v>0.74406365845787503</v>
      </c>
      <c r="AQ16" s="20">
        <v>0.501721100535098</v>
      </c>
      <c r="AR16" s="20"/>
      <c r="AS16" s="20">
        <v>0.62515381756447796</v>
      </c>
      <c r="AT16" s="20">
        <v>0.73701820901051696</v>
      </c>
      <c r="AU16" s="20">
        <v>0.73701820901051696</v>
      </c>
      <c r="AV16" s="20" t="s">
        <v>136</v>
      </c>
      <c r="AW16" s="20" t="s">
        <v>136</v>
      </c>
      <c r="AX16" s="20" t="s">
        <v>136</v>
      </c>
      <c r="AY16" s="20">
        <v>0.55367134544932795</v>
      </c>
      <c r="AZ16" s="20">
        <v>0.57605561767263003</v>
      </c>
      <c r="BA16" s="20">
        <v>0.62483990963455605</v>
      </c>
      <c r="BB16" s="20"/>
      <c r="BC16" s="20">
        <v>0.63929378926264901</v>
      </c>
      <c r="BD16" s="20">
        <v>0.611256404812761</v>
      </c>
      <c r="BE16" s="20">
        <v>0.85826900956877605</v>
      </c>
      <c r="BF16" s="20">
        <v>0.60825761877214202</v>
      </c>
      <c r="BG16" s="20">
        <v>0.67997108480874302</v>
      </c>
      <c r="BH16" s="20">
        <v>0.228029607746634</v>
      </c>
      <c r="BI16" s="20"/>
      <c r="BJ16" s="20">
        <v>0.65912278386817702</v>
      </c>
      <c r="BK16" s="20">
        <v>0.70300898389210797</v>
      </c>
      <c r="BL16" s="20">
        <v>0.68030864804070801</v>
      </c>
      <c r="BM16" s="20">
        <v>0.67266375048824201</v>
      </c>
      <c r="BN16" s="20">
        <v>0.53321427563258295</v>
      </c>
      <c r="BO16" s="20">
        <v>0.59728658522578304</v>
      </c>
      <c r="BP16" s="20"/>
      <c r="BQ16" s="20">
        <v>0.65757564171332095</v>
      </c>
      <c r="BR16" s="20">
        <v>0.63415926253215305</v>
      </c>
      <c r="BS16" s="20"/>
      <c r="BT16" s="20">
        <v>0.66497732631916995</v>
      </c>
      <c r="BU16" s="20">
        <v>0.63310854085119705</v>
      </c>
      <c r="BV16" s="20"/>
      <c r="BW16" s="20">
        <v>0.61034344603326796</v>
      </c>
      <c r="BX16" s="20">
        <v>0.72828604864364599</v>
      </c>
    </row>
    <row r="17" spans="2:76" x14ac:dyDescent="0.35">
      <c r="B17" s="18" t="s">
        <v>109</v>
      </c>
      <c r="C17" s="21">
        <v>-0.45853355878093799</v>
      </c>
      <c r="D17" s="21">
        <v>-0.50308583026449505</v>
      </c>
      <c r="E17" s="21">
        <v>-0.41866647661227702</v>
      </c>
      <c r="F17" s="21"/>
      <c r="G17" s="21">
        <v>-0.35798704819430299</v>
      </c>
      <c r="H17" s="21">
        <v>-0.31517017060864599</v>
      </c>
      <c r="I17" s="21">
        <v>-0.52377809389928998</v>
      </c>
      <c r="J17" s="21"/>
      <c r="K17" s="21">
        <v>-0.34309759171572002</v>
      </c>
      <c r="L17" s="21">
        <v>-0.52898477211788497</v>
      </c>
      <c r="M17" s="21">
        <v>-0.35963274052695599</v>
      </c>
      <c r="N17" s="21">
        <v>-0.21546863301685301</v>
      </c>
      <c r="O17" s="21">
        <v>-0.42841382226505598</v>
      </c>
      <c r="P17" s="21">
        <v>-0.51649914087010795</v>
      </c>
      <c r="Q17" s="21">
        <v>-0.50572009874291501</v>
      </c>
      <c r="R17" s="21">
        <v>-0.46154269886888999</v>
      </c>
      <c r="S17" s="21">
        <v>-0.48873170579354602</v>
      </c>
      <c r="T17" s="21">
        <v>-0.526429646481822</v>
      </c>
      <c r="U17" s="21">
        <v>-0.69298808255214395</v>
      </c>
      <c r="V17" s="21">
        <v>-0.78661168422823002</v>
      </c>
      <c r="W17" s="21">
        <v>-0.10775932691307499</v>
      </c>
      <c r="X17" s="21">
        <v>-0.82358596421135799</v>
      </c>
      <c r="Y17" s="21">
        <v>-0.26415887977270502</v>
      </c>
      <c r="Z17" s="21">
        <v>-0.175089164377707</v>
      </c>
      <c r="AA17" s="21"/>
      <c r="AB17" s="21">
        <v>-0.43739378542847901</v>
      </c>
      <c r="AC17" s="21">
        <v>-0.49673462157646198</v>
      </c>
      <c r="AD17" s="21">
        <v>-0.450163176256762</v>
      </c>
      <c r="AE17" s="21">
        <v>-0.45774706342247301</v>
      </c>
      <c r="AF17" s="21"/>
      <c r="AG17" s="21">
        <v>-0.44752943614155999</v>
      </c>
      <c r="AH17" s="21">
        <v>-0.20171380091588101</v>
      </c>
      <c r="AI17" s="21">
        <v>-0.45708064916678198</v>
      </c>
      <c r="AJ17" s="21">
        <v>-0.76188282026725096</v>
      </c>
      <c r="AK17" s="21"/>
      <c r="AL17" s="21">
        <v>-0.53821268768191999</v>
      </c>
      <c r="AM17" s="21">
        <v>-0.58193364627631206</v>
      </c>
      <c r="AN17" s="21">
        <v>-0.353057737082482</v>
      </c>
      <c r="AO17" s="21">
        <v>-0.59056503828668006</v>
      </c>
      <c r="AP17" s="21">
        <v>-0.53924547530795297</v>
      </c>
      <c r="AQ17" s="21">
        <v>-0.206810937775224</v>
      </c>
      <c r="AR17" s="21"/>
      <c r="AS17" s="21">
        <v>-0.42671381053448498</v>
      </c>
      <c r="AT17" s="21">
        <v>-0.58931418511977796</v>
      </c>
      <c r="AU17" s="21">
        <v>-0.58931418511977796</v>
      </c>
      <c r="AV17" s="21" t="s">
        <v>136</v>
      </c>
      <c r="AW17" s="21" t="s">
        <v>136</v>
      </c>
      <c r="AX17" s="21" t="s">
        <v>136</v>
      </c>
      <c r="AY17" s="21">
        <v>-0.29194837540556101</v>
      </c>
      <c r="AZ17" s="21">
        <v>-0.18206042071984099</v>
      </c>
      <c r="BA17" s="21">
        <v>-0.62483990963455605</v>
      </c>
      <c r="BB17" s="21"/>
      <c r="BC17" s="21">
        <v>-0.44566176637389798</v>
      </c>
      <c r="BD17" s="21">
        <v>-0.35109219917004297</v>
      </c>
      <c r="BE17" s="21">
        <v>-0.80632213008784304</v>
      </c>
      <c r="BF17" s="21">
        <v>-0.39729247537144302</v>
      </c>
      <c r="BG17" s="21">
        <v>-0.52212890164449299</v>
      </c>
      <c r="BH17" s="21">
        <v>0.34150141662038702</v>
      </c>
      <c r="BI17" s="21"/>
      <c r="BJ17" s="21">
        <v>-0.50297546247228198</v>
      </c>
      <c r="BK17" s="21">
        <v>-0.57167238716854496</v>
      </c>
      <c r="BL17" s="21">
        <v>-0.574593559750606</v>
      </c>
      <c r="BM17" s="21">
        <v>-0.45253981700905699</v>
      </c>
      <c r="BN17" s="21">
        <v>-0.29027593665434198</v>
      </c>
      <c r="BO17" s="21">
        <v>-0.33784026930065297</v>
      </c>
      <c r="BP17" s="21"/>
      <c r="BQ17" s="21">
        <v>-0.48071938715635099</v>
      </c>
      <c r="BR17" s="21">
        <v>-0.424278470119484</v>
      </c>
      <c r="BS17" s="21"/>
      <c r="BT17" s="21">
        <v>-0.49376018274824302</v>
      </c>
      <c r="BU17" s="21">
        <v>-0.425514871323869</v>
      </c>
      <c r="BV17" s="21"/>
      <c r="BW17" s="21">
        <v>-0.39061963359973401</v>
      </c>
      <c r="BX17" s="21">
        <v>-0.60333209385119202</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9.4916135760577794E-2</v>
      </c>
      <c r="D9" s="17">
        <v>9.6566726422224705E-2</v>
      </c>
      <c r="E9" s="17">
        <v>9.3780013479263902E-2</v>
      </c>
      <c r="F9" s="17"/>
      <c r="G9" s="17">
        <v>5.37972302747107E-2</v>
      </c>
      <c r="H9" s="17">
        <v>0.16098333938054199</v>
      </c>
      <c r="I9" s="17">
        <v>7.5860968993280806E-2</v>
      </c>
      <c r="J9" s="17"/>
      <c r="K9" s="17">
        <v>7.8284281919954998E-2</v>
      </c>
      <c r="L9" s="17">
        <v>8.3390397055217599E-2</v>
      </c>
      <c r="M9" s="17">
        <v>2.6987755503208699E-2</v>
      </c>
      <c r="N9" s="17">
        <v>0</v>
      </c>
      <c r="O9" s="17">
        <v>0</v>
      </c>
      <c r="P9" s="17">
        <v>8.0583476521648698E-2</v>
      </c>
      <c r="Q9" s="17">
        <v>0.15486763002307699</v>
      </c>
      <c r="R9" s="17">
        <v>6.2242725610235902E-2</v>
      </c>
      <c r="S9" s="17">
        <v>0.11215364778542999</v>
      </c>
      <c r="T9" s="17">
        <v>0.10951547388744701</v>
      </c>
      <c r="U9" s="17">
        <v>3.77470026105306E-2</v>
      </c>
      <c r="V9" s="17">
        <v>0.21428878152494801</v>
      </c>
      <c r="W9" s="17">
        <v>0.12697919477955799</v>
      </c>
      <c r="X9" s="17">
        <v>8.8207017894320797E-2</v>
      </c>
      <c r="Y9" s="17">
        <v>9.7338150745947802E-2</v>
      </c>
      <c r="Z9" s="17">
        <v>0.37221614431487499</v>
      </c>
      <c r="AA9" s="17"/>
      <c r="AB9" s="17">
        <v>9.5071901655960994E-2</v>
      </c>
      <c r="AC9" s="17">
        <v>0.104643084151989</v>
      </c>
      <c r="AD9" s="17">
        <v>0.10488295638532601</v>
      </c>
      <c r="AE9" s="17">
        <v>6.2736092488311801E-2</v>
      </c>
      <c r="AF9" s="17"/>
      <c r="AG9" s="17">
        <v>9.1676167684050999E-2</v>
      </c>
      <c r="AH9" s="17">
        <v>0.103280151417176</v>
      </c>
      <c r="AI9" s="17">
        <v>0.111659195187737</v>
      </c>
      <c r="AJ9" s="17">
        <v>0</v>
      </c>
      <c r="AK9" s="17"/>
      <c r="AL9" s="17">
        <v>6.6760247787517601E-2</v>
      </c>
      <c r="AM9" s="17">
        <v>8.0878390382973397E-2</v>
      </c>
      <c r="AN9" s="17">
        <v>9.89847005168384E-2</v>
      </c>
      <c r="AO9" s="17">
        <v>0.13279472611141199</v>
      </c>
      <c r="AP9" s="17">
        <v>9.1641307701234395E-2</v>
      </c>
      <c r="AQ9" s="17">
        <v>0.19194250696965201</v>
      </c>
      <c r="AR9" s="17"/>
      <c r="AS9" s="17">
        <v>0.103672184818699</v>
      </c>
      <c r="AT9" s="17">
        <v>8.6887198362794002E-2</v>
      </c>
      <c r="AU9" s="17">
        <v>8.6887198362794002E-2</v>
      </c>
      <c r="AV9" s="17" t="s">
        <v>136</v>
      </c>
      <c r="AW9" s="17" t="s">
        <v>136</v>
      </c>
      <c r="AX9" s="17" t="s">
        <v>136</v>
      </c>
      <c r="AY9" s="17">
        <v>0</v>
      </c>
      <c r="AZ9" s="17">
        <v>0.140641055598724</v>
      </c>
      <c r="BA9" s="17">
        <v>0</v>
      </c>
      <c r="BB9" s="17"/>
      <c r="BC9" s="17">
        <v>9.4139558118311803E-2</v>
      </c>
      <c r="BD9" s="17">
        <v>7.1587465932495195E-2</v>
      </c>
      <c r="BE9" s="17">
        <v>0</v>
      </c>
      <c r="BF9" s="17">
        <v>0.10700634977597499</v>
      </c>
      <c r="BG9" s="17">
        <v>0.101281410051502</v>
      </c>
      <c r="BH9" s="17">
        <v>0.17861161983162299</v>
      </c>
      <c r="BI9" s="17"/>
      <c r="BJ9" s="17">
        <v>6.8885712654586595E-2</v>
      </c>
      <c r="BK9" s="17">
        <v>8.60569640782127E-2</v>
      </c>
      <c r="BL9" s="17">
        <v>0.153292405487157</v>
      </c>
      <c r="BM9" s="17">
        <v>8.44778529217875E-2</v>
      </c>
      <c r="BN9" s="17">
        <v>6.9281017180988405E-2</v>
      </c>
      <c r="BO9" s="17">
        <v>0.150511153126166</v>
      </c>
      <c r="BP9" s="17"/>
      <c r="BQ9" s="17">
        <v>0.104510043999512</v>
      </c>
      <c r="BR9" s="17">
        <v>7.3428243515718902E-2</v>
      </c>
      <c r="BS9" s="17"/>
      <c r="BT9" s="17">
        <v>0.103210716554444</v>
      </c>
      <c r="BU9" s="17">
        <v>8.7844744567348101E-2</v>
      </c>
      <c r="BV9" s="17"/>
      <c r="BW9" s="17">
        <v>0.110408447013372</v>
      </c>
      <c r="BX9" s="17">
        <v>5.58276504521341E-2</v>
      </c>
    </row>
    <row r="10" spans="2:76" x14ac:dyDescent="0.35">
      <c r="B10" s="18" t="s">
        <v>337</v>
      </c>
      <c r="C10" s="17">
        <v>0.15570488297704499</v>
      </c>
      <c r="D10" s="17">
        <v>0.153298697808983</v>
      </c>
      <c r="E10" s="17">
        <v>0.15823296986994401</v>
      </c>
      <c r="F10" s="17"/>
      <c r="G10" s="17">
        <v>0.19050549835191799</v>
      </c>
      <c r="H10" s="17">
        <v>0.15257044384011101</v>
      </c>
      <c r="I10" s="17">
        <v>0.152472593159794</v>
      </c>
      <c r="J10" s="17"/>
      <c r="K10" s="17">
        <v>0.15016422961724901</v>
      </c>
      <c r="L10" s="17">
        <v>0.203494662614018</v>
      </c>
      <c r="M10" s="17">
        <v>0.17476558746656401</v>
      </c>
      <c r="N10" s="17">
        <v>0.20608816084154999</v>
      </c>
      <c r="O10" s="17">
        <v>0.14387411943519399</v>
      </c>
      <c r="P10" s="17">
        <v>7.9667640905502796E-2</v>
      </c>
      <c r="Q10" s="17">
        <v>8.75185257982279E-2</v>
      </c>
      <c r="R10" s="17">
        <v>0.17315754864794</v>
      </c>
      <c r="S10" s="17">
        <v>0.28820941376361298</v>
      </c>
      <c r="T10" s="17">
        <v>0.153538676551214</v>
      </c>
      <c r="U10" s="17">
        <v>8.1400479512650906E-2</v>
      </c>
      <c r="V10" s="17">
        <v>6.91527772858513E-2</v>
      </c>
      <c r="W10" s="17">
        <v>9.7624945212413994E-2</v>
      </c>
      <c r="X10" s="17">
        <v>8.8289556712185996E-2</v>
      </c>
      <c r="Y10" s="17">
        <v>0.29697767019649501</v>
      </c>
      <c r="Z10" s="17">
        <v>0</v>
      </c>
      <c r="AA10" s="17"/>
      <c r="AB10" s="17">
        <v>0.119811565869791</v>
      </c>
      <c r="AC10" s="17">
        <v>0.20696606570853099</v>
      </c>
      <c r="AD10" s="17">
        <v>0.100602989538963</v>
      </c>
      <c r="AE10" s="17">
        <v>0.21818830639929901</v>
      </c>
      <c r="AF10" s="17"/>
      <c r="AG10" s="17">
        <v>0.14655095575515201</v>
      </c>
      <c r="AH10" s="17">
        <v>0.16539876694974601</v>
      </c>
      <c r="AI10" s="17">
        <v>0.16339225250667699</v>
      </c>
      <c r="AJ10" s="17">
        <v>0.405999239227333</v>
      </c>
      <c r="AK10" s="17"/>
      <c r="AL10" s="17">
        <v>0.15203858674985299</v>
      </c>
      <c r="AM10" s="17">
        <v>0.245091912596862</v>
      </c>
      <c r="AN10" s="17">
        <v>0.122581804407255</v>
      </c>
      <c r="AO10" s="17">
        <v>2.5583924313373502E-2</v>
      </c>
      <c r="AP10" s="17">
        <v>4.38307346624012E-2</v>
      </c>
      <c r="AQ10" s="17">
        <v>0.13296820480885199</v>
      </c>
      <c r="AR10" s="17"/>
      <c r="AS10" s="17">
        <v>0.16338546734067699</v>
      </c>
      <c r="AT10" s="17">
        <v>0.10839233601913099</v>
      </c>
      <c r="AU10" s="17">
        <v>0.10839233601913099</v>
      </c>
      <c r="AV10" s="17" t="s">
        <v>136</v>
      </c>
      <c r="AW10" s="17" t="s">
        <v>136</v>
      </c>
      <c r="AX10" s="17" t="s">
        <v>136</v>
      </c>
      <c r="AY10" s="17">
        <v>0.26963687717677098</v>
      </c>
      <c r="AZ10" s="17">
        <v>0.12410201427395399</v>
      </c>
      <c r="BA10" s="17">
        <v>0</v>
      </c>
      <c r="BB10" s="17"/>
      <c r="BC10" s="17">
        <v>0.15908733302039699</v>
      </c>
      <c r="BD10" s="17">
        <v>0.22675815033018701</v>
      </c>
      <c r="BE10" s="17">
        <v>0.1389476574861</v>
      </c>
      <c r="BF10" s="17">
        <v>0.152096723294669</v>
      </c>
      <c r="BG10" s="17">
        <v>0.139725633998215</v>
      </c>
      <c r="BH10" s="17">
        <v>0.18177336812064299</v>
      </c>
      <c r="BI10" s="17"/>
      <c r="BJ10" s="17">
        <v>8.7172799589092506E-2</v>
      </c>
      <c r="BK10" s="17">
        <v>0.153837420920035</v>
      </c>
      <c r="BL10" s="17">
        <v>0.14825421897932201</v>
      </c>
      <c r="BM10" s="17">
        <v>0.17416028253996901</v>
      </c>
      <c r="BN10" s="17">
        <v>0.154573714807723</v>
      </c>
      <c r="BO10" s="17">
        <v>0.199212965099034</v>
      </c>
      <c r="BP10" s="17"/>
      <c r="BQ10" s="17">
        <v>0.14790624101868399</v>
      </c>
      <c r="BR10" s="17">
        <v>0.17607271306202599</v>
      </c>
      <c r="BS10" s="17"/>
      <c r="BT10" s="17">
        <v>0.160201078053886</v>
      </c>
      <c r="BU10" s="17">
        <v>0.153211153956476</v>
      </c>
      <c r="BV10" s="17"/>
      <c r="BW10" s="17">
        <v>0.18192109498384701</v>
      </c>
      <c r="BX10" s="17">
        <v>0.10917397314598699</v>
      </c>
    </row>
    <row r="11" spans="2:76" x14ac:dyDescent="0.35">
      <c r="B11" s="18" t="s">
        <v>338</v>
      </c>
      <c r="C11" s="17">
        <v>0.16843420143488799</v>
      </c>
      <c r="D11" s="17">
        <v>0.160422470867217</v>
      </c>
      <c r="E11" s="17">
        <v>0.175814098924511</v>
      </c>
      <c r="F11" s="17"/>
      <c r="G11" s="17">
        <v>0.14893058741293</v>
      </c>
      <c r="H11" s="17">
        <v>0.159187773030533</v>
      </c>
      <c r="I11" s="17">
        <v>0.17428151191449401</v>
      </c>
      <c r="J11" s="17"/>
      <c r="K11" s="17">
        <v>0.16674029534969001</v>
      </c>
      <c r="L11" s="17">
        <v>0.13840219692466299</v>
      </c>
      <c r="M11" s="17">
        <v>0.113813539737389</v>
      </c>
      <c r="N11" s="17">
        <v>0.165547950278117</v>
      </c>
      <c r="O11" s="17">
        <v>0.28677746914309099</v>
      </c>
      <c r="P11" s="17">
        <v>0.24440359550663801</v>
      </c>
      <c r="Q11" s="17">
        <v>0.18366718581829</v>
      </c>
      <c r="R11" s="17">
        <v>0.21996738109765299</v>
      </c>
      <c r="S11" s="17">
        <v>0.169452562210129</v>
      </c>
      <c r="T11" s="17">
        <v>0.150913754435853</v>
      </c>
      <c r="U11" s="17">
        <v>0.23009361142759299</v>
      </c>
      <c r="V11" s="17">
        <v>0.15377156932387601</v>
      </c>
      <c r="W11" s="17">
        <v>0.32468471160447399</v>
      </c>
      <c r="X11" s="17">
        <v>9.1196441038688805E-2</v>
      </c>
      <c r="Y11" s="17">
        <v>4.9000840589620599E-2</v>
      </c>
      <c r="Z11" s="17">
        <v>7.0786440141572302E-2</v>
      </c>
      <c r="AA11" s="17"/>
      <c r="AB11" s="17">
        <v>0.190931574818619</v>
      </c>
      <c r="AC11" s="17">
        <v>0.155937683903348</v>
      </c>
      <c r="AD11" s="17">
        <v>0.19780877286672199</v>
      </c>
      <c r="AE11" s="17">
        <v>8.2278604878705502E-2</v>
      </c>
      <c r="AF11" s="17"/>
      <c r="AG11" s="17">
        <v>0.15828010442670901</v>
      </c>
      <c r="AH11" s="17">
        <v>0.371720977718134</v>
      </c>
      <c r="AI11" s="17">
        <v>0.15164567739432</v>
      </c>
      <c r="AJ11" s="17">
        <v>0</v>
      </c>
      <c r="AK11" s="17"/>
      <c r="AL11" s="17">
        <v>0.151183861961383</v>
      </c>
      <c r="AM11" s="17">
        <v>0.150246495137699</v>
      </c>
      <c r="AN11" s="17">
        <v>0.25274218999342501</v>
      </c>
      <c r="AO11" s="17">
        <v>0.21303153327691099</v>
      </c>
      <c r="AP11" s="17">
        <v>0.253865848154397</v>
      </c>
      <c r="AQ11" s="17">
        <v>0.116783995732301</v>
      </c>
      <c r="AR11" s="17"/>
      <c r="AS11" s="17">
        <v>0.15808500254635399</v>
      </c>
      <c r="AT11" s="17">
        <v>0.231457938863534</v>
      </c>
      <c r="AU11" s="17">
        <v>0.231457938863534</v>
      </c>
      <c r="AV11" s="17" t="s">
        <v>136</v>
      </c>
      <c r="AW11" s="17" t="s">
        <v>136</v>
      </c>
      <c r="AX11" s="17" t="s">
        <v>136</v>
      </c>
      <c r="AY11" s="17">
        <v>0.16609180766470699</v>
      </c>
      <c r="AZ11" s="17">
        <v>0.19496086394953099</v>
      </c>
      <c r="BA11" s="17">
        <v>0.37516009036544401</v>
      </c>
      <c r="BB11" s="17"/>
      <c r="BC11" s="17">
        <v>0.160748953766298</v>
      </c>
      <c r="BD11" s="17">
        <v>0.13488180767159</v>
      </c>
      <c r="BE11" s="17">
        <v>0.182043157185588</v>
      </c>
      <c r="BF11" s="17">
        <v>0.244726018976818</v>
      </c>
      <c r="BG11" s="17">
        <v>0.150004969659042</v>
      </c>
      <c r="BH11" s="17">
        <v>0.114738546065639</v>
      </c>
      <c r="BI11" s="17"/>
      <c r="BJ11" s="17">
        <v>0.26975368470073402</v>
      </c>
      <c r="BK11" s="17">
        <v>0.116877294941827</v>
      </c>
      <c r="BL11" s="17">
        <v>0.18215375962814401</v>
      </c>
      <c r="BM11" s="17">
        <v>0.13718028048513101</v>
      </c>
      <c r="BN11" s="17">
        <v>0.22540648218297901</v>
      </c>
      <c r="BO11" s="17">
        <v>0.14173967937610499</v>
      </c>
      <c r="BP11" s="17"/>
      <c r="BQ11" s="17">
        <v>0.15738069525814699</v>
      </c>
      <c r="BR11" s="17">
        <v>0.196651823288509</v>
      </c>
      <c r="BS11" s="17"/>
      <c r="BT11" s="17">
        <v>0.154619291817223</v>
      </c>
      <c r="BU11" s="17">
        <v>0.181205542074724</v>
      </c>
      <c r="BV11" s="17"/>
      <c r="BW11" s="17">
        <v>0.18382291358479</v>
      </c>
      <c r="BX11" s="17">
        <v>0.14435748218011099</v>
      </c>
    </row>
    <row r="12" spans="2:76" x14ac:dyDescent="0.35">
      <c r="B12" s="18" t="s">
        <v>339</v>
      </c>
      <c r="C12" s="17">
        <v>0.176020195689473</v>
      </c>
      <c r="D12" s="17">
        <v>0.177787680775255</v>
      </c>
      <c r="E12" s="17">
        <v>0.17502414611808401</v>
      </c>
      <c r="F12" s="17"/>
      <c r="G12" s="17">
        <v>0.18115114182690001</v>
      </c>
      <c r="H12" s="17">
        <v>0.15254791837409001</v>
      </c>
      <c r="I12" s="17">
        <v>0.18398349386403401</v>
      </c>
      <c r="J12" s="17"/>
      <c r="K12" s="17">
        <v>0.173036146518908</v>
      </c>
      <c r="L12" s="17">
        <v>0.148994423175769</v>
      </c>
      <c r="M12" s="17">
        <v>0.20654969562419101</v>
      </c>
      <c r="N12" s="17">
        <v>0.172310325590073</v>
      </c>
      <c r="O12" s="17">
        <v>0</v>
      </c>
      <c r="P12" s="17">
        <v>0.25651224010950802</v>
      </c>
      <c r="Q12" s="17">
        <v>0.141494355897437</v>
      </c>
      <c r="R12" s="17">
        <v>0.193433630876786</v>
      </c>
      <c r="S12" s="17">
        <v>0.182156907378103</v>
      </c>
      <c r="T12" s="17">
        <v>0.18660733368215801</v>
      </c>
      <c r="U12" s="17">
        <v>0.155352147130705</v>
      </c>
      <c r="V12" s="17">
        <v>0.138370263578146</v>
      </c>
      <c r="W12" s="17">
        <v>0.15677406304553301</v>
      </c>
      <c r="X12" s="17">
        <v>0.44701393576033999</v>
      </c>
      <c r="Y12" s="17">
        <v>0.104998404925538</v>
      </c>
      <c r="Z12" s="17">
        <v>0.253527430488314</v>
      </c>
      <c r="AA12" s="17"/>
      <c r="AB12" s="17">
        <v>0.18874872285240399</v>
      </c>
      <c r="AC12" s="17">
        <v>0.17262489712364401</v>
      </c>
      <c r="AD12" s="17">
        <v>0.186054134541002</v>
      </c>
      <c r="AE12" s="17">
        <v>0.19750464262355399</v>
      </c>
      <c r="AF12" s="17"/>
      <c r="AG12" s="17">
        <v>0.18187915883863101</v>
      </c>
      <c r="AH12" s="17">
        <v>0.15272043771119401</v>
      </c>
      <c r="AI12" s="17">
        <v>0.201231480183096</v>
      </c>
      <c r="AJ12" s="17">
        <v>9.8368904378109204E-2</v>
      </c>
      <c r="AK12" s="17"/>
      <c r="AL12" s="17">
        <v>0.163737457593472</v>
      </c>
      <c r="AM12" s="17">
        <v>0.21770585476200299</v>
      </c>
      <c r="AN12" s="17">
        <v>0.16573730654113</v>
      </c>
      <c r="AO12" s="17">
        <v>0.17968667893599999</v>
      </c>
      <c r="AP12" s="17">
        <v>0.10991194726807001</v>
      </c>
      <c r="AQ12" s="17">
        <v>0.17064285197786899</v>
      </c>
      <c r="AR12" s="17"/>
      <c r="AS12" s="17">
        <v>0.163612727485655</v>
      </c>
      <c r="AT12" s="17">
        <v>0.170976355367777</v>
      </c>
      <c r="AU12" s="17">
        <v>0.170976355367777</v>
      </c>
      <c r="AV12" s="17" t="s">
        <v>136</v>
      </c>
      <c r="AW12" s="17" t="s">
        <v>136</v>
      </c>
      <c r="AX12" s="17" t="s">
        <v>136</v>
      </c>
      <c r="AY12" s="17">
        <v>0.33291427010682501</v>
      </c>
      <c r="AZ12" s="17">
        <v>0.288884827356711</v>
      </c>
      <c r="BA12" s="17">
        <v>0</v>
      </c>
      <c r="BB12" s="17"/>
      <c r="BC12" s="17">
        <v>0.216786294556883</v>
      </c>
      <c r="BD12" s="17">
        <v>0.16443852791459901</v>
      </c>
      <c r="BE12" s="17">
        <v>0.325543015218966</v>
      </c>
      <c r="BF12" s="17">
        <v>0.13775125845872199</v>
      </c>
      <c r="BG12" s="17">
        <v>0.15075382851267499</v>
      </c>
      <c r="BH12" s="17">
        <v>0</v>
      </c>
      <c r="BI12" s="17"/>
      <c r="BJ12" s="17">
        <v>0.12068153819876801</v>
      </c>
      <c r="BK12" s="17">
        <v>0.2388408715576</v>
      </c>
      <c r="BL12" s="17">
        <v>0.160522123188856</v>
      </c>
      <c r="BM12" s="17">
        <v>0.16019132443429801</v>
      </c>
      <c r="BN12" s="17">
        <v>0.174190659281793</v>
      </c>
      <c r="BO12" s="17">
        <v>0.17409743305095199</v>
      </c>
      <c r="BP12" s="17"/>
      <c r="BQ12" s="17">
        <v>0.18168463994709799</v>
      </c>
      <c r="BR12" s="17">
        <v>0.16482795348816201</v>
      </c>
      <c r="BS12" s="17"/>
      <c r="BT12" s="17">
        <v>0.143361638077043</v>
      </c>
      <c r="BU12" s="17">
        <v>0.204816253327776</v>
      </c>
      <c r="BV12" s="17"/>
      <c r="BW12" s="17">
        <v>0.155203177196683</v>
      </c>
      <c r="BX12" s="17">
        <v>0.22872540320795201</v>
      </c>
    </row>
    <row r="13" spans="2:76" x14ac:dyDescent="0.35">
      <c r="B13" s="18" t="s">
        <v>340</v>
      </c>
      <c r="C13" s="17">
        <v>0.387391224156168</v>
      </c>
      <c r="D13" s="17">
        <v>0.39881302554656201</v>
      </c>
      <c r="E13" s="17">
        <v>0.37576582547235599</v>
      </c>
      <c r="F13" s="17"/>
      <c r="G13" s="17">
        <v>0.39207967679066602</v>
      </c>
      <c r="H13" s="17">
        <v>0.34175750840508601</v>
      </c>
      <c r="I13" s="17">
        <v>0.40353880675147702</v>
      </c>
      <c r="J13" s="17"/>
      <c r="K13" s="17">
        <v>0.41642149448521099</v>
      </c>
      <c r="L13" s="17">
        <v>0.40729286378713098</v>
      </c>
      <c r="M13" s="17">
        <v>0.45120238348214697</v>
      </c>
      <c r="N13" s="17">
        <v>0.45605356329025998</v>
      </c>
      <c r="O13" s="17">
        <v>0.42841382226505598</v>
      </c>
      <c r="P13" s="17">
        <v>0.33883304695670302</v>
      </c>
      <c r="Q13" s="17">
        <v>0.41261406289331998</v>
      </c>
      <c r="R13" s="17">
        <v>0.32192926291588603</v>
      </c>
      <c r="S13" s="17">
        <v>0.248027468862725</v>
      </c>
      <c r="T13" s="17">
        <v>0.38213879255651001</v>
      </c>
      <c r="U13" s="17">
        <v>0.49540675931852102</v>
      </c>
      <c r="V13" s="17">
        <v>0.42441660828717798</v>
      </c>
      <c r="W13" s="17">
        <v>0.26417493051845198</v>
      </c>
      <c r="X13" s="17">
        <v>0.28529304859446503</v>
      </c>
      <c r="Y13" s="17">
        <v>0.45168493354239903</v>
      </c>
      <c r="Z13" s="17">
        <v>0.30346998505523798</v>
      </c>
      <c r="AA13" s="17"/>
      <c r="AB13" s="17">
        <v>0.377381497662857</v>
      </c>
      <c r="AC13" s="17">
        <v>0.34271221635879601</v>
      </c>
      <c r="AD13" s="17">
        <v>0.402348182525334</v>
      </c>
      <c r="AE13" s="17">
        <v>0.43929235361013003</v>
      </c>
      <c r="AF13" s="17"/>
      <c r="AG13" s="17">
        <v>0.40552833121319998</v>
      </c>
      <c r="AH13" s="17">
        <v>0.20687966620375001</v>
      </c>
      <c r="AI13" s="17">
        <v>0.36415648541359302</v>
      </c>
      <c r="AJ13" s="17">
        <v>0.49563185639455798</v>
      </c>
      <c r="AK13" s="17"/>
      <c r="AL13" s="17">
        <v>0.44340780947500802</v>
      </c>
      <c r="AM13" s="17">
        <v>0.29660739082909998</v>
      </c>
      <c r="AN13" s="17">
        <v>0.34226779765377902</v>
      </c>
      <c r="AO13" s="17">
        <v>0.44890313736230297</v>
      </c>
      <c r="AP13" s="17">
        <v>0.455183004222384</v>
      </c>
      <c r="AQ13" s="17">
        <v>0.38766244051132598</v>
      </c>
      <c r="AR13" s="17"/>
      <c r="AS13" s="17">
        <v>0.392063261572833</v>
      </c>
      <c r="AT13" s="17">
        <v>0.40228617138676498</v>
      </c>
      <c r="AU13" s="17">
        <v>0.40228617138676498</v>
      </c>
      <c r="AV13" s="17" t="s">
        <v>136</v>
      </c>
      <c r="AW13" s="17" t="s">
        <v>136</v>
      </c>
      <c r="AX13" s="17" t="s">
        <v>136</v>
      </c>
      <c r="AY13" s="17">
        <v>0.18024079474553101</v>
      </c>
      <c r="AZ13" s="17">
        <v>0.215237005566076</v>
      </c>
      <c r="BA13" s="17">
        <v>0.62483990963455605</v>
      </c>
      <c r="BB13" s="17"/>
      <c r="BC13" s="17">
        <v>0.35964152384921</v>
      </c>
      <c r="BD13" s="17">
        <v>0.37994114553516001</v>
      </c>
      <c r="BE13" s="17">
        <v>0.353466170109346</v>
      </c>
      <c r="BF13" s="17">
        <v>0.34128298529338702</v>
      </c>
      <c r="BG13" s="17">
        <v>0.43125639491905399</v>
      </c>
      <c r="BH13" s="17">
        <v>0.52487646598209503</v>
      </c>
      <c r="BI13" s="17"/>
      <c r="BJ13" s="17">
        <v>0.41782446521695499</v>
      </c>
      <c r="BK13" s="17">
        <v>0.39871257331829402</v>
      </c>
      <c r="BL13" s="17">
        <v>0.30408244995334499</v>
      </c>
      <c r="BM13" s="17">
        <v>0.43108730693920599</v>
      </c>
      <c r="BN13" s="17">
        <v>0.36614662656352098</v>
      </c>
      <c r="BO13" s="17">
        <v>0.32175111702738401</v>
      </c>
      <c r="BP13" s="17"/>
      <c r="BQ13" s="17">
        <v>0.39019781800508202</v>
      </c>
      <c r="BR13" s="17">
        <v>0.373127633893443</v>
      </c>
      <c r="BS13" s="17"/>
      <c r="BT13" s="17">
        <v>0.41884776057685602</v>
      </c>
      <c r="BU13" s="17">
        <v>0.35738883445991199</v>
      </c>
      <c r="BV13" s="17"/>
      <c r="BW13" s="17">
        <v>0.34936540479112499</v>
      </c>
      <c r="BX13" s="17">
        <v>0.44669115104235402</v>
      </c>
    </row>
    <row r="14" spans="2:76" x14ac:dyDescent="0.35">
      <c r="B14" s="18" t="s">
        <v>97</v>
      </c>
      <c r="C14" s="17">
        <v>1.7533359981848601E-2</v>
      </c>
      <c r="D14" s="17">
        <v>1.31113985797589E-2</v>
      </c>
      <c r="E14" s="17">
        <v>2.13829461358419E-2</v>
      </c>
      <c r="F14" s="17"/>
      <c r="G14" s="17">
        <v>3.3535865342876003E-2</v>
      </c>
      <c r="H14" s="17">
        <v>3.2953016969637802E-2</v>
      </c>
      <c r="I14" s="17">
        <v>9.8626253169201792E-3</v>
      </c>
      <c r="J14" s="17"/>
      <c r="K14" s="17">
        <v>1.53535521089865E-2</v>
      </c>
      <c r="L14" s="17">
        <v>1.84254564432015E-2</v>
      </c>
      <c r="M14" s="17">
        <v>2.6681038186501301E-2</v>
      </c>
      <c r="N14" s="17">
        <v>0</v>
      </c>
      <c r="O14" s="17">
        <v>0.14093458915665899</v>
      </c>
      <c r="P14" s="17">
        <v>0</v>
      </c>
      <c r="Q14" s="17">
        <v>1.98382395696476E-2</v>
      </c>
      <c r="R14" s="17">
        <v>2.9269450851498801E-2</v>
      </c>
      <c r="S14" s="17">
        <v>0</v>
      </c>
      <c r="T14" s="17">
        <v>1.7285968886818801E-2</v>
      </c>
      <c r="U14" s="17">
        <v>0</v>
      </c>
      <c r="V14" s="17">
        <v>0</v>
      </c>
      <c r="W14" s="17">
        <v>2.9762154839568698E-2</v>
      </c>
      <c r="X14" s="17">
        <v>0</v>
      </c>
      <c r="Y14" s="17">
        <v>0</v>
      </c>
      <c r="Z14" s="17">
        <v>0</v>
      </c>
      <c r="AA14" s="17"/>
      <c r="AB14" s="17">
        <v>2.80547371403678E-2</v>
      </c>
      <c r="AC14" s="17">
        <v>1.7116052753691699E-2</v>
      </c>
      <c r="AD14" s="17">
        <v>8.3029641426532394E-3</v>
      </c>
      <c r="AE14" s="17">
        <v>0</v>
      </c>
      <c r="AF14" s="17"/>
      <c r="AG14" s="17">
        <v>1.6085282082256899E-2</v>
      </c>
      <c r="AH14" s="17">
        <v>0</v>
      </c>
      <c r="AI14" s="17">
        <v>7.9149093145758492E-3</v>
      </c>
      <c r="AJ14" s="17">
        <v>0</v>
      </c>
      <c r="AK14" s="17"/>
      <c r="AL14" s="17">
        <v>2.2872036432767001E-2</v>
      </c>
      <c r="AM14" s="17">
        <v>9.4699562913623404E-3</v>
      </c>
      <c r="AN14" s="17">
        <v>1.7686200887572799E-2</v>
      </c>
      <c r="AO14" s="17">
        <v>0</v>
      </c>
      <c r="AP14" s="17">
        <v>4.5567157991513299E-2</v>
      </c>
      <c r="AQ14" s="17">
        <v>0</v>
      </c>
      <c r="AR14" s="17"/>
      <c r="AS14" s="17">
        <v>1.91813562357828E-2</v>
      </c>
      <c r="AT14" s="17">
        <v>0</v>
      </c>
      <c r="AU14" s="17">
        <v>0</v>
      </c>
      <c r="AV14" s="17" t="s">
        <v>136</v>
      </c>
      <c r="AW14" s="17" t="s">
        <v>136</v>
      </c>
      <c r="AX14" s="17" t="s">
        <v>136</v>
      </c>
      <c r="AY14" s="17">
        <v>5.11162503061659E-2</v>
      </c>
      <c r="AZ14" s="17">
        <v>3.6174233255003803E-2</v>
      </c>
      <c r="BA14" s="17">
        <v>0</v>
      </c>
      <c r="BB14" s="17"/>
      <c r="BC14" s="17">
        <v>9.5963366889002498E-3</v>
      </c>
      <c r="BD14" s="17">
        <v>2.23929026159688E-2</v>
      </c>
      <c r="BE14" s="17">
        <v>0</v>
      </c>
      <c r="BF14" s="17">
        <v>1.7136664200428801E-2</v>
      </c>
      <c r="BG14" s="17">
        <v>2.69777628595123E-2</v>
      </c>
      <c r="BH14" s="17">
        <v>0</v>
      </c>
      <c r="BI14" s="17"/>
      <c r="BJ14" s="17">
        <v>3.5681799639863801E-2</v>
      </c>
      <c r="BK14" s="17">
        <v>5.6748751840303103E-3</v>
      </c>
      <c r="BL14" s="17">
        <v>5.1695042763176297E-2</v>
      </c>
      <c r="BM14" s="17">
        <v>1.2902952679607799E-2</v>
      </c>
      <c r="BN14" s="17">
        <v>1.0401499982996E-2</v>
      </c>
      <c r="BO14" s="17">
        <v>1.2687652320359399E-2</v>
      </c>
      <c r="BP14" s="17"/>
      <c r="BQ14" s="17">
        <v>1.8320561771476701E-2</v>
      </c>
      <c r="BR14" s="17">
        <v>1.58916327521413E-2</v>
      </c>
      <c r="BS14" s="17"/>
      <c r="BT14" s="17">
        <v>1.97595149205478E-2</v>
      </c>
      <c r="BU14" s="17">
        <v>1.5533471613763899E-2</v>
      </c>
      <c r="BV14" s="17"/>
      <c r="BW14" s="17">
        <v>1.92789624301824E-2</v>
      </c>
      <c r="BX14" s="17">
        <v>1.52243399714624E-2</v>
      </c>
    </row>
    <row r="15" spans="2:76" x14ac:dyDescent="0.35">
      <c r="B15" s="18" t="s">
        <v>341</v>
      </c>
      <c r="C15" s="20">
        <v>0.25062101873762299</v>
      </c>
      <c r="D15" s="20">
        <v>0.249865424231207</v>
      </c>
      <c r="E15" s="20">
        <v>0.25201298334920702</v>
      </c>
      <c r="F15" s="20"/>
      <c r="G15" s="20">
        <v>0.244302728626628</v>
      </c>
      <c r="H15" s="20">
        <v>0.31355378322065303</v>
      </c>
      <c r="I15" s="20">
        <v>0.22833356215307499</v>
      </c>
      <c r="J15" s="20"/>
      <c r="K15" s="20">
        <v>0.228448511537204</v>
      </c>
      <c r="L15" s="20">
        <v>0.286885059669235</v>
      </c>
      <c r="M15" s="20">
        <v>0.20175334296977199</v>
      </c>
      <c r="N15" s="20">
        <v>0.20608816084154999</v>
      </c>
      <c r="O15" s="20">
        <v>0.14387411943519399</v>
      </c>
      <c r="P15" s="20">
        <v>0.16025111742715101</v>
      </c>
      <c r="Q15" s="20">
        <v>0.24238615582130499</v>
      </c>
      <c r="R15" s="20">
        <v>0.235400274258176</v>
      </c>
      <c r="S15" s="20">
        <v>0.400363061549043</v>
      </c>
      <c r="T15" s="20">
        <v>0.26305415043865998</v>
      </c>
      <c r="U15" s="20">
        <v>0.11914748212318101</v>
      </c>
      <c r="V15" s="20">
        <v>0.28344155881080002</v>
      </c>
      <c r="W15" s="20">
        <v>0.22460413999197201</v>
      </c>
      <c r="X15" s="20">
        <v>0.176496574606507</v>
      </c>
      <c r="Y15" s="20">
        <v>0.394315820942442</v>
      </c>
      <c r="Z15" s="20">
        <v>0.37221614431487499</v>
      </c>
      <c r="AA15" s="20"/>
      <c r="AB15" s="20">
        <v>0.21488346752575199</v>
      </c>
      <c r="AC15" s="20">
        <v>0.31160914986052002</v>
      </c>
      <c r="AD15" s="20">
        <v>0.20548594592428901</v>
      </c>
      <c r="AE15" s="20">
        <v>0.280924398887611</v>
      </c>
      <c r="AF15" s="20"/>
      <c r="AG15" s="20">
        <v>0.23822712343920299</v>
      </c>
      <c r="AH15" s="20">
        <v>0.26867891836692198</v>
      </c>
      <c r="AI15" s="20">
        <v>0.27505144769441398</v>
      </c>
      <c r="AJ15" s="20">
        <v>0.405999239227333</v>
      </c>
      <c r="AK15" s="20"/>
      <c r="AL15" s="20">
        <v>0.21879883453737001</v>
      </c>
      <c r="AM15" s="20">
        <v>0.32597030297983598</v>
      </c>
      <c r="AN15" s="20">
        <v>0.22156650492409299</v>
      </c>
      <c r="AO15" s="20">
        <v>0.15837865042478599</v>
      </c>
      <c r="AP15" s="20">
        <v>0.135472042363636</v>
      </c>
      <c r="AQ15" s="20">
        <v>0.324910711778503</v>
      </c>
      <c r="AR15" s="20"/>
      <c r="AS15" s="20">
        <v>0.26705765215937499</v>
      </c>
      <c r="AT15" s="20">
        <v>0.195279534381925</v>
      </c>
      <c r="AU15" s="20">
        <v>0.195279534381925</v>
      </c>
      <c r="AV15" s="20" t="s">
        <v>136</v>
      </c>
      <c r="AW15" s="20" t="s">
        <v>136</v>
      </c>
      <c r="AX15" s="20" t="s">
        <v>136</v>
      </c>
      <c r="AY15" s="20">
        <v>0.26963687717677098</v>
      </c>
      <c r="AZ15" s="20">
        <v>0.26474306987267798</v>
      </c>
      <c r="BA15" s="20">
        <v>0</v>
      </c>
      <c r="BB15" s="20"/>
      <c r="BC15" s="20">
        <v>0.253226891138709</v>
      </c>
      <c r="BD15" s="20">
        <v>0.29834561626268202</v>
      </c>
      <c r="BE15" s="20">
        <v>0.1389476574861</v>
      </c>
      <c r="BF15" s="20">
        <v>0.25910307307064401</v>
      </c>
      <c r="BG15" s="20">
        <v>0.24100704404971701</v>
      </c>
      <c r="BH15" s="20">
        <v>0.36038498795226598</v>
      </c>
      <c r="BI15" s="20"/>
      <c r="BJ15" s="20">
        <v>0.156058512243679</v>
      </c>
      <c r="BK15" s="20">
        <v>0.239894384998248</v>
      </c>
      <c r="BL15" s="20">
        <v>0.30154662446647901</v>
      </c>
      <c r="BM15" s="20">
        <v>0.25863813546175601</v>
      </c>
      <c r="BN15" s="20">
        <v>0.223854731988711</v>
      </c>
      <c r="BO15" s="20">
        <v>0.349724118225199</v>
      </c>
      <c r="BP15" s="20"/>
      <c r="BQ15" s="20">
        <v>0.25241628501819702</v>
      </c>
      <c r="BR15" s="20">
        <v>0.24950095657774499</v>
      </c>
      <c r="BS15" s="20"/>
      <c r="BT15" s="20">
        <v>0.26341179460833097</v>
      </c>
      <c r="BU15" s="20">
        <v>0.241055898523824</v>
      </c>
      <c r="BV15" s="20"/>
      <c r="BW15" s="20">
        <v>0.292329541997219</v>
      </c>
      <c r="BX15" s="20">
        <v>0.16500162359812101</v>
      </c>
    </row>
    <row r="16" spans="2:76" x14ac:dyDescent="0.35">
      <c r="B16" s="18" t="s">
        <v>342</v>
      </c>
      <c r="C16" s="20">
        <v>0.56341141984564003</v>
      </c>
      <c r="D16" s="20">
        <v>0.57660070632181704</v>
      </c>
      <c r="E16" s="20">
        <v>0.55078997159043996</v>
      </c>
      <c r="F16" s="20"/>
      <c r="G16" s="20">
        <v>0.57323081861756597</v>
      </c>
      <c r="H16" s="20">
        <v>0.49430542677917599</v>
      </c>
      <c r="I16" s="20">
        <v>0.58752230061551103</v>
      </c>
      <c r="J16" s="20"/>
      <c r="K16" s="20">
        <v>0.58945764100411902</v>
      </c>
      <c r="L16" s="20">
        <v>0.55628728696289997</v>
      </c>
      <c r="M16" s="20">
        <v>0.65775207910633804</v>
      </c>
      <c r="N16" s="20">
        <v>0.62836388888033301</v>
      </c>
      <c r="O16" s="20">
        <v>0.42841382226505598</v>
      </c>
      <c r="P16" s="20">
        <v>0.59534528706621004</v>
      </c>
      <c r="Q16" s="20">
        <v>0.55410841879075701</v>
      </c>
      <c r="R16" s="20">
        <v>0.51536289379267197</v>
      </c>
      <c r="S16" s="20">
        <v>0.430184376240828</v>
      </c>
      <c r="T16" s="20">
        <v>0.56874612623866805</v>
      </c>
      <c r="U16" s="20">
        <v>0.65075890644922596</v>
      </c>
      <c r="V16" s="20">
        <v>0.56278687186532395</v>
      </c>
      <c r="W16" s="20">
        <v>0.42094899356398502</v>
      </c>
      <c r="X16" s="20">
        <v>0.73230698435480401</v>
      </c>
      <c r="Y16" s="20">
        <v>0.55668333846793705</v>
      </c>
      <c r="Z16" s="20">
        <v>0.55699741554355198</v>
      </c>
      <c r="AA16" s="20"/>
      <c r="AB16" s="20">
        <v>0.56613022051526096</v>
      </c>
      <c r="AC16" s="20">
        <v>0.51533711348244005</v>
      </c>
      <c r="AD16" s="20">
        <v>0.58840231706633594</v>
      </c>
      <c r="AE16" s="20">
        <v>0.63679699623368402</v>
      </c>
      <c r="AF16" s="20"/>
      <c r="AG16" s="20">
        <v>0.58740749005183202</v>
      </c>
      <c r="AH16" s="20">
        <v>0.35960010391494401</v>
      </c>
      <c r="AI16" s="20">
        <v>0.56538796559669002</v>
      </c>
      <c r="AJ16" s="20">
        <v>0.59400076077266695</v>
      </c>
      <c r="AK16" s="20"/>
      <c r="AL16" s="20">
        <v>0.60714526706848004</v>
      </c>
      <c r="AM16" s="20">
        <v>0.51431324559110303</v>
      </c>
      <c r="AN16" s="20">
        <v>0.50800510419490896</v>
      </c>
      <c r="AO16" s="20">
        <v>0.62858981629830302</v>
      </c>
      <c r="AP16" s="20">
        <v>0.56509495149045397</v>
      </c>
      <c r="AQ16" s="20">
        <v>0.55830529248919503</v>
      </c>
      <c r="AR16" s="20"/>
      <c r="AS16" s="20">
        <v>0.55567598905848703</v>
      </c>
      <c r="AT16" s="20">
        <v>0.57326252675454203</v>
      </c>
      <c r="AU16" s="20">
        <v>0.57326252675454203</v>
      </c>
      <c r="AV16" s="20" t="s">
        <v>136</v>
      </c>
      <c r="AW16" s="20" t="s">
        <v>136</v>
      </c>
      <c r="AX16" s="20" t="s">
        <v>136</v>
      </c>
      <c r="AY16" s="20">
        <v>0.51315506485235596</v>
      </c>
      <c r="AZ16" s="20">
        <v>0.504121832922788</v>
      </c>
      <c r="BA16" s="20">
        <v>0.62483990963455605</v>
      </c>
      <c r="BB16" s="20"/>
      <c r="BC16" s="20">
        <v>0.57642781840609303</v>
      </c>
      <c r="BD16" s="20">
        <v>0.54437967344976002</v>
      </c>
      <c r="BE16" s="20">
        <v>0.679009185328312</v>
      </c>
      <c r="BF16" s="20">
        <v>0.47903424375210901</v>
      </c>
      <c r="BG16" s="20">
        <v>0.58201022343172903</v>
      </c>
      <c r="BH16" s="20">
        <v>0.52487646598209503</v>
      </c>
      <c r="BI16" s="20"/>
      <c r="BJ16" s="20">
        <v>0.53850600341572297</v>
      </c>
      <c r="BK16" s="20">
        <v>0.63755344487589505</v>
      </c>
      <c r="BL16" s="20">
        <v>0.46460457314220099</v>
      </c>
      <c r="BM16" s="20">
        <v>0.591278631373505</v>
      </c>
      <c r="BN16" s="20">
        <v>0.54033728584531404</v>
      </c>
      <c r="BO16" s="20">
        <v>0.495848550078336</v>
      </c>
      <c r="BP16" s="20"/>
      <c r="BQ16" s="20">
        <v>0.57188245795217996</v>
      </c>
      <c r="BR16" s="20">
        <v>0.53795558738160398</v>
      </c>
      <c r="BS16" s="20"/>
      <c r="BT16" s="20">
        <v>0.56220939865389896</v>
      </c>
      <c r="BU16" s="20">
        <v>0.56220508778768896</v>
      </c>
      <c r="BV16" s="20"/>
      <c r="BW16" s="20">
        <v>0.50456858198780796</v>
      </c>
      <c r="BX16" s="20">
        <v>0.675416554250306</v>
      </c>
    </row>
    <row r="17" spans="2:76" x14ac:dyDescent="0.35">
      <c r="B17" s="18" t="s">
        <v>109</v>
      </c>
      <c r="C17" s="21">
        <v>-0.31279040110801798</v>
      </c>
      <c r="D17" s="21">
        <v>-0.32673528209060998</v>
      </c>
      <c r="E17" s="21">
        <v>-0.298776988241232</v>
      </c>
      <c r="F17" s="21"/>
      <c r="G17" s="21">
        <v>-0.32892808999093698</v>
      </c>
      <c r="H17" s="21">
        <v>-0.180751643558523</v>
      </c>
      <c r="I17" s="21">
        <v>-0.35918873846243599</v>
      </c>
      <c r="J17" s="21"/>
      <c r="K17" s="21">
        <v>-0.36100912946691499</v>
      </c>
      <c r="L17" s="21">
        <v>-0.26940222729366498</v>
      </c>
      <c r="M17" s="21">
        <v>-0.455998736136566</v>
      </c>
      <c r="N17" s="21">
        <v>-0.42227572803878399</v>
      </c>
      <c r="O17" s="21">
        <v>-0.28453970282986302</v>
      </c>
      <c r="P17" s="21">
        <v>-0.435094169639059</v>
      </c>
      <c r="Q17" s="21">
        <v>-0.31172226296945199</v>
      </c>
      <c r="R17" s="21">
        <v>-0.27996261953449703</v>
      </c>
      <c r="S17" s="21">
        <v>-2.9821314691784701E-2</v>
      </c>
      <c r="T17" s="21">
        <v>-0.30569197580000701</v>
      </c>
      <c r="U17" s="21">
        <v>-0.53161142432604402</v>
      </c>
      <c r="V17" s="21">
        <v>-0.27934531305452498</v>
      </c>
      <c r="W17" s="21">
        <v>-0.19634485357201301</v>
      </c>
      <c r="X17" s="21">
        <v>-0.55581040974829798</v>
      </c>
      <c r="Y17" s="21">
        <v>-0.162367517525495</v>
      </c>
      <c r="Z17" s="21">
        <v>-0.18478127122867699</v>
      </c>
      <c r="AA17" s="21"/>
      <c r="AB17" s="21">
        <v>-0.35124675298950903</v>
      </c>
      <c r="AC17" s="21">
        <v>-0.20372796362192</v>
      </c>
      <c r="AD17" s="21">
        <v>-0.38291637114204702</v>
      </c>
      <c r="AE17" s="21">
        <v>-0.35587259734607302</v>
      </c>
      <c r="AF17" s="21"/>
      <c r="AG17" s="21">
        <v>-0.34918036661262902</v>
      </c>
      <c r="AH17" s="21">
        <v>-9.0921185548021505E-2</v>
      </c>
      <c r="AI17" s="21">
        <v>-0.29033651790227499</v>
      </c>
      <c r="AJ17" s="21">
        <v>-0.188001521545335</v>
      </c>
      <c r="AK17" s="21"/>
      <c r="AL17" s="21">
        <v>-0.38834643253110901</v>
      </c>
      <c r="AM17" s="21">
        <v>-0.18834294261126699</v>
      </c>
      <c r="AN17" s="21">
        <v>-0.286438599270816</v>
      </c>
      <c r="AO17" s="21">
        <v>-0.47021116587351702</v>
      </c>
      <c r="AP17" s="21">
        <v>-0.429622909126819</v>
      </c>
      <c r="AQ17" s="21">
        <v>-0.233394580710692</v>
      </c>
      <c r="AR17" s="21"/>
      <c r="AS17" s="21">
        <v>-0.28861833689911198</v>
      </c>
      <c r="AT17" s="21">
        <v>-0.37798299237261701</v>
      </c>
      <c r="AU17" s="21">
        <v>-0.37798299237261701</v>
      </c>
      <c r="AV17" s="21" t="s">
        <v>136</v>
      </c>
      <c r="AW17" s="21" t="s">
        <v>136</v>
      </c>
      <c r="AX17" s="21" t="s">
        <v>136</v>
      </c>
      <c r="AY17" s="21">
        <v>-0.243518187675585</v>
      </c>
      <c r="AZ17" s="21">
        <v>-0.23937876305010999</v>
      </c>
      <c r="BA17" s="21">
        <v>-0.62483990963455605</v>
      </c>
      <c r="BB17" s="21"/>
      <c r="BC17" s="21">
        <v>-0.32320092726738398</v>
      </c>
      <c r="BD17" s="21">
        <v>-0.24603405718707799</v>
      </c>
      <c r="BE17" s="21">
        <v>-0.54006152784221295</v>
      </c>
      <c r="BF17" s="21">
        <v>-0.219931170681465</v>
      </c>
      <c r="BG17" s="21">
        <v>-0.34100317938201202</v>
      </c>
      <c r="BH17" s="21">
        <v>-0.164491478029829</v>
      </c>
      <c r="BI17" s="21"/>
      <c r="BJ17" s="21">
        <v>-0.38244749117204402</v>
      </c>
      <c r="BK17" s="21">
        <v>-0.39765905987764699</v>
      </c>
      <c r="BL17" s="21">
        <v>-0.16305794867572099</v>
      </c>
      <c r="BM17" s="21">
        <v>-0.33264049591174799</v>
      </c>
      <c r="BN17" s="21">
        <v>-0.31648255385660301</v>
      </c>
      <c r="BO17" s="21">
        <v>-0.146124431853137</v>
      </c>
      <c r="BP17" s="21"/>
      <c r="BQ17" s="21">
        <v>-0.31946617293398299</v>
      </c>
      <c r="BR17" s="21">
        <v>-0.28845463080385902</v>
      </c>
      <c r="BS17" s="21"/>
      <c r="BT17" s="21">
        <v>-0.29879760404556799</v>
      </c>
      <c r="BU17" s="21">
        <v>-0.32114918926386499</v>
      </c>
      <c r="BV17" s="21"/>
      <c r="BW17" s="21">
        <v>-0.21223903999058899</v>
      </c>
      <c r="BX17" s="21">
        <v>-0.51041493065218502</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0.15647162636894399</v>
      </c>
      <c r="D9" s="17">
        <v>0.166721491182139</v>
      </c>
      <c r="E9" s="17">
        <v>0.14813290861154299</v>
      </c>
      <c r="F9" s="17"/>
      <c r="G9" s="17">
        <v>0.20591814833027999</v>
      </c>
      <c r="H9" s="17">
        <v>0.12832848002889999</v>
      </c>
      <c r="I9" s="17">
        <v>0.16056809076343601</v>
      </c>
      <c r="J9" s="17"/>
      <c r="K9" s="17">
        <v>0.11249879170070599</v>
      </c>
      <c r="L9" s="17">
        <v>0.185455594820993</v>
      </c>
      <c r="M9" s="17">
        <v>8.6850750743692404E-2</v>
      </c>
      <c r="N9" s="17">
        <v>0.123798998119013</v>
      </c>
      <c r="O9" s="17">
        <v>0.14093458915665899</v>
      </c>
      <c r="P9" s="17">
        <v>9.6261122682356107E-2</v>
      </c>
      <c r="Q9" s="17">
        <v>0.19221796567468399</v>
      </c>
      <c r="R9" s="17">
        <v>0.109485441482222</v>
      </c>
      <c r="S9" s="17">
        <v>5.6076823892714997E-2</v>
      </c>
      <c r="T9" s="17">
        <v>0.197912542460738</v>
      </c>
      <c r="U9" s="17">
        <v>0.155767469618139</v>
      </c>
      <c r="V9" s="17">
        <v>0.140317784253849</v>
      </c>
      <c r="W9" s="17">
        <v>6.8774040443644296E-2</v>
      </c>
      <c r="X9" s="17">
        <v>8.8207017894320797E-2</v>
      </c>
      <c r="Y9" s="17">
        <v>0.345542126950802</v>
      </c>
      <c r="Z9" s="17">
        <v>0.26226802038089497</v>
      </c>
      <c r="AA9" s="17"/>
      <c r="AB9" s="17">
        <v>0.15664148963563301</v>
      </c>
      <c r="AC9" s="17">
        <v>0.11748425898085001</v>
      </c>
      <c r="AD9" s="17">
        <v>0.212712347731178</v>
      </c>
      <c r="AE9" s="17">
        <v>0.180303413248807</v>
      </c>
      <c r="AF9" s="17"/>
      <c r="AG9" s="17">
        <v>0.136426910651997</v>
      </c>
      <c r="AH9" s="17">
        <v>5.3178871844721899E-2</v>
      </c>
      <c r="AI9" s="17">
        <v>0.23941832990904999</v>
      </c>
      <c r="AJ9" s="17">
        <v>0.31927285079120399</v>
      </c>
      <c r="AK9" s="17"/>
      <c r="AL9" s="17">
        <v>0.15764086902594601</v>
      </c>
      <c r="AM9" s="17">
        <v>9.8647594860268306E-2</v>
      </c>
      <c r="AN9" s="17">
        <v>0.23911004425782501</v>
      </c>
      <c r="AO9" s="17">
        <v>0.17593501476972301</v>
      </c>
      <c r="AP9" s="17">
        <v>0.22499269471515801</v>
      </c>
      <c r="AQ9" s="17">
        <v>0.10232611897093601</v>
      </c>
      <c r="AR9" s="17"/>
      <c r="AS9" s="17">
        <v>0.15073307507555</v>
      </c>
      <c r="AT9" s="17">
        <v>0.166336134615233</v>
      </c>
      <c r="AU9" s="17">
        <v>0.166336134615233</v>
      </c>
      <c r="AV9" s="17" t="s">
        <v>136</v>
      </c>
      <c r="AW9" s="17" t="s">
        <v>136</v>
      </c>
      <c r="AX9" s="17" t="s">
        <v>136</v>
      </c>
      <c r="AY9" s="17">
        <v>0.18400466307406399</v>
      </c>
      <c r="AZ9" s="17">
        <v>7.6387312970313703E-2</v>
      </c>
      <c r="BA9" s="17">
        <v>0.37516009036544401</v>
      </c>
      <c r="BB9" s="17"/>
      <c r="BC9" s="17">
        <v>0.16900168479088201</v>
      </c>
      <c r="BD9" s="17">
        <v>0.14418523743167899</v>
      </c>
      <c r="BE9" s="17">
        <v>9.5161677053639496E-2</v>
      </c>
      <c r="BF9" s="17">
        <v>0.176933814559705</v>
      </c>
      <c r="BG9" s="17">
        <v>0.138523214447794</v>
      </c>
      <c r="BH9" s="17">
        <v>0.28613057580095602</v>
      </c>
      <c r="BI9" s="17"/>
      <c r="BJ9" s="17">
        <v>0.15672483792473499</v>
      </c>
      <c r="BK9" s="17">
        <v>0.177412897742631</v>
      </c>
      <c r="BL9" s="17">
        <v>9.0148900784258704E-2</v>
      </c>
      <c r="BM9" s="17">
        <v>0.169489770355402</v>
      </c>
      <c r="BN9" s="17">
        <v>0.17197650950792301</v>
      </c>
      <c r="BO9" s="17">
        <v>0.11968111704781299</v>
      </c>
      <c r="BP9" s="17"/>
      <c r="BQ9" s="17">
        <v>0.141824723980153</v>
      </c>
      <c r="BR9" s="17">
        <v>0.19303138637068401</v>
      </c>
      <c r="BS9" s="17"/>
      <c r="BT9" s="17">
        <v>0.12951055110067899</v>
      </c>
      <c r="BU9" s="17">
        <v>0.18543082207113501</v>
      </c>
      <c r="BV9" s="17"/>
      <c r="BW9" s="17">
        <v>0.14302913532266201</v>
      </c>
      <c r="BX9" s="17">
        <v>0.18005286127187201</v>
      </c>
    </row>
    <row r="10" spans="2:76" x14ac:dyDescent="0.35">
      <c r="B10" s="18" t="s">
        <v>337</v>
      </c>
      <c r="C10" s="17">
        <v>0.16371412083341599</v>
      </c>
      <c r="D10" s="17">
        <v>0.17232449685832399</v>
      </c>
      <c r="E10" s="17">
        <v>0.156804877091727</v>
      </c>
      <c r="F10" s="17"/>
      <c r="G10" s="17">
        <v>1.7891005190289699E-2</v>
      </c>
      <c r="H10" s="17">
        <v>0.15694823717983</v>
      </c>
      <c r="I10" s="17">
        <v>0.18455728768512999</v>
      </c>
      <c r="J10" s="17"/>
      <c r="K10" s="17">
        <v>0.18869502273399</v>
      </c>
      <c r="L10" s="17">
        <v>0.13696308214720701</v>
      </c>
      <c r="M10" s="17">
        <v>8.2817803520090799E-2</v>
      </c>
      <c r="N10" s="17">
        <v>0.16608517632418601</v>
      </c>
      <c r="O10" s="17">
        <v>0.28747923310839701</v>
      </c>
      <c r="P10" s="17">
        <v>0.16382011898498999</v>
      </c>
      <c r="Q10" s="17">
        <v>0.12428963544627</v>
      </c>
      <c r="R10" s="17">
        <v>0.15888372441276299</v>
      </c>
      <c r="S10" s="17">
        <v>0.30706669037197898</v>
      </c>
      <c r="T10" s="17">
        <v>0.15898442393263601</v>
      </c>
      <c r="U10" s="17">
        <v>0.235998959851285</v>
      </c>
      <c r="V10" s="17">
        <v>0.14195872193012099</v>
      </c>
      <c r="W10" s="17">
        <v>0.28412844967111001</v>
      </c>
      <c r="X10" s="17">
        <v>9.1196441038688805E-2</v>
      </c>
      <c r="Y10" s="17">
        <v>9.7383959917579005E-2</v>
      </c>
      <c r="Z10" s="17">
        <v>0.19314677255618401</v>
      </c>
      <c r="AA10" s="17"/>
      <c r="AB10" s="17">
        <v>0.15404633951487801</v>
      </c>
      <c r="AC10" s="17">
        <v>0.16584747604894101</v>
      </c>
      <c r="AD10" s="17">
        <v>0.18072063730535201</v>
      </c>
      <c r="AE10" s="17">
        <v>0.17903292738798701</v>
      </c>
      <c r="AF10" s="17"/>
      <c r="AG10" s="17">
        <v>0.15050519266354301</v>
      </c>
      <c r="AH10" s="17">
        <v>0.34151240322204002</v>
      </c>
      <c r="AI10" s="17">
        <v>0.18279680238316701</v>
      </c>
      <c r="AJ10" s="17">
        <v>7.5504168657132401E-2</v>
      </c>
      <c r="AK10" s="17"/>
      <c r="AL10" s="17">
        <v>0.14456278467536399</v>
      </c>
      <c r="AM10" s="17">
        <v>0.22623298214545401</v>
      </c>
      <c r="AN10" s="17">
        <v>0.159255200889374</v>
      </c>
      <c r="AO10" s="17">
        <v>0.183729755978639</v>
      </c>
      <c r="AP10" s="17">
        <v>0.18738197435815501</v>
      </c>
      <c r="AQ10" s="17">
        <v>0.120118059405557</v>
      </c>
      <c r="AR10" s="17"/>
      <c r="AS10" s="17">
        <v>0.172839916830099</v>
      </c>
      <c r="AT10" s="17">
        <v>0.168367708303578</v>
      </c>
      <c r="AU10" s="17">
        <v>0.168367708303578</v>
      </c>
      <c r="AV10" s="17" t="s">
        <v>136</v>
      </c>
      <c r="AW10" s="17" t="s">
        <v>136</v>
      </c>
      <c r="AX10" s="17" t="s">
        <v>136</v>
      </c>
      <c r="AY10" s="17">
        <v>0.24008103986500301</v>
      </c>
      <c r="AZ10" s="17">
        <v>0</v>
      </c>
      <c r="BA10" s="17">
        <v>0</v>
      </c>
      <c r="BB10" s="17"/>
      <c r="BC10" s="17">
        <v>0.19651143228298801</v>
      </c>
      <c r="BD10" s="17">
        <v>0.159267103700623</v>
      </c>
      <c r="BE10" s="17">
        <v>0.14835430947634401</v>
      </c>
      <c r="BF10" s="17">
        <v>0.14287969822028301</v>
      </c>
      <c r="BG10" s="17">
        <v>0.14600723983217601</v>
      </c>
      <c r="BH10" s="17">
        <v>0.13706111644677499</v>
      </c>
      <c r="BI10" s="17"/>
      <c r="BJ10" s="17">
        <v>0.150512658956893</v>
      </c>
      <c r="BK10" s="17">
        <v>0.171840052524669</v>
      </c>
      <c r="BL10" s="17">
        <v>0.151412336336888</v>
      </c>
      <c r="BM10" s="17">
        <v>0.15163464741613999</v>
      </c>
      <c r="BN10" s="17">
        <v>0.17761359099874499</v>
      </c>
      <c r="BO10" s="17">
        <v>0.183388622445985</v>
      </c>
      <c r="BP10" s="17"/>
      <c r="BQ10" s="17">
        <v>0.16300563716789301</v>
      </c>
      <c r="BR10" s="17">
        <v>0.16116334936172699</v>
      </c>
      <c r="BS10" s="17"/>
      <c r="BT10" s="17">
        <v>0.176407044208715</v>
      </c>
      <c r="BU10" s="17">
        <v>0.14992894948694799</v>
      </c>
      <c r="BV10" s="17"/>
      <c r="BW10" s="17">
        <v>0.157777132705891</v>
      </c>
      <c r="BX10" s="17">
        <v>0.186164297970906</v>
      </c>
    </row>
    <row r="11" spans="2:76" x14ac:dyDescent="0.35">
      <c r="B11" s="18" t="s">
        <v>338</v>
      </c>
      <c r="C11" s="17">
        <v>0.17169279178667701</v>
      </c>
      <c r="D11" s="17">
        <v>0.173348281680344</v>
      </c>
      <c r="E11" s="17">
        <v>0.17078009408832401</v>
      </c>
      <c r="F11" s="17"/>
      <c r="G11" s="17">
        <v>0.13320687979227799</v>
      </c>
      <c r="H11" s="17">
        <v>0.127907077754499</v>
      </c>
      <c r="I11" s="17">
        <v>0.19259890708840499</v>
      </c>
      <c r="J11" s="17"/>
      <c r="K11" s="17">
        <v>0.18010064118453101</v>
      </c>
      <c r="L11" s="17">
        <v>0.16730073443489399</v>
      </c>
      <c r="M11" s="17">
        <v>0.32734959830982902</v>
      </c>
      <c r="N11" s="17">
        <v>0.21519040947806001</v>
      </c>
      <c r="O11" s="17">
        <v>0.14571100188123101</v>
      </c>
      <c r="P11" s="17">
        <v>9.6261122682356107E-2</v>
      </c>
      <c r="Q11" s="17">
        <v>0.25795338102725002</v>
      </c>
      <c r="R11" s="17">
        <v>0.157424435737925</v>
      </c>
      <c r="S11" s="17">
        <v>0.114054146852391</v>
      </c>
      <c r="T11" s="17">
        <v>9.5471669176258794E-2</v>
      </c>
      <c r="U11" s="17">
        <v>4.3653476902120299E-2</v>
      </c>
      <c r="V11" s="17">
        <v>0.14058237112750099</v>
      </c>
      <c r="W11" s="17">
        <v>0.18747964525955199</v>
      </c>
      <c r="X11" s="17">
        <v>0.55413736036507399</v>
      </c>
      <c r="Y11" s="17">
        <v>0.16218560261314899</v>
      </c>
      <c r="Z11" s="17">
        <v>0.18274099034674199</v>
      </c>
      <c r="AA11" s="17"/>
      <c r="AB11" s="17">
        <v>0.18836889027951401</v>
      </c>
      <c r="AC11" s="17">
        <v>0.16210499662779801</v>
      </c>
      <c r="AD11" s="17">
        <v>0.137903408161829</v>
      </c>
      <c r="AE11" s="17">
        <v>0.203866704278336</v>
      </c>
      <c r="AF11" s="17"/>
      <c r="AG11" s="17">
        <v>0.16550175656444999</v>
      </c>
      <c r="AH11" s="17">
        <v>0.239580615799867</v>
      </c>
      <c r="AI11" s="17">
        <v>0.16483123930987301</v>
      </c>
      <c r="AJ11" s="17">
        <v>0.33550477788705402</v>
      </c>
      <c r="AK11" s="17"/>
      <c r="AL11" s="17">
        <v>0.13498396945560301</v>
      </c>
      <c r="AM11" s="17">
        <v>0.160902595769922</v>
      </c>
      <c r="AN11" s="17">
        <v>0.162015878318782</v>
      </c>
      <c r="AO11" s="17">
        <v>0.20876750700968499</v>
      </c>
      <c r="AP11" s="17">
        <v>0.17490414374469601</v>
      </c>
      <c r="AQ11" s="17">
        <v>0.295634043958237</v>
      </c>
      <c r="AR11" s="17"/>
      <c r="AS11" s="17">
        <v>0.172839753949904</v>
      </c>
      <c r="AT11" s="17">
        <v>0.142653205081125</v>
      </c>
      <c r="AU11" s="17">
        <v>0.142653205081125</v>
      </c>
      <c r="AV11" s="17" t="s">
        <v>136</v>
      </c>
      <c r="AW11" s="17" t="s">
        <v>136</v>
      </c>
      <c r="AX11" s="17" t="s">
        <v>136</v>
      </c>
      <c r="AY11" s="17">
        <v>0.176774280988377</v>
      </c>
      <c r="AZ11" s="17">
        <v>0.16962829345406399</v>
      </c>
      <c r="BA11" s="17">
        <v>0</v>
      </c>
      <c r="BB11" s="17"/>
      <c r="BC11" s="17">
        <v>0.20995787739247601</v>
      </c>
      <c r="BD11" s="17">
        <v>7.4272250273647103E-2</v>
      </c>
      <c r="BE11" s="17">
        <v>0.14145992875344701</v>
      </c>
      <c r="BF11" s="17">
        <v>0.17213470669084099</v>
      </c>
      <c r="BG11" s="17">
        <v>0.15899464543373301</v>
      </c>
      <c r="BH11" s="17">
        <v>0.185044163524891</v>
      </c>
      <c r="BI11" s="17"/>
      <c r="BJ11" s="17">
        <v>0.22686683061681001</v>
      </c>
      <c r="BK11" s="17">
        <v>0.101255929864216</v>
      </c>
      <c r="BL11" s="17">
        <v>0.231272650102224</v>
      </c>
      <c r="BM11" s="17">
        <v>0.16170304810178199</v>
      </c>
      <c r="BN11" s="17">
        <v>0.18981730725654899</v>
      </c>
      <c r="BO11" s="17">
        <v>0.193853345023102</v>
      </c>
      <c r="BP11" s="17"/>
      <c r="BQ11" s="17">
        <v>0.17906752727802699</v>
      </c>
      <c r="BR11" s="17">
        <v>0.15640523763968101</v>
      </c>
      <c r="BS11" s="17"/>
      <c r="BT11" s="17">
        <v>0.16807156849776</v>
      </c>
      <c r="BU11" s="17">
        <v>0.17751822435196499</v>
      </c>
      <c r="BV11" s="17"/>
      <c r="BW11" s="17">
        <v>0.17121984263416801</v>
      </c>
      <c r="BX11" s="17">
        <v>0.15709062224172901</v>
      </c>
    </row>
    <row r="12" spans="2:76" x14ac:dyDescent="0.35">
      <c r="B12" s="18" t="s">
        <v>339</v>
      </c>
      <c r="C12" s="17">
        <v>0.139931873501696</v>
      </c>
      <c r="D12" s="17">
        <v>0.12908565830670901</v>
      </c>
      <c r="E12" s="17">
        <v>0.14966153489922401</v>
      </c>
      <c r="F12" s="17"/>
      <c r="G12" s="17">
        <v>0.180551800953062</v>
      </c>
      <c r="H12" s="17">
        <v>0.15972186693945001</v>
      </c>
      <c r="I12" s="17">
        <v>0.12755841211827099</v>
      </c>
      <c r="J12" s="17"/>
      <c r="K12" s="17">
        <v>0.19974720270705401</v>
      </c>
      <c r="L12" s="17">
        <v>0.11759105709799</v>
      </c>
      <c r="M12" s="17">
        <v>0.123395839615472</v>
      </c>
      <c r="N12" s="17">
        <v>0.123126816772663</v>
      </c>
      <c r="O12" s="17">
        <v>0.28494058669705402</v>
      </c>
      <c r="P12" s="17">
        <v>0</v>
      </c>
      <c r="Q12" s="17">
        <v>9.3075640333808607E-2</v>
      </c>
      <c r="R12" s="17">
        <v>0.24001275910136499</v>
      </c>
      <c r="S12" s="17">
        <v>0.11332222062232</v>
      </c>
      <c r="T12" s="17">
        <v>0.14135755965209101</v>
      </c>
      <c r="U12" s="17">
        <v>0.14968032597213701</v>
      </c>
      <c r="V12" s="17">
        <v>6.9217486292294697E-2</v>
      </c>
      <c r="W12" s="17">
        <v>0.15547129765109199</v>
      </c>
      <c r="X12" s="17">
        <v>0</v>
      </c>
      <c r="Y12" s="17">
        <v>4.8955031417989403E-2</v>
      </c>
      <c r="Z12" s="17">
        <v>6.0925039893903098E-2</v>
      </c>
      <c r="AA12" s="17"/>
      <c r="AB12" s="17">
        <v>0.15002044548663099</v>
      </c>
      <c r="AC12" s="17">
        <v>0.152873026201364</v>
      </c>
      <c r="AD12" s="17">
        <v>0.13944347200857601</v>
      </c>
      <c r="AE12" s="17">
        <v>9.7535577316072999E-2</v>
      </c>
      <c r="AF12" s="17"/>
      <c r="AG12" s="17">
        <v>0.15210669171062199</v>
      </c>
      <c r="AH12" s="17">
        <v>0.13829775325569801</v>
      </c>
      <c r="AI12" s="17">
        <v>0.103485453655477</v>
      </c>
      <c r="AJ12" s="17">
        <v>0</v>
      </c>
      <c r="AK12" s="17"/>
      <c r="AL12" s="17">
        <v>0.14875396893558601</v>
      </c>
      <c r="AM12" s="17">
        <v>0.158680847912922</v>
      </c>
      <c r="AN12" s="17">
        <v>8.2569254770084199E-2</v>
      </c>
      <c r="AO12" s="17">
        <v>5.33416894105102E-2</v>
      </c>
      <c r="AP12" s="17">
        <v>0.155209462710727</v>
      </c>
      <c r="AQ12" s="17">
        <v>0.141623243201599</v>
      </c>
      <c r="AR12" s="17"/>
      <c r="AS12" s="17">
        <v>0.149258322789426</v>
      </c>
      <c r="AT12" s="17">
        <v>8.6015573991319497E-2</v>
      </c>
      <c r="AU12" s="17">
        <v>8.6015573991319497E-2</v>
      </c>
      <c r="AV12" s="17" t="s">
        <v>136</v>
      </c>
      <c r="AW12" s="17" t="s">
        <v>136</v>
      </c>
      <c r="AX12" s="17" t="s">
        <v>136</v>
      </c>
      <c r="AY12" s="17">
        <v>0.29360703663547399</v>
      </c>
      <c r="AZ12" s="17">
        <v>0.111875129186106</v>
      </c>
      <c r="BA12" s="17">
        <v>0</v>
      </c>
      <c r="BB12" s="17"/>
      <c r="BC12" s="17">
        <v>0.12964619774518499</v>
      </c>
      <c r="BD12" s="17">
        <v>0.187854408501065</v>
      </c>
      <c r="BE12" s="17">
        <v>0.324702396768702</v>
      </c>
      <c r="BF12" s="17">
        <v>9.1958805547856501E-2</v>
      </c>
      <c r="BG12" s="17">
        <v>0.14097550937224901</v>
      </c>
      <c r="BH12" s="17">
        <v>9.3585020246844897E-2</v>
      </c>
      <c r="BI12" s="17"/>
      <c r="BJ12" s="17">
        <v>5.5912652683805499E-2</v>
      </c>
      <c r="BK12" s="17">
        <v>0.17201774401066899</v>
      </c>
      <c r="BL12" s="17">
        <v>0.11812536601114</v>
      </c>
      <c r="BM12" s="17">
        <v>0.150615700403051</v>
      </c>
      <c r="BN12" s="17">
        <v>0.14475916798463501</v>
      </c>
      <c r="BO12" s="17">
        <v>0.16094584749860999</v>
      </c>
      <c r="BP12" s="17"/>
      <c r="BQ12" s="17">
        <v>0.14181590436084099</v>
      </c>
      <c r="BR12" s="17">
        <v>0.137223140518379</v>
      </c>
      <c r="BS12" s="17"/>
      <c r="BT12" s="17">
        <v>0.122183712600588</v>
      </c>
      <c r="BU12" s="17">
        <v>0.14982351028773799</v>
      </c>
      <c r="BV12" s="17"/>
      <c r="BW12" s="17">
        <v>0.13635349833031099</v>
      </c>
      <c r="BX12" s="17">
        <v>0.14547468604810501</v>
      </c>
    </row>
    <row r="13" spans="2:76" x14ac:dyDescent="0.35">
      <c r="B13" s="18" t="s">
        <v>340</v>
      </c>
      <c r="C13" s="17">
        <v>0.35735633794482302</v>
      </c>
      <c r="D13" s="17">
        <v>0.348333604384511</v>
      </c>
      <c r="E13" s="17">
        <v>0.36319975713125602</v>
      </c>
      <c r="F13" s="17"/>
      <c r="G13" s="17">
        <v>0.42889630039121501</v>
      </c>
      <c r="H13" s="17">
        <v>0.40167243705641098</v>
      </c>
      <c r="I13" s="17">
        <v>0.33209363748132198</v>
      </c>
      <c r="J13" s="17"/>
      <c r="K13" s="17">
        <v>0.30360478956473202</v>
      </c>
      <c r="L13" s="17">
        <v>0.36509269067164501</v>
      </c>
      <c r="M13" s="17">
        <v>0.325917214121205</v>
      </c>
      <c r="N13" s="17">
        <v>0.371798599306079</v>
      </c>
      <c r="O13" s="17">
        <v>0.14093458915665899</v>
      </c>
      <c r="P13" s="17">
        <v>0.64365763565029799</v>
      </c>
      <c r="Q13" s="17">
        <v>0.33246337751798899</v>
      </c>
      <c r="R13" s="17">
        <v>0.33419363926572498</v>
      </c>
      <c r="S13" s="17">
        <v>0.40948011826059599</v>
      </c>
      <c r="T13" s="17">
        <v>0.39763082033486702</v>
      </c>
      <c r="U13" s="17">
        <v>0.41489976765631897</v>
      </c>
      <c r="V13" s="17">
        <v>0.50792363639623395</v>
      </c>
      <c r="W13" s="17">
        <v>0.30414656697460202</v>
      </c>
      <c r="X13" s="17">
        <v>0.26645918070191699</v>
      </c>
      <c r="Y13" s="17">
        <v>0.34593327910048099</v>
      </c>
      <c r="Z13" s="17">
        <v>0.30091917682227598</v>
      </c>
      <c r="AA13" s="17"/>
      <c r="AB13" s="17">
        <v>0.32814520443071299</v>
      </c>
      <c r="AC13" s="17">
        <v>0.39841535640335402</v>
      </c>
      <c r="AD13" s="17">
        <v>0.31954466836958201</v>
      </c>
      <c r="AE13" s="17">
        <v>0.339261377768797</v>
      </c>
      <c r="AF13" s="17"/>
      <c r="AG13" s="17">
        <v>0.38237901148152198</v>
      </c>
      <c r="AH13" s="17">
        <v>0.22743035587767299</v>
      </c>
      <c r="AI13" s="17">
        <v>0.30946817474243299</v>
      </c>
      <c r="AJ13" s="17">
        <v>0.26971820266461</v>
      </c>
      <c r="AK13" s="17"/>
      <c r="AL13" s="17">
        <v>0.40801846903665501</v>
      </c>
      <c r="AM13" s="17">
        <v>0.35553597931143399</v>
      </c>
      <c r="AN13" s="17">
        <v>0.35704962176393501</v>
      </c>
      <c r="AO13" s="17">
        <v>0.37822603283144302</v>
      </c>
      <c r="AP13" s="17">
        <v>0.21194456647975099</v>
      </c>
      <c r="AQ13" s="17">
        <v>0.34029853446367297</v>
      </c>
      <c r="AR13" s="17"/>
      <c r="AS13" s="17">
        <v>0.34477826112024501</v>
      </c>
      <c r="AT13" s="17">
        <v>0.42499668298765297</v>
      </c>
      <c r="AU13" s="17">
        <v>0.42499668298765297</v>
      </c>
      <c r="AV13" s="17" t="s">
        <v>136</v>
      </c>
      <c r="AW13" s="17" t="s">
        <v>136</v>
      </c>
      <c r="AX13" s="17" t="s">
        <v>136</v>
      </c>
      <c r="AY13" s="17">
        <v>5.4416729130915199E-2</v>
      </c>
      <c r="AZ13" s="17">
        <v>0.61300690869056496</v>
      </c>
      <c r="BA13" s="17">
        <v>0.62483990963455605</v>
      </c>
      <c r="BB13" s="17"/>
      <c r="BC13" s="17">
        <v>0.29033864976753598</v>
      </c>
      <c r="BD13" s="17">
        <v>0.41827107407683001</v>
      </c>
      <c r="BE13" s="17">
        <v>0.290321687947867</v>
      </c>
      <c r="BF13" s="17">
        <v>0.40848802352046798</v>
      </c>
      <c r="BG13" s="17">
        <v>0.39661565802891002</v>
      </c>
      <c r="BH13" s="17">
        <v>0.29817912398053298</v>
      </c>
      <c r="BI13" s="17"/>
      <c r="BJ13" s="17">
        <v>0.40998301981775598</v>
      </c>
      <c r="BK13" s="17">
        <v>0.35809935753939398</v>
      </c>
      <c r="BL13" s="17">
        <v>0.39186956493911801</v>
      </c>
      <c r="BM13" s="17">
        <v>0.354353978679398</v>
      </c>
      <c r="BN13" s="17">
        <v>0.30519161194987998</v>
      </c>
      <c r="BO13" s="17">
        <v>0.342131067984491</v>
      </c>
      <c r="BP13" s="17"/>
      <c r="BQ13" s="17">
        <v>0.36803419615887201</v>
      </c>
      <c r="BR13" s="17">
        <v>0.33038325465479101</v>
      </c>
      <c r="BS13" s="17"/>
      <c r="BT13" s="17">
        <v>0.39753855241355102</v>
      </c>
      <c r="BU13" s="17">
        <v>0.32178343537516002</v>
      </c>
      <c r="BV13" s="17"/>
      <c r="BW13" s="17">
        <v>0.38051449624789102</v>
      </c>
      <c r="BX13" s="17">
        <v>0.32021589424948499</v>
      </c>
    </row>
    <row r="14" spans="2:76" x14ac:dyDescent="0.35">
      <c r="B14" s="18" t="s">
        <v>97</v>
      </c>
      <c r="C14" s="17">
        <v>1.08332495644437E-2</v>
      </c>
      <c r="D14" s="17">
        <v>1.0186467587972901E-2</v>
      </c>
      <c r="E14" s="17">
        <v>1.14208281779261E-2</v>
      </c>
      <c r="F14" s="17"/>
      <c r="G14" s="17">
        <v>3.3535865342876003E-2</v>
      </c>
      <c r="H14" s="17">
        <v>2.5421901040910098E-2</v>
      </c>
      <c r="I14" s="17">
        <v>2.6236648634358401E-3</v>
      </c>
      <c r="J14" s="17"/>
      <c r="K14" s="17">
        <v>1.53535521089865E-2</v>
      </c>
      <c r="L14" s="17">
        <v>2.7596840827270801E-2</v>
      </c>
      <c r="M14" s="17">
        <v>5.36687936897099E-2</v>
      </c>
      <c r="N14" s="17">
        <v>0</v>
      </c>
      <c r="O14" s="17">
        <v>0</v>
      </c>
      <c r="P14" s="17">
        <v>0</v>
      </c>
      <c r="Q14" s="17">
        <v>0</v>
      </c>
      <c r="R14" s="17">
        <v>0</v>
      </c>
      <c r="S14" s="17">
        <v>0</v>
      </c>
      <c r="T14" s="17">
        <v>8.6429844434094006E-3</v>
      </c>
      <c r="U14" s="17">
        <v>0</v>
      </c>
      <c r="V14" s="17">
        <v>0</v>
      </c>
      <c r="W14" s="17">
        <v>0</v>
      </c>
      <c r="X14" s="17">
        <v>0</v>
      </c>
      <c r="Y14" s="17">
        <v>0</v>
      </c>
      <c r="Z14" s="17">
        <v>0</v>
      </c>
      <c r="AA14" s="17"/>
      <c r="AB14" s="17">
        <v>2.2777630652632101E-2</v>
      </c>
      <c r="AC14" s="17">
        <v>3.27488573769247E-3</v>
      </c>
      <c r="AD14" s="17">
        <v>9.6754664234840592E-3</v>
      </c>
      <c r="AE14" s="17">
        <v>0</v>
      </c>
      <c r="AF14" s="17"/>
      <c r="AG14" s="17">
        <v>1.30804369278665E-2</v>
      </c>
      <c r="AH14" s="17">
        <v>0</v>
      </c>
      <c r="AI14" s="17">
        <v>0</v>
      </c>
      <c r="AJ14" s="17">
        <v>0</v>
      </c>
      <c r="AK14" s="17"/>
      <c r="AL14" s="17">
        <v>6.0399388708465701E-3</v>
      </c>
      <c r="AM14" s="17">
        <v>0</v>
      </c>
      <c r="AN14" s="17">
        <v>0</v>
      </c>
      <c r="AO14" s="17">
        <v>0</v>
      </c>
      <c r="AP14" s="17">
        <v>4.5567157991513299E-2</v>
      </c>
      <c r="AQ14" s="17">
        <v>0</v>
      </c>
      <c r="AR14" s="17"/>
      <c r="AS14" s="17">
        <v>9.5506702347764802E-3</v>
      </c>
      <c r="AT14" s="17">
        <v>1.1630695021091601E-2</v>
      </c>
      <c r="AU14" s="17">
        <v>1.1630695021091601E-2</v>
      </c>
      <c r="AV14" s="17" t="s">
        <v>136</v>
      </c>
      <c r="AW14" s="17" t="s">
        <v>136</v>
      </c>
      <c r="AX14" s="17" t="s">
        <v>136</v>
      </c>
      <c r="AY14" s="17">
        <v>5.11162503061659E-2</v>
      </c>
      <c r="AZ14" s="17">
        <v>2.91023556989514E-2</v>
      </c>
      <c r="BA14" s="17">
        <v>0</v>
      </c>
      <c r="BB14" s="17"/>
      <c r="BC14" s="17">
        <v>4.5441580209333596E-3</v>
      </c>
      <c r="BD14" s="17">
        <v>1.6149926016155301E-2</v>
      </c>
      <c r="BE14" s="17">
        <v>0</v>
      </c>
      <c r="BF14" s="17">
        <v>7.6049514608470198E-3</v>
      </c>
      <c r="BG14" s="17">
        <v>1.8883732885138501E-2</v>
      </c>
      <c r="BH14" s="17">
        <v>0</v>
      </c>
      <c r="BI14" s="17"/>
      <c r="BJ14" s="17">
        <v>0</v>
      </c>
      <c r="BK14" s="17">
        <v>1.9374018318420901E-2</v>
      </c>
      <c r="BL14" s="17">
        <v>1.7171181826372499E-2</v>
      </c>
      <c r="BM14" s="17">
        <v>1.22028550442272E-2</v>
      </c>
      <c r="BN14" s="17">
        <v>1.06418123022672E-2</v>
      </c>
      <c r="BO14" s="17">
        <v>0</v>
      </c>
      <c r="BP14" s="17"/>
      <c r="BQ14" s="17">
        <v>6.2520110542144403E-3</v>
      </c>
      <c r="BR14" s="17">
        <v>2.17936314547378E-2</v>
      </c>
      <c r="BS14" s="17"/>
      <c r="BT14" s="17">
        <v>6.2885711787072102E-3</v>
      </c>
      <c r="BU14" s="17">
        <v>1.55150584270543E-2</v>
      </c>
      <c r="BV14" s="17"/>
      <c r="BW14" s="17">
        <v>1.1105894759075899E-2</v>
      </c>
      <c r="BX14" s="17">
        <v>1.10016382179026E-2</v>
      </c>
    </row>
    <row r="15" spans="2:76" x14ac:dyDescent="0.35">
      <c r="B15" s="18" t="s">
        <v>341</v>
      </c>
      <c r="C15" s="20">
        <v>0.32018574720235998</v>
      </c>
      <c r="D15" s="20">
        <v>0.33904598804046299</v>
      </c>
      <c r="E15" s="20">
        <v>0.30493778570327001</v>
      </c>
      <c r="F15" s="20"/>
      <c r="G15" s="20">
        <v>0.22380915352056899</v>
      </c>
      <c r="H15" s="20">
        <v>0.28527671720872999</v>
      </c>
      <c r="I15" s="20">
        <v>0.345125378448566</v>
      </c>
      <c r="J15" s="20"/>
      <c r="K15" s="20">
        <v>0.30119381443469601</v>
      </c>
      <c r="L15" s="20">
        <v>0.32241867696819998</v>
      </c>
      <c r="M15" s="20">
        <v>0.16966855426378299</v>
      </c>
      <c r="N15" s="20">
        <v>0.28988417444319903</v>
      </c>
      <c r="O15" s="20">
        <v>0.42841382226505598</v>
      </c>
      <c r="P15" s="20">
        <v>0.26008124166734597</v>
      </c>
      <c r="Q15" s="20">
        <v>0.316507601120953</v>
      </c>
      <c r="R15" s="20">
        <v>0.268369165894985</v>
      </c>
      <c r="S15" s="20">
        <v>0.36314351426469399</v>
      </c>
      <c r="T15" s="20">
        <v>0.35689696639337398</v>
      </c>
      <c r="U15" s="20">
        <v>0.39176642946942303</v>
      </c>
      <c r="V15" s="20">
        <v>0.28227650618396999</v>
      </c>
      <c r="W15" s="20">
        <v>0.352902490114754</v>
      </c>
      <c r="X15" s="20">
        <v>0.17940345893300999</v>
      </c>
      <c r="Y15" s="20">
        <v>0.44292608686838097</v>
      </c>
      <c r="Z15" s="20">
        <v>0.45541479293707898</v>
      </c>
      <c r="AA15" s="20"/>
      <c r="AB15" s="20">
        <v>0.31068782915051002</v>
      </c>
      <c r="AC15" s="20">
        <v>0.28333173502979198</v>
      </c>
      <c r="AD15" s="20">
        <v>0.39343298503652901</v>
      </c>
      <c r="AE15" s="20">
        <v>0.35933634063679398</v>
      </c>
      <c r="AF15" s="20"/>
      <c r="AG15" s="20">
        <v>0.28693210331553998</v>
      </c>
      <c r="AH15" s="20">
        <v>0.39469127506676199</v>
      </c>
      <c r="AI15" s="20">
        <v>0.42221513229221702</v>
      </c>
      <c r="AJ15" s="20">
        <v>0.39477701944833599</v>
      </c>
      <c r="AK15" s="20"/>
      <c r="AL15" s="20">
        <v>0.30220365370131003</v>
      </c>
      <c r="AM15" s="20">
        <v>0.32488057700572198</v>
      </c>
      <c r="AN15" s="20">
        <v>0.39836524514719901</v>
      </c>
      <c r="AO15" s="20">
        <v>0.35966477074836201</v>
      </c>
      <c r="AP15" s="20">
        <v>0.41237466907331199</v>
      </c>
      <c r="AQ15" s="20">
        <v>0.222444178376492</v>
      </c>
      <c r="AR15" s="20"/>
      <c r="AS15" s="20">
        <v>0.32357299190564898</v>
      </c>
      <c r="AT15" s="20">
        <v>0.334703842918811</v>
      </c>
      <c r="AU15" s="20">
        <v>0.334703842918811</v>
      </c>
      <c r="AV15" s="20" t="s">
        <v>136</v>
      </c>
      <c r="AW15" s="20" t="s">
        <v>136</v>
      </c>
      <c r="AX15" s="20" t="s">
        <v>136</v>
      </c>
      <c r="AY15" s="20">
        <v>0.424085702939067</v>
      </c>
      <c r="AZ15" s="20">
        <v>7.6387312970313703E-2</v>
      </c>
      <c r="BA15" s="20">
        <v>0.37516009036544401</v>
      </c>
      <c r="BB15" s="20"/>
      <c r="BC15" s="20">
        <v>0.36551311707386902</v>
      </c>
      <c r="BD15" s="20">
        <v>0.30345234113230302</v>
      </c>
      <c r="BE15" s="20">
        <v>0.24351598652998399</v>
      </c>
      <c r="BF15" s="20">
        <v>0.31981351277998799</v>
      </c>
      <c r="BG15" s="20">
        <v>0.28453045427996998</v>
      </c>
      <c r="BH15" s="20">
        <v>0.42319169224773101</v>
      </c>
      <c r="BI15" s="20"/>
      <c r="BJ15" s="20">
        <v>0.30723749688162799</v>
      </c>
      <c r="BK15" s="20">
        <v>0.34925295026730002</v>
      </c>
      <c r="BL15" s="20">
        <v>0.24156123712114599</v>
      </c>
      <c r="BM15" s="20">
        <v>0.32112441777154199</v>
      </c>
      <c r="BN15" s="20">
        <v>0.349590100506668</v>
      </c>
      <c r="BO15" s="20">
        <v>0.30306973949379801</v>
      </c>
      <c r="BP15" s="20"/>
      <c r="BQ15" s="20">
        <v>0.30483036114804601</v>
      </c>
      <c r="BR15" s="20">
        <v>0.354194735732411</v>
      </c>
      <c r="BS15" s="20"/>
      <c r="BT15" s="20">
        <v>0.305917595309394</v>
      </c>
      <c r="BU15" s="20">
        <v>0.335359771558083</v>
      </c>
      <c r="BV15" s="20"/>
      <c r="BW15" s="20">
        <v>0.30080626802855398</v>
      </c>
      <c r="BX15" s="20">
        <v>0.36621715924277798</v>
      </c>
    </row>
    <row r="16" spans="2:76" x14ac:dyDescent="0.35">
      <c r="B16" s="18" t="s">
        <v>342</v>
      </c>
      <c r="C16" s="20">
        <v>0.49728821144651902</v>
      </c>
      <c r="D16" s="20">
        <v>0.47741926269121998</v>
      </c>
      <c r="E16" s="20">
        <v>0.51286129203048003</v>
      </c>
      <c r="F16" s="20"/>
      <c r="G16" s="20">
        <v>0.60944810134427696</v>
      </c>
      <c r="H16" s="20">
        <v>0.56139430399586099</v>
      </c>
      <c r="I16" s="20">
        <v>0.45965204959959299</v>
      </c>
      <c r="J16" s="20"/>
      <c r="K16" s="20">
        <v>0.50335199227178595</v>
      </c>
      <c r="L16" s="20">
        <v>0.48268374776963502</v>
      </c>
      <c r="M16" s="20">
        <v>0.44931305373667701</v>
      </c>
      <c r="N16" s="20">
        <v>0.49492541607874102</v>
      </c>
      <c r="O16" s="20">
        <v>0.42587517585371298</v>
      </c>
      <c r="P16" s="20">
        <v>0.64365763565029799</v>
      </c>
      <c r="Q16" s="20">
        <v>0.42553901785179699</v>
      </c>
      <c r="R16" s="20">
        <v>0.57420639836708998</v>
      </c>
      <c r="S16" s="20">
        <v>0.52280233888291605</v>
      </c>
      <c r="T16" s="20">
        <v>0.53898837998695803</v>
      </c>
      <c r="U16" s="20">
        <v>0.56458009362845596</v>
      </c>
      <c r="V16" s="20">
        <v>0.57714112268852902</v>
      </c>
      <c r="W16" s="20">
        <v>0.45961786462569398</v>
      </c>
      <c r="X16" s="20">
        <v>0.26645918070191699</v>
      </c>
      <c r="Y16" s="20">
        <v>0.39488831051847101</v>
      </c>
      <c r="Z16" s="20">
        <v>0.361844216716179</v>
      </c>
      <c r="AA16" s="20"/>
      <c r="AB16" s="20">
        <v>0.478165649917344</v>
      </c>
      <c r="AC16" s="20">
        <v>0.55128838260471802</v>
      </c>
      <c r="AD16" s="20">
        <v>0.45898814037815799</v>
      </c>
      <c r="AE16" s="20">
        <v>0.43679695508486999</v>
      </c>
      <c r="AF16" s="20"/>
      <c r="AG16" s="20">
        <v>0.53448570319214395</v>
      </c>
      <c r="AH16" s="20">
        <v>0.365728109133371</v>
      </c>
      <c r="AI16" s="20">
        <v>0.41295362839791</v>
      </c>
      <c r="AJ16" s="20">
        <v>0.26971820266461</v>
      </c>
      <c r="AK16" s="20"/>
      <c r="AL16" s="20">
        <v>0.55677243797223996</v>
      </c>
      <c r="AM16" s="20">
        <v>0.51421682722435602</v>
      </c>
      <c r="AN16" s="20">
        <v>0.43961887653401899</v>
      </c>
      <c r="AO16" s="20">
        <v>0.431567722241953</v>
      </c>
      <c r="AP16" s="20">
        <v>0.36715402919047901</v>
      </c>
      <c r="AQ16" s="20">
        <v>0.481921777665271</v>
      </c>
      <c r="AR16" s="20"/>
      <c r="AS16" s="20">
        <v>0.49403658390966998</v>
      </c>
      <c r="AT16" s="20">
        <v>0.51101225697897201</v>
      </c>
      <c r="AU16" s="20">
        <v>0.51101225697897201</v>
      </c>
      <c r="AV16" s="20" t="s">
        <v>136</v>
      </c>
      <c r="AW16" s="20" t="s">
        <v>136</v>
      </c>
      <c r="AX16" s="20" t="s">
        <v>136</v>
      </c>
      <c r="AY16" s="20">
        <v>0.34802376576638999</v>
      </c>
      <c r="AZ16" s="20">
        <v>0.72488203787667105</v>
      </c>
      <c r="BA16" s="20">
        <v>0.62483990963455605</v>
      </c>
      <c r="BB16" s="20"/>
      <c r="BC16" s="20">
        <v>0.41998484751272103</v>
      </c>
      <c r="BD16" s="20">
        <v>0.606125482577895</v>
      </c>
      <c r="BE16" s="20">
        <v>0.61502408471657</v>
      </c>
      <c r="BF16" s="20">
        <v>0.50044682906832405</v>
      </c>
      <c r="BG16" s="20">
        <v>0.53759116740115898</v>
      </c>
      <c r="BH16" s="20">
        <v>0.39176414422737799</v>
      </c>
      <c r="BI16" s="20"/>
      <c r="BJ16" s="20">
        <v>0.465895672501562</v>
      </c>
      <c r="BK16" s="20">
        <v>0.53011710155006297</v>
      </c>
      <c r="BL16" s="20">
        <v>0.50999493095025705</v>
      </c>
      <c r="BM16" s="20">
        <v>0.50496967908244905</v>
      </c>
      <c r="BN16" s="20">
        <v>0.44995077993451499</v>
      </c>
      <c r="BO16" s="20">
        <v>0.50307691548309996</v>
      </c>
      <c r="BP16" s="20"/>
      <c r="BQ16" s="20">
        <v>0.50985010051971302</v>
      </c>
      <c r="BR16" s="20">
        <v>0.46760639517316999</v>
      </c>
      <c r="BS16" s="20"/>
      <c r="BT16" s="20">
        <v>0.51972226501413898</v>
      </c>
      <c r="BU16" s="20">
        <v>0.47160694566289801</v>
      </c>
      <c r="BV16" s="20"/>
      <c r="BW16" s="20">
        <v>0.51686799457820198</v>
      </c>
      <c r="BX16" s="20">
        <v>0.46569058029759097</v>
      </c>
    </row>
    <row r="17" spans="2:76" x14ac:dyDescent="0.35">
      <c r="B17" s="18" t="s">
        <v>109</v>
      </c>
      <c r="C17" s="21">
        <v>-0.17710246424415901</v>
      </c>
      <c r="D17" s="21">
        <v>-0.13837327465075799</v>
      </c>
      <c r="E17" s="21">
        <v>-0.20792350632721099</v>
      </c>
      <c r="F17" s="21"/>
      <c r="G17" s="21">
        <v>-0.385638947823708</v>
      </c>
      <c r="H17" s="21">
        <v>-0.276117586787131</v>
      </c>
      <c r="I17" s="21">
        <v>-0.11452667115102599</v>
      </c>
      <c r="J17" s="21"/>
      <c r="K17" s="21">
        <v>-0.202158177837091</v>
      </c>
      <c r="L17" s="21">
        <v>-0.16026507080143501</v>
      </c>
      <c r="M17" s="21">
        <v>-0.27964449947289399</v>
      </c>
      <c r="N17" s="21">
        <v>-0.20504124163554299</v>
      </c>
      <c r="O17" s="21">
        <v>2.5386464113430502E-3</v>
      </c>
      <c r="P17" s="21">
        <v>-0.38357639398295201</v>
      </c>
      <c r="Q17" s="21">
        <v>-0.109031416730844</v>
      </c>
      <c r="R17" s="21">
        <v>-0.30583723247210498</v>
      </c>
      <c r="S17" s="21">
        <v>-0.15965882461822201</v>
      </c>
      <c r="T17" s="21">
        <v>-0.182091413593584</v>
      </c>
      <c r="U17" s="21">
        <v>-0.17281366415903299</v>
      </c>
      <c r="V17" s="21">
        <v>-0.29486461650455797</v>
      </c>
      <c r="W17" s="21">
        <v>-0.10671537451094</v>
      </c>
      <c r="X17" s="21">
        <v>-8.7055721768907204E-2</v>
      </c>
      <c r="Y17" s="21">
        <v>4.8037776349910202E-2</v>
      </c>
      <c r="Z17" s="21">
        <v>9.3570576220900398E-2</v>
      </c>
      <c r="AA17" s="21"/>
      <c r="AB17" s="21">
        <v>-0.16747782076683301</v>
      </c>
      <c r="AC17" s="21">
        <v>-0.26795664757492699</v>
      </c>
      <c r="AD17" s="21">
        <v>-6.5555155341628202E-2</v>
      </c>
      <c r="AE17" s="21">
        <v>-7.7460614448075393E-2</v>
      </c>
      <c r="AF17" s="21"/>
      <c r="AG17" s="21">
        <v>-0.247553599876605</v>
      </c>
      <c r="AH17" s="21">
        <v>2.89631659333906E-2</v>
      </c>
      <c r="AI17" s="21">
        <v>9.2615038943069106E-3</v>
      </c>
      <c r="AJ17" s="21">
        <v>0.12505881678372699</v>
      </c>
      <c r="AK17" s="21"/>
      <c r="AL17" s="21">
        <v>-0.25456878427092999</v>
      </c>
      <c r="AM17" s="21">
        <v>-0.18933625021863401</v>
      </c>
      <c r="AN17" s="21">
        <v>-4.1253631386819901E-2</v>
      </c>
      <c r="AO17" s="21">
        <v>-7.1902951493590703E-2</v>
      </c>
      <c r="AP17" s="21">
        <v>4.5220639882833501E-2</v>
      </c>
      <c r="AQ17" s="21">
        <v>-0.259477599288779</v>
      </c>
      <c r="AR17" s="21"/>
      <c r="AS17" s="21">
        <v>-0.170463592004021</v>
      </c>
      <c r="AT17" s="21">
        <v>-0.17630841406016101</v>
      </c>
      <c r="AU17" s="21">
        <v>-0.17630841406016101</v>
      </c>
      <c r="AV17" s="21" t="s">
        <v>136</v>
      </c>
      <c r="AW17" s="21" t="s">
        <v>136</v>
      </c>
      <c r="AX17" s="21" t="s">
        <v>136</v>
      </c>
      <c r="AY17" s="21">
        <v>7.6061937172677202E-2</v>
      </c>
      <c r="AZ17" s="21">
        <v>-0.64849472490635696</v>
      </c>
      <c r="BA17" s="21">
        <v>-0.24967981926911201</v>
      </c>
      <c r="BB17" s="21"/>
      <c r="BC17" s="21">
        <v>-5.4471730438851597E-2</v>
      </c>
      <c r="BD17" s="21">
        <v>-0.30267314144559199</v>
      </c>
      <c r="BE17" s="21">
        <v>-0.37150809818658598</v>
      </c>
      <c r="BF17" s="21">
        <v>-0.18063331628833701</v>
      </c>
      <c r="BG17" s="21">
        <v>-0.253060713121189</v>
      </c>
      <c r="BH17" s="21">
        <v>3.1427548020353101E-2</v>
      </c>
      <c r="BI17" s="21"/>
      <c r="BJ17" s="21">
        <v>-0.15865817561993301</v>
      </c>
      <c r="BK17" s="21">
        <v>-0.18086415128276401</v>
      </c>
      <c r="BL17" s="21">
        <v>-0.26843369382911098</v>
      </c>
      <c r="BM17" s="21">
        <v>-0.183845261310908</v>
      </c>
      <c r="BN17" s="21">
        <v>-0.100360679427847</v>
      </c>
      <c r="BO17" s="21">
        <v>-0.20000717598930201</v>
      </c>
      <c r="BP17" s="21"/>
      <c r="BQ17" s="21">
        <v>-0.20501973937166701</v>
      </c>
      <c r="BR17" s="21">
        <v>-0.113411659440758</v>
      </c>
      <c r="BS17" s="21"/>
      <c r="BT17" s="21">
        <v>-0.21380466970474399</v>
      </c>
      <c r="BU17" s="21">
        <v>-0.13624717410481499</v>
      </c>
      <c r="BV17" s="21"/>
      <c r="BW17" s="21">
        <v>-0.216061726549649</v>
      </c>
      <c r="BX17" s="21">
        <v>-9.9473421054812897E-2</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336</v>
      </c>
      <c r="C9" s="17">
        <v>9.7246372404923495E-2</v>
      </c>
      <c r="D9" s="17">
        <v>0.102782195000736</v>
      </c>
      <c r="E9" s="17">
        <v>9.2780502666221495E-2</v>
      </c>
      <c r="F9" s="17"/>
      <c r="G9" s="17">
        <v>0.102825848798256</v>
      </c>
      <c r="H9" s="17">
        <v>0.105710691921067</v>
      </c>
      <c r="I9" s="17">
        <v>9.3439207486598994E-2</v>
      </c>
      <c r="J9" s="17"/>
      <c r="K9" s="17">
        <v>0.149993424530214</v>
      </c>
      <c r="L9" s="17">
        <v>8.9329005893600294E-2</v>
      </c>
      <c r="M9" s="17">
        <v>0.114728181484063</v>
      </c>
      <c r="N9" s="17">
        <v>8.3162970087067203E-2</v>
      </c>
      <c r="O9" s="17">
        <v>0</v>
      </c>
      <c r="P9" s="17">
        <v>0</v>
      </c>
      <c r="Q9" s="17">
        <v>0.18041623240565</v>
      </c>
      <c r="R9" s="17">
        <v>5.8916275394106099E-2</v>
      </c>
      <c r="S9" s="17">
        <v>0.112206121101774</v>
      </c>
      <c r="T9" s="17">
        <v>7.6075113141885004E-2</v>
      </c>
      <c r="U9" s="17">
        <v>0.11045463714802101</v>
      </c>
      <c r="V9" s="17">
        <v>0.142859187683299</v>
      </c>
      <c r="W9" s="17">
        <v>2.9386962993550099E-2</v>
      </c>
      <c r="X9" s="17">
        <v>0.17948599775087501</v>
      </c>
      <c r="Y9" s="17">
        <v>4.7394590989485903E-2</v>
      </c>
      <c r="Z9" s="17">
        <v>7.0720264375063194E-2</v>
      </c>
      <c r="AA9" s="17"/>
      <c r="AB9" s="17">
        <v>8.2958614708026193E-2</v>
      </c>
      <c r="AC9" s="17">
        <v>0.118949099793212</v>
      </c>
      <c r="AD9" s="17">
        <v>0.107371883295758</v>
      </c>
      <c r="AE9" s="17">
        <v>3.0171060075322501E-2</v>
      </c>
      <c r="AF9" s="17"/>
      <c r="AG9" s="17">
        <v>8.8862217567059601E-2</v>
      </c>
      <c r="AH9" s="17">
        <v>6.0335907213687402E-2</v>
      </c>
      <c r="AI9" s="17">
        <v>0.13296067156070601</v>
      </c>
      <c r="AJ9" s="17">
        <v>7.7990101225244898E-2</v>
      </c>
      <c r="AK9" s="17"/>
      <c r="AL9" s="17">
        <v>6.7550299510629602E-2</v>
      </c>
      <c r="AM9" s="17">
        <v>0.13522614668566499</v>
      </c>
      <c r="AN9" s="17">
        <v>0.11999300370890199</v>
      </c>
      <c r="AO9" s="17">
        <v>7.6959676443638797E-2</v>
      </c>
      <c r="AP9" s="17">
        <v>0</v>
      </c>
      <c r="AQ9" s="17">
        <v>0.11393172292077999</v>
      </c>
      <c r="AR9" s="17"/>
      <c r="AS9" s="17">
        <v>9.9975590406019499E-2</v>
      </c>
      <c r="AT9" s="17">
        <v>4.6769944356717601E-2</v>
      </c>
      <c r="AU9" s="17">
        <v>4.6769944356717601E-2</v>
      </c>
      <c r="AV9" s="17" t="s">
        <v>136</v>
      </c>
      <c r="AW9" s="17" t="s">
        <v>136</v>
      </c>
      <c r="AX9" s="17" t="s">
        <v>136</v>
      </c>
      <c r="AY9" s="17">
        <v>0.15171731735615501</v>
      </c>
      <c r="AZ9" s="17">
        <v>6.2551872686533394E-2</v>
      </c>
      <c r="BA9" s="17">
        <v>0.31078057299475398</v>
      </c>
      <c r="BB9" s="17"/>
      <c r="BC9" s="17">
        <v>8.7126176819726397E-2</v>
      </c>
      <c r="BD9" s="17">
        <v>5.8205004334011198E-2</v>
      </c>
      <c r="BE9" s="17">
        <v>0.13672903861652999</v>
      </c>
      <c r="BF9" s="17">
        <v>0.100063587281598</v>
      </c>
      <c r="BG9" s="17">
        <v>0.10813361296674399</v>
      </c>
      <c r="BH9" s="17">
        <v>0.15994184301403799</v>
      </c>
      <c r="BI9" s="17"/>
      <c r="BJ9" s="17">
        <v>9.9475796596899493E-2</v>
      </c>
      <c r="BK9" s="17">
        <v>8.5998697974629099E-2</v>
      </c>
      <c r="BL9" s="17">
        <v>8.9697743280098594E-2</v>
      </c>
      <c r="BM9" s="17">
        <v>0.130261228915866</v>
      </c>
      <c r="BN9" s="17">
        <v>7.7941063415578701E-2</v>
      </c>
      <c r="BO9" s="17">
        <v>6.8901539849032994E-2</v>
      </c>
      <c r="BP9" s="17"/>
      <c r="BQ9" s="17">
        <v>0.100861431352428</v>
      </c>
      <c r="BR9" s="17">
        <v>8.9915476703781597E-2</v>
      </c>
      <c r="BS9" s="17"/>
      <c r="BT9" s="17">
        <v>9.7948018284077995E-2</v>
      </c>
      <c r="BU9" s="17">
        <v>9.7794427478986895E-2</v>
      </c>
      <c r="BV9" s="17"/>
      <c r="BW9" s="17">
        <v>0.10644324589206899</v>
      </c>
      <c r="BX9" s="17">
        <v>7.5967884850185297E-2</v>
      </c>
    </row>
    <row r="10" spans="2:76" x14ac:dyDescent="0.35">
      <c r="B10" s="18" t="s">
        <v>337</v>
      </c>
      <c r="C10" s="17">
        <v>0.113247946712385</v>
      </c>
      <c r="D10" s="17">
        <v>0.124344832123969</v>
      </c>
      <c r="E10" s="17">
        <v>0.104053651324991</v>
      </c>
      <c r="F10" s="17"/>
      <c r="G10" s="17">
        <v>8.5877928839330001E-2</v>
      </c>
      <c r="H10" s="17">
        <v>0.130830585628056</v>
      </c>
      <c r="I10" s="17">
        <v>0.110245164954432</v>
      </c>
      <c r="J10" s="17"/>
      <c r="K10" s="17">
        <v>0.182906177583334</v>
      </c>
      <c r="L10" s="17">
        <v>5.6736716400602398E-2</v>
      </c>
      <c r="M10" s="17">
        <v>0.12464736530871599</v>
      </c>
      <c r="N10" s="17">
        <v>0.124988519766784</v>
      </c>
      <c r="O10" s="17">
        <v>0.14387411943519399</v>
      </c>
      <c r="P10" s="17">
        <v>0.16116695304329701</v>
      </c>
      <c r="Q10" s="17">
        <v>0.14072370153559499</v>
      </c>
      <c r="R10" s="17">
        <v>6.4568590599223596E-2</v>
      </c>
      <c r="S10" s="17">
        <v>0.28636311566762002</v>
      </c>
      <c r="T10" s="17">
        <v>6.39155852201755E-2</v>
      </c>
      <c r="U10" s="17">
        <v>0.118020467007608</v>
      </c>
      <c r="V10" s="17">
        <v>0.14292602719762601</v>
      </c>
      <c r="W10" s="17">
        <v>0.27599295770260401</v>
      </c>
      <c r="X10" s="17">
        <v>8.9962606095410097E-2</v>
      </c>
      <c r="Y10" s="17">
        <v>9.7338728231945101E-2</v>
      </c>
      <c r="Z10" s="17">
        <v>0.131711480035475</v>
      </c>
      <c r="AA10" s="17"/>
      <c r="AB10" s="17">
        <v>0.101852752705737</v>
      </c>
      <c r="AC10" s="17">
        <v>0.13630110926094399</v>
      </c>
      <c r="AD10" s="17">
        <v>0.128607281334706</v>
      </c>
      <c r="AE10" s="17">
        <v>4.7220368959015699E-2</v>
      </c>
      <c r="AF10" s="17"/>
      <c r="AG10" s="17">
        <v>0.105072792925145</v>
      </c>
      <c r="AH10" s="17">
        <v>0.203287126430091</v>
      </c>
      <c r="AI10" s="17">
        <v>0.112087852087963</v>
      </c>
      <c r="AJ10" s="17">
        <v>0.26851710879568802</v>
      </c>
      <c r="AK10" s="17"/>
      <c r="AL10" s="17">
        <v>8.2254148034449401E-2</v>
      </c>
      <c r="AM10" s="17">
        <v>7.4794344318045797E-2</v>
      </c>
      <c r="AN10" s="17">
        <v>0.15563261913703599</v>
      </c>
      <c r="AO10" s="17">
        <v>0.13774553288593799</v>
      </c>
      <c r="AP10" s="17">
        <v>0.27947268798262498</v>
      </c>
      <c r="AQ10" s="17">
        <v>0.183918520581594</v>
      </c>
      <c r="AR10" s="17"/>
      <c r="AS10" s="17">
        <v>0.11733074573782799</v>
      </c>
      <c r="AT10" s="17">
        <v>0.10649479727049301</v>
      </c>
      <c r="AU10" s="17">
        <v>0.10649479727049301</v>
      </c>
      <c r="AV10" s="17" t="s">
        <v>136</v>
      </c>
      <c r="AW10" s="17" t="s">
        <v>136</v>
      </c>
      <c r="AX10" s="17" t="s">
        <v>136</v>
      </c>
      <c r="AY10" s="17">
        <v>6.4267916510255096E-2</v>
      </c>
      <c r="AZ10" s="17">
        <v>0.144530127914475</v>
      </c>
      <c r="BA10" s="17">
        <v>0</v>
      </c>
      <c r="BB10" s="17"/>
      <c r="BC10" s="17">
        <v>0.12281125447079</v>
      </c>
      <c r="BD10" s="17">
        <v>0.113062786072144</v>
      </c>
      <c r="BE10" s="17">
        <v>0.135190035838058</v>
      </c>
      <c r="BF10" s="17">
        <v>0.12632365070316401</v>
      </c>
      <c r="BG10" s="17">
        <v>9.6304288317577397E-2</v>
      </c>
      <c r="BH10" s="17">
        <v>0.114738546065639</v>
      </c>
      <c r="BI10" s="17"/>
      <c r="BJ10" s="17">
        <v>8.7955491148361806E-2</v>
      </c>
      <c r="BK10" s="17">
        <v>0.13179524737907899</v>
      </c>
      <c r="BL10" s="17">
        <v>6.1605779161163401E-2</v>
      </c>
      <c r="BM10" s="17">
        <v>9.6453015796346103E-2</v>
      </c>
      <c r="BN10" s="17">
        <v>0.136673456385624</v>
      </c>
      <c r="BO10" s="17">
        <v>0.15570783935053001</v>
      </c>
      <c r="BP10" s="17"/>
      <c r="BQ10" s="17">
        <v>0.105601846620291</v>
      </c>
      <c r="BR10" s="17">
        <v>0.12646201346587899</v>
      </c>
      <c r="BS10" s="17"/>
      <c r="BT10" s="17">
        <v>9.8948248878017897E-2</v>
      </c>
      <c r="BU10" s="17">
        <v>0.12899615762116601</v>
      </c>
      <c r="BV10" s="17"/>
      <c r="BW10" s="17">
        <v>0.10722392945777801</v>
      </c>
      <c r="BX10" s="17">
        <v>0.132572134115124</v>
      </c>
    </row>
    <row r="11" spans="2:76" x14ac:dyDescent="0.35">
      <c r="B11" s="18" t="s">
        <v>338</v>
      </c>
      <c r="C11" s="17">
        <v>0.14364859603413899</v>
      </c>
      <c r="D11" s="17">
        <v>0.17145109838803699</v>
      </c>
      <c r="E11" s="17">
        <v>0.120197568378124</v>
      </c>
      <c r="F11" s="17"/>
      <c r="G11" s="17">
        <v>0.13603713220276001</v>
      </c>
      <c r="H11" s="17">
        <v>0.15651484063054699</v>
      </c>
      <c r="I11" s="17">
        <v>0.13988780956521901</v>
      </c>
      <c r="J11" s="17"/>
      <c r="K11" s="17">
        <v>0.18335294016457299</v>
      </c>
      <c r="L11" s="17">
        <v>0.145942728396451</v>
      </c>
      <c r="M11" s="17">
        <v>8.7054496657628794E-2</v>
      </c>
      <c r="N11" s="17">
        <v>0.16372370697284</v>
      </c>
      <c r="O11" s="17">
        <v>0.14571100188123101</v>
      </c>
      <c r="P11" s="17">
        <v>8.0583476521648698E-2</v>
      </c>
      <c r="Q11" s="17">
        <v>0.158775569349664</v>
      </c>
      <c r="R11" s="17">
        <v>0.17998411666363801</v>
      </c>
      <c r="S11" s="17">
        <v>0.228493511374006</v>
      </c>
      <c r="T11" s="17">
        <v>0.124909564401603</v>
      </c>
      <c r="U11" s="17">
        <v>0.112107339925009</v>
      </c>
      <c r="V11" s="17">
        <v>0.208048757565756</v>
      </c>
      <c r="W11" s="17">
        <v>0.19147192050607001</v>
      </c>
      <c r="X11" s="17">
        <v>0</v>
      </c>
      <c r="Y11" s="17">
        <v>4.8383119327958503E-2</v>
      </c>
      <c r="Z11" s="17">
        <v>6.0925039893903098E-2</v>
      </c>
      <c r="AA11" s="17"/>
      <c r="AB11" s="17">
        <v>0.18393773647376399</v>
      </c>
      <c r="AC11" s="17">
        <v>0.124443887332676</v>
      </c>
      <c r="AD11" s="17">
        <v>0.123916734857727</v>
      </c>
      <c r="AE11" s="17">
        <v>0.130183527723579</v>
      </c>
      <c r="AF11" s="17"/>
      <c r="AG11" s="17">
        <v>0.13893312260105001</v>
      </c>
      <c r="AH11" s="17">
        <v>0.249208058674247</v>
      </c>
      <c r="AI11" s="17">
        <v>0.14108025483270201</v>
      </c>
      <c r="AJ11" s="17">
        <v>8.1155671058455003E-2</v>
      </c>
      <c r="AK11" s="17"/>
      <c r="AL11" s="17">
        <v>0.102615335781504</v>
      </c>
      <c r="AM11" s="17">
        <v>0.12504955019912201</v>
      </c>
      <c r="AN11" s="17">
        <v>0.17113021212884999</v>
      </c>
      <c r="AO11" s="17">
        <v>0.26344195147997501</v>
      </c>
      <c r="AP11" s="17">
        <v>0.15730140747829799</v>
      </c>
      <c r="AQ11" s="17">
        <v>0.206025592800892</v>
      </c>
      <c r="AR11" s="17"/>
      <c r="AS11" s="17">
        <v>0.14776566659429899</v>
      </c>
      <c r="AT11" s="17">
        <v>0.19554622872233199</v>
      </c>
      <c r="AU11" s="17">
        <v>0.19554622872233199</v>
      </c>
      <c r="AV11" s="17" t="s">
        <v>136</v>
      </c>
      <c r="AW11" s="17" t="s">
        <v>136</v>
      </c>
      <c r="AX11" s="17" t="s">
        <v>136</v>
      </c>
      <c r="AY11" s="17">
        <v>0.119186725467934</v>
      </c>
      <c r="AZ11" s="17">
        <v>0.103537670814069</v>
      </c>
      <c r="BA11" s="17">
        <v>0</v>
      </c>
      <c r="BB11" s="17"/>
      <c r="BC11" s="17">
        <v>0.131750793192417</v>
      </c>
      <c r="BD11" s="17">
        <v>4.2966637513877803E-2</v>
      </c>
      <c r="BE11" s="17">
        <v>0.183373709663467</v>
      </c>
      <c r="BF11" s="17">
        <v>0.15797641173417201</v>
      </c>
      <c r="BG11" s="17">
        <v>0.16517071010406401</v>
      </c>
      <c r="BH11" s="17">
        <v>0.19649435024617001</v>
      </c>
      <c r="BI11" s="17"/>
      <c r="BJ11" s="17">
        <v>0.20447922672239299</v>
      </c>
      <c r="BK11" s="17">
        <v>0.108489225330709</v>
      </c>
      <c r="BL11" s="17">
        <v>0.20334086416927799</v>
      </c>
      <c r="BM11" s="17">
        <v>0.138645788559699</v>
      </c>
      <c r="BN11" s="17">
        <v>0.145888121819089</v>
      </c>
      <c r="BO11" s="17">
        <v>0.104497547690028</v>
      </c>
      <c r="BP11" s="17"/>
      <c r="BQ11" s="17">
        <v>0.12821439514590499</v>
      </c>
      <c r="BR11" s="17">
        <v>0.181908991185081</v>
      </c>
      <c r="BS11" s="17"/>
      <c r="BT11" s="17">
        <v>0.11971262184304</v>
      </c>
      <c r="BU11" s="17">
        <v>0.16324435741280999</v>
      </c>
      <c r="BV11" s="17"/>
      <c r="BW11" s="17">
        <v>0.16197342411473101</v>
      </c>
      <c r="BX11" s="17">
        <v>9.7011223020670403E-2</v>
      </c>
    </row>
    <row r="12" spans="2:76" x14ac:dyDescent="0.35">
      <c r="B12" s="18" t="s">
        <v>339</v>
      </c>
      <c r="C12" s="17">
        <v>0.17675111748362901</v>
      </c>
      <c r="D12" s="17">
        <v>0.18329236223704601</v>
      </c>
      <c r="E12" s="17">
        <v>0.16869264631903499</v>
      </c>
      <c r="F12" s="17"/>
      <c r="G12" s="17">
        <v>0.22580596412406501</v>
      </c>
      <c r="H12" s="17">
        <v>0.15361041872654399</v>
      </c>
      <c r="I12" s="17">
        <v>0.17906205850118101</v>
      </c>
      <c r="J12" s="17"/>
      <c r="K12" s="17">
        <v>0.14666810135208799</v>
      </c>
      <c r="L12" s="17">
        <v>0.21753422151895899</v>
      </c>
      <c r="M12" s="17">
        <v>0.23409078686833201</v>
      </c>
      <c r="N12" s="17">
        <v>0.20681705396386499</v>
      </c>
      <c r="O12" s="17">
        <v>0.14106646726186001</v>
      </c>
      <c r="P12" s="17">
        <v>0</v>
      </c>
      <c r="Q12" s="17">
        <v>0.121268392291336</v>
      </c>
      <c r="R12" s="17">
        <v>0.212610469791159</v>
      </c>
      <c r="S12" s="17">
        <v>5.79231219887082E-2</v>
      </c>
      <c r="T12" s="17">
        <v>0.17957486794644101</v>
      </c>
      <c r="U12" s="17">
        <v>0.23070633129338899</v>
      </c>
      <c r="V12" s="17">
        <v>0.22298905561617099</v>
      </c>
      <c r="W12" s="17">
        <v>0.16180629757745699</v>
      </c>
      <c r="X12" s="17">
        <v>0.27059989997169798</v>
      </c>
      <c r="Y12" s="17">
        <v>0.10538897958922</v>
      </c>
      <c r="Z12" s="17">
        <v>6.1151555235071403E-2</v>
      </c>
      <c r="AA12" s="17"/>
      <c r="AB12" s="17">
        <v>0.19847439331897099</v>
      </c>
      <c r="AC12" s="17">
        <v>0.15785382800333</v>
      </c>
      <c r="AD12" s="17">
        <v>0.14825061951538099</v>
      </c>
      <c r="AE12" s="17">
        <v>0.26711770244958599</v>
      </c>
      <c r="AF12" s="17"/>
      <c r="AG12" s="17">
        <v>0.173606288826471</v>
      </c>
      <c r="AH12" s="17">
        <v>0.19170716594117401</v>
      </c>
      <c r="AI12" s="17">
        <v>0.208342541860635</v>
      </c>
      <c r="AJ12" s="17">
        <v>7.7006931484760496E-2</v>
      </c>
      <c r="AK12" s="17"/>
      <c r="AL12" s="17">
        <v>0.22463071833062601</v>
      </c>
      <c r="AM12" s="17">
        <v>0.23411842391284299</v>
      </c>
      <c r="AN12" s="17">
        <v>0.118670653015113</v>
      </c>
      <c r="AO12" s="17">
        <v>0.18117282828973399</v>
      </c>
      <c r="AP12" s="17">
        <v>0</v>
      </c>
      <c r="AQ12" s="17">
        <v>0.11024948798649099</v>
      </c>
      <c r="AR12" s="17"/>
      <c r="AS12" s="17">
        <v>0.17707898238471001</v>
      </c>
      <c r="AT12" s="17">
        <v>0.13604355647584801</v>
      </c>
      <c r="AU12" s="17">
        <v>0.13604355647584801</v>
      </c>
      <c r="AV12" s="17" t="s">
        <v>136</v>
      </c>
      <c r="AW12" s="17" t="s">
        <v>136</v>
      </c>
      <c r="AX12" s="17" t="s">
        <v>136</v>
      </c>
      <c r="AY12" s="17">
        <v>0.37207877220325702</v>
      </c>
      <c r="AZ12" s="17">
        <v>0.32151020200799901</v>
      </c>
      <c r="BA12" s="17">
        <v>0</v>
      </c>
      <c r="BB12" s="17"/>
      <c r="BC12" s="17">
        <v>0.223260767217866</v>
      </c>
      <c r="BD12" s="17">
        <v>0.18108557371990699</v>
      </c>
      <c r="BE12" s="17">
        <v>0.227749704379897</v>
      </c>
      <c r="BF12" s="17">
        <v>0.18108104458219901</v>
      </c>
      <c r="BG12" s="17">
        <v>0.132483472777155</v>
      </c>
      <c r="BH12" s="17">
        <v>0</v>
      </c>
      <c r="BI12" s="17"/>
      <c r="BJ12" s="17">
        <v>0.21276594066496099</v>
      </c>
      <c r="BK12" s="17">
        <v>0.20159254080977601</v>
      </c>
      <c r="BL12" s="17">
        <v>0.118388393019353</v>
      </c>
      <c r="BM12" s="17">
        <v>0.15797936464394099</v>
      </c>
      <c r="BN12" s="17">
        <v>0.18184779781911201</v>
      </c>
      <c r="BO12" s="17">
        <v>0.17215637265757699</v>
      </c>
      <c r="BP12" s="17"/>
      <c r="BQ12" s="17">
        <v>0.16543607873654001</v>
      </c>
      <c r="BR12" s="17">
        <v>0.199497145668734</v>
      </c>
      <c r="BS12" s="17"/>
      <c r="BT12" s="17">
        <v>0.15352972224942699</v>
      </c>
      <c r="BU12" s="17">
        <v>0.19909730253685301</v>
      </c>
      <c r="BV12" s="17"/>
      <c r="BW12" s="17">
        <v>0.181653855175852</v>
      </c>
      <c r="BX12" s="17">
        <v>0.17324788745429601</v>
      </c>
    </row>
    <row r="13" spans="2:76" x14ac:dyDescent="0.35">
      <c r="B13" s="18" t="s">
        <v>340</v>
      </c>
      <c r="C13" s="17">
        <v>0.43350513397434698</v>
      </c>
      <c r="D13" s="17">
        <v>0.38451526492439198</v>
      </c>
      <c r="E13" s="17">
        <v>0.47686315654183797</v>
      </c>
      <c r="F13" s="17"/>
      <c r="G13" s="17">
        <v>0.36368832571515203</v>
      </c>
      <c r="H13" s="17">
        <v>0.41006597203075201</v>
      </c>
      <c r="I13" s="17">
        <v>0.45089343454897601</v>
      </c>
      <c r="J13" s="17"/>
      <c r="K13" s="17">
        <v>0.32172580426080399</v>
      </c>
      <c r="L13" s="17">
        <v>0.453397941916307</v>
      </c>
      <c r="M13" s="17">
        <v>0.32683593752268503</v>
      </c>
      <c r="N13" s="17">
        <v>0.379482199529727</v>
      </c>
      <c r="O13" s="17">
        <v>0.42841382226505598</v>
      </c>
      <c r="P13" s="17">
        <v>0.75824957043505403</v>
      </c>
      <c r="Q13" s="17">
        <v>0.32536225146675501</v>
      </c>
      <c r="R13" s="17">
        <v>0.43667564011892301</v>
      </c>
      <c r="S13" s="17">
        <v>0.31501412986789201</v>
      </c>
      <c r="T13" s="17">
        <v>0.53353084556784802</v>
      </c>
      <c r="U13" s="17">
        <v>0.428711224625972</v>
      </c>
      <c r="V13" s="17">
        <v>0.28317697193714803</v>
      </c>
      <c r="W13" s="17">
        <v>0.272535643473024</v>
      </c>
      <c r="X13" s="17">
        <v>0.45995149618201697</v>
      </c>
      <c r="Y13" s="17">
        <v>0.70149458186139002</v>
      </c>
      <c r="Z13" s="17">
        <v>0.67549166046048703</v>
      </c>
      <c r="AA13" s="17"/>
      <c r="AB13" s="17">
        <v>0.38982825911931501</v>
      </c>
      <c r="AC13" s="17">
        <v>0.42559705255557501</v>
      </c>
      <c r="AD13" s="17">
        <v>0.474488140321211</v>
      </c>
      <c r="AE13" s="17">
        <v>0.49281726338134602</v>
      </c>
      <c r="AF13" s="17"/>
      <c r="AG13" s="17">
        <v>0.457354137970574</v>
      </c>
      <c r="AH13" s="17">
        <v>0.29546174174080098</v>
      </c>
      <c r="AI13" s="17">
        <v>0.37105908065951498</v>
      </c>
      <c r="AJ13" s="17">
        <v>0.414174516377396</v>
      </c>
      <c r="AK13" s="17"/>
      <c r="AL13" s="17">
        <v>0.490367424495399</v>
      </c>
      <c r="AM13" s="17">
        <v>0.41299813894007797</v>
      </c>
      <c r="AN13" s="17">
        <v>0.394333109138502</v>
      </c>
      <c r="AO13" s="17">
        <v>0.34068001090071498</v>
      </c>
      <c r="AP13" s="17">
        <v>0.56322590453907795</v>
      </c>
      <c r="AQ13" s="17">
        <v>0.35912561998736597</v>
      </c>
      <c r="AR13" s="17"/>
      <c r="AS13" s="17">
        <v>0.42520857909542098</v>
      </c>
      <c r="AT13" s="17">
        <v>0.48337420155150801</v>
      </c>
      <c r="AU13" s="17">
        <v>0.48337420155150801</v>
      </c>
      <c r="AV13" s="17" t="s">
        <v>136</v>
      </c>
      <c r="AW13" s="17" t="s">
        <v>136</v>
      </c>
      <c r="AX13" s="17" t="s">
        <v>136</v>
      </c>
      <c r="AY13" s="17">
        <v>0.241633018156233</v>
      </c>
      <c r="AZ13" s="17">
        <v>0.30259353762296898</v>
      </c>
      <c r="BA13" s="17">
        <v>0.68921942700524597</v>
      </c>
      <c r="BB13" s="17"/>
      <c r="BC13" s="17">
        <v>0.37590945562693401</v>
      </c>
      <c r="BD13" s="17">
        <v>0.58853007234390498</v>
      </c>
      <c r="BE13" s="17">
        <v>0.31695751150204798</v>
      </c>
      <c r="BF13" s="17">
        <v>0.39117471886265198</v>
      </c>
      <c r="BG13" s="17">
        <v>0.479190652960652</v>
      </c>
      <c r="BH13" s="17">
        <v>0.52882526067415303</v>
      </c>
      <c r="BI13" s="17"/>
      <c r="BJ13" s="17">
        <v>0.37320449690205298</v>
      </c>
      <c r="BK13" s="17">
        <v>0.43207935771192302</v>
      </c>
      <c r="BL13" s="17">
        <v>0.49267404564977602</v>
      </c>
      <c r="BM13" s="17">
        <v>0.43142979984806201</v>
      </c>
      <c r="BN13" s="17">
        <v>0.44700774825832901</v>
      </c>
      <c r="BO13" s="17">
        <v>0.44728552083233297</v>
      </c>
      <c r="BP13" s="17"/>
      <c r="BQ13" s="17">
        <v>0.45567697435688498</v>
      </c>
      <c r="BR13" s="17">
        <v>0.38651370635253601</v>
      </c>
      <c r="BS13" s="17"/>
      <c r="BT13" s="17">
        <v>0.488943573270196</v>
      </c>
      <c r="BU13" s="17">
        <v>0.380124118196835</v>
      </c>
      <c r="BV13" s="17"/>
      <c r="BW13" s="17">
        <v>0.41723343369276999</v>
      </c>
      <c r="BX13" s="17">
        <v>0.47693537147970799</v>
      </c>
    </row>
    <row r="14" spans="2:76" x14ac:dyDescent="0.35">
      <c r="B14" s="18" t="s">
        <v>97</v>
      </c>
      <c r="C14" s="17">
        <v>3.5600833390575203E-2</v>
      </c>
      <c r="D14" s="17">
        <v>3.36142473258201E-2</v>
      </c>
      <c r="E14" s="17">
        <v>3.74124747697906E-2</v>
      </c>
      <c r="F14" s="17"/>
      <c r="G14" s="17">
        <v>8.5764800320437304E-2</v>
      </c>
      <c r="H14" s="17">
        <v>4.3267491063033403E-2</v>
      </c>
      <c r="I14" s="17">
        <v>2.64723249435928E-2</v>
      </c>
      <c r="J14" s="17"/>
      <c r="K14" s="17">
        <v>1.53535521089865E-2</v>
      </c>
      <c r="L14" s="17">
        <v>3.7059385874080197E-2</v>
      </c>
      <c r="M14" s="17">
        <v>0.112643232158576</v>
      </c>
      <c r="N14" s="17">
        <v>4.1825549679717001E-2</v>
      </c>
      <c r="O14" s="17">
        <v>0.14093458915665899</v>
      </c>
      <c r="P14" s="17">
        <v>0</v>
      </c>
      <c r="Q14" s="17">
        <v>7.3453852951000098E-2</v>
      </c>
      <c r="R14" s="17">
        <v>4.7244907432950102E-2</v>
      </c>
      <c r="S14" s="17">
        <v>0</v>
      </c>
      <c r="T14" s="17">
        <v>2.1994023722047201E-2</v>
      </c>
      <c r="U14" s="17">
        <v>0</v>
      </c>
      <c r="V14" s="17">
        <v>0</v>
      </c>
      <c r="W14" s="17">
        <v>6.88062177472962E-2</v>
      </c>
      <c r="X14" s="17">
        <v>0</v>
      </c>
      <c r="Y14" s="17">
        <v>0</v>
      </c>
      <c r="Z14" s="17">
        <v>0</v>
      </c>
      <c r="AA14" s="17"/>
      <c r="AB14" s="17">
        <v>4.2948243674186003E-2</v>
      </c>
      <c r="AC14" s="17">
        <v>3.6855023054262602E-2</v>
      </c>
      <c r="AD14" s="17">
        <v>1.7365340675216501E-2</v>
      </c>
      <c r="AE14" s="17">
        <v>3.24900774111513E-2</v>
      </c>
      <c r="AF14" s="17"/>
      <c r="AG14" s="17">
        <v>3.6171440109701102E-2</v>
      </c>
      <c r="AH14" s="17">
        <v>0</v>
      </c>
      <c r="AI14" s="17">
        <v>3.44695989984799E-2</v>
      </c>
      <c r="AJ14" s="17">
        <v>8.1155671058455003E-2</v>
      </c>
      <c r="AK14" s="17"/>
      <c r="AL14" s="17">
        <v>3.2582073847391202E-2</v>
      </c>
      <c r="AM14" s="17">
        <v>1.78133959442454E-2</v>
      </c>
      <c r="AN14" s="17">
        <v>4.0240402871597199E-2</v>
      </c>
      <c r="AO14" s="17">
        <v>0</v>
      </c>
      <c r="AP14" s="17">
        <v>0</v>
      </c>
      <c r="AQ14" s="17">
        <v>2.67490557228783E-2</v>
      </c>
      <c r="AR14" s="17"/>
      <c r="AS14" s="17">
        <v>3.2640435781721502E-2</v>
      </c>
      <c r="AT14" s="17">
        <v>3.1771271623100499E-2</v>
      </c>
      <c r="AU14" s="17">
        <v>3.1771271623100499E-2</v>
      </c>
      <c r="AV14" s="17" t="s">
        <v>136</v>
      </c>
      <c r="AW14" s="17" t="s">
        <v>136</v>
      </c>
      <c r="AX14" s="17" t="s">
        <v>136</v>
      </c>
      <c r="AY14" s="17">
        <v>5.11162503061659E-2</v>
      </c>
      <c r="AZ14" s="17">
        <v>6.5276588953955203E-2</v>
      </c>
      <c r="BA14" s="17">
        <v>0</v>
      </c>
      <c r="BB14" s="17"/>
      <c r="BC14" s="17">
        <v>5.9141552672266701E-2</v>
      </c>
      <c r="BD14" s="17">
        <v>1.6149926016155301E-2</v>
      </c>
      <c r="BE14" s="17">
        <v>0</v>
      </c>
      <c r="BF14" s="17">
        <v>4.3380586836215498E-2</v>
      </c>
      <c r="BG14" s="17">
        <v>1.8717262873808101E-2</v>
      </c>
      <c r="BH14" s="17">
        <v>0</v>
      </c>
      <c r="BI14" s="17"/>
      <c r="BJ14" s="17">
        <v>2.2119047965331401E-2</v>
      </c>
      <c r="BK14" s="17">
        <v>4.0044930793883798E-2</v>
      </c>
      <c r="BL14" s="17">
        <v>3.4293174720330603E-2</v>
      </c>
      <c r="BM14" s="17">
        <v>4.5230802236085298E-2</v>
      </c>
      <c r="BN14" s="17">
        <v>1.06418123022672E-2</v>
      </c>
      <c r="BO14" s="17">
        <v>5.1451179620498201E-2</v>
      </c>
      <c r="BP14" s="17"/>
      <c r="BQ14" s="17">
        <v>4.4209273787951003E-2</v>
      </c>
      <c r="BR14" s="17">
        <v>1.5702666623988299E-2</v>
      </c>
      <c r="BS14" s="17"/>
      <c r="BT14" s="17">
        <v>4.0917815475242002E-2</v>
      </c>
      <c r="BU14" s="17">
        <v>3.0743636753348499E-2</v>
      </c>
      <c r="BV14" s="17"/>
      <c r="BW14" s="17">
        <v>2.54721116667995E-2</v>
      </c>
      <c r="BX14" s="17">
        <v>4.4265499080016701E-2</v>
      </c>
    </row>
    <row r="15" spans="2:76" x14ac:dyDescent="0.35">
      <c r="B15" s="18" t="s">
        <v>341</v>
      </c>
      <c r="C15" s="20">
        <v>0.21049431911730901</v>
      </c>
      <c r="D15" s="20">
        <v>0.227127027124706</v>
      </c>
      <c r="E15" s="20">
        <v>0.19683415399121301</v>
      </c>
      <c r="F15" s="20"/>
      <c r="G15" s="20">
        <v>0.188703777637586</v>
      </c>
      <c r="H15" s="20">
        <v>0.23654127754912299</v>
      </c>
      <c r="I15" s="20">
        <v>0.20368437244103099</v>
      </c>
      <c r="J15" s="20"/>
      <c r="K15" s="20">
        <v>0.33289960211354802</v>
      </c>
      <c r="L15" s="20">
        <v>0.146065722294203</v>
      </c>
      <c r="M15" s="20">
        <v>0.239375546792779</v>
      </c>
      <c r="N15" s="20">
        <v>0.20815148985385101</v>
      </c>
      <c r="O15" s="20">
        <v>0.14387411943519399</v>
      </c>
      <c r="P15" s="20">
        <v>0.16116695304329701</v>
      </c>
      <c r="Q15" s="20">
        <v>0.32113993394124501</v>
      </c>
      <c r="R15" s="20">
        <v>0.12348486599333</v>
      </c>
      <c r="S15" s="20">
        <v>0.39856923676939399</v>
      </c>
      <c r="T15" s="20">
        <v>0.13999069836205999</v>
      </c>
      <c r="U15" s="20">
        <v>0.22847510415562999</v>
      </c>
      <c r="V15" s="20">
        <v>0.28578521488092501</v>
      </c>
      <c r="W15" s="20">
        <v>0.30537992069615399</v>
      </c>
      <c r="X15" s="20">
        <v>0.269448603846285</v>
      </c>
      <c r="Y15" s="20">
        <v>0.14473331922143101</v>
      </c>
      <c r="Z15" s="20">
        <v>0.20243174441053899</v>
      </c>
      <c r="AA15" s="20"/>
      <c r="AB15" s="20">
        <v>0.184811367413764</v>
      </c>
      <c r="AC15" s="20">
        <v>0.25525020905415602</v>
      </c>
      <c r="AD15" s="20">
        <v>0.23597916463046401</v>
      </c>
      <c r="AE15" s="20">
        <v>7.7391429034338197E-2</v>
      </c>
      <c r="AF15" s="20"/>
      <c r="AG15" s="20">
        <v>0.19393501049220399</v>
      </c>
      <c r="AH15" s="20">
        <v>0.26362303364377798</v>
      </c>
      <c r="AI15" s="20">
        <v>0.245048523648669</v>
      </c>
      <c r="AJ15" s="20">
        <v>0.34650721002093299</v>
      </c>
      <c r="AK15" s="20"/>
      <c r="AL15" s="20">
        <v>0.14980444754507899</v>
      </c>
      <c r="AM15" s="20">
        <v>0.21002049100371101</v>
      </c>
      <c r="AN15" s="20">
        <v>0.275625622845938</v>
      </c>
      <c r="AO15" s="20">
        <v>0.21470520932957701</v>
      </c>
      <c r="AP15" s="20">
        <v>0.27947268798262498</v>
      </c>
      <c r="AQ15" s="20">
        <v>0.29785024350237399</v>
      </c>
      <c r="AR15" s="20"/>
      <c r="AS15" s="20">
        <v>0.21730633614384701</v>
      </c>
      <c r="AT15" s="20">
        <v>0.15326474162720999</v>
      </c>
      <c r="AU15" s="20">
        <v>0.15326474162720999</v>
      </c>
      <c r="AV15" s="20" t="s">
        <v>136</v>
      </c>
      <c r="AW15" s="20" t="s">
        <v>136</v>
      </c>
      <c r="AX15" s="20" t="s">
        <v>136</v>
      </c>
      <c r="AY15" s="20">
        <v>0.21598523386641</v>
      </c>
      <c r="AZ15" s="20">
        <v>0.20708200060100801</v>
      </c>
      <c r="BA15" s="20">
        <v>0.31078057299475398</v>
      </c>
      <c r="BB15" s="20"/>
      <c r="BC15" s="20">
        <v>0.20993743129051601</v>
      </c>
      <c r="BD15" s="20">
        <v>0.171267790406155</v>
      </c>
      <c r="BE15" s="20">
        <v>0.27191907445458802</v>
      </c>
      <c r="BF15" s="20">
        <v>0.22638723798476201</v>
      </c>
      <c r="BG15" s="20">
        <v>0.20443790128432199</v>
      </c>
      <c r="BH15" s="20">
        <v>0.27468038907967701</v>
      </c>
      <c r="BI15" s="20"/>
      <c r="BJ15" s="20">
        <v>0.18743128774526099</v>
      </c>
      <c r="BK15" s="20">
        <v>0.217793945353708</v>
      </c>
      <c r="BL15" s="20">
        <v>0.151303522441262</v>
      </c>
      <c r="BM15" s="20">
        <v>0.22671424471221199</v>
      </c>
      <c r="BN15" s="20">
        <v>0.214614519801203</v>
      </c>
      <c r="BO15" s="20">
        <v>0.224609379199563</v>
      </c>
      <c r="BP15" s="20"/>
      <c r="BQ15" s="20">
        <v>0.20646327797271999</v>
      </c>
      <c r="BR15" s="20">
        <v>0.21637749016966101</v>
      </c>
      <c r="BS15" s="20"/>
      <c r="BT15" s="20">
        <v>0.19689626716209599</v>
      </c>
      <c r="BU15" s="20">
        <v>0.22679058510015301</v>
      </c>
      <c r="BV15" s="20"/>
      <c r="BW15" s="20">
        <v>0.213667175349847</v>
      </c>
      <c r="BX15" s="20">
        <v>0.20854001896530899</v>
      </c>
    </row>
    <row r="16" spans="2:76" x14ac:dyDescent="0.35">
      <c r="B16" s="18" t="s">
        <v>342</v>
      </c>
      <c r="C16" s="20">
        <v>0.61025625145797702</v>
      </c>
      <c r="D16" s="20">
        <v>0.56780762716143696</v>
      </c>
      <c r="E16" s="20">
        <v>0.645555802860873</v>
      </c>
      <c r="F16" s="20"/>
      <c r="G16" s="20">
        <v>0.58949428983921603</v>
      </c>
      <c r="H16" s="20">
        <v>0.56367639075729603</v>
      </c>
      <c r="I16" s="20">
        <v>0.62995549305015797</v>
      </c>
      <c r="J16" s="20"/>
      <c r="K16" s="20">
        <v>0.46839390561289301</v>
      </c>
      <c r="L16" s="20">
        <v>0.67093216343526596</v>
      </c>
      <c r="M16" s="20">
        <v>0.56092672439101599</v>
      </c>
      <c r="N16" s="20">
        <v>0.58629925349359202</v>
      </c>
      <c r="O16" s="20">
        <v>0.56948028952691598</v>
      </c>
      <c r="P16" s="20">
        <v>0.75824957043505403</v>
      </c>
      <c r="Q16" s="20">
        <v>0.44663064375809097</v>
      </c>
      <c r="R16" s="20">
        <v>0.64928610991008195</v>
      </c>
      <c r="S16" s="20">
        <v>0.37293725185659998</v>
      </c>
      <c r="T16" s="20">
        <v>0.71310571351428897</v>
      </c>
      <c r="U16" s="20">
        <v>0.65941755591936102</v>
      </c>
      <c r="V16" s="20">
        <v>0.50616602755331896</v>
      </c>
      <c r="W16" s="20">
        <v>0.43434194105048102</v>
      </c>
      <c r="X16" s="20">
        <v>0.730551396153715</v>
      </c>
      <c r="Y16" s="20">
        <v>0.80688356145061102</v>
      </c>
      <c r="Z16" s="20">
        <v>0.73664321569555802</v>
      </c>
      <c r="AA16" s="20"/>
      <c r="AB16" s="20">
        <v>0.58830265243828594</v>
      </c>
      <c r="AC16" s="20">
        <v>0.58345088055890504</v>
      </c>
      <c r="AD16" s="20">
        <v>0.62273875983659199</v>
      </c>
      <c r="AE16" s="20">
        <v>0.75993496583093201</v>
      </c>
      <c r="AF16" s="20"/>
      <c r="AG16" s="20">
        <v>0.63096042679704401</v>
      </c>
      <c r="AH16" s="20">
        <v>0.48716890768197502</v>
      </c>
      <c r="AI16" s="20">
        <v>0.57940162252015004</v>
      </c>
      <c r="AJ16" s="20">
        <v>0.49118144786215701</v>
      </c>
      <c r="AK16" s="20"/>
      <c r="AL16" s="20">
        <v>0.71499814282602603</v>
      </c>
      <c r="AM16" s="20">
        <v>0.64711656285292196</v>
      </c>
      <c r="AN16" s="20">
        <v>0.51300376215361498</v>
      </c>
      <c r="AO16" s="20">
        <v>0.521852839190448</v>
      </c>
      <c r="AP16" s="20">
        <v>0.56322590453907795</v>
      </c>
      <c r="AQ16" s="20">
        <v>0.46937510797385601</v>
      </c>
      <c r="AR16" s="20"/>
      <c r="AS16" s="20">
        <v>0.60228756148013196</v>
      </c>
      <c r="AT16" s="20">
        <v>0.61941775802735599</v>
      </c>
      <c r="AU16" s="20">
        <v>0.61941775802735599</v>
      </c>
      <c r="AV16" s="20" t="s">
        <v>136</v>
      </c>
      <c r="AW16" s="20" t="s">
        <v>136</v>
      </c>
      <c r="AX16" s="20" t="s">
        <v>136</v>
      </c>
      <c r="AY16" s="20">
        <v>0.61371179035948997</v>
      </c>
      <c r="AZ16" s="20">
        <v>0.62410373963096799</v>
      </c>
      <c r="BA16" s="20">
        <v>0.68921942700524597</v>
      </c>
      <c r="BB16" s="20"/>
      <c r="BC16" s="20">
        <v>0.59917022284480004</v>
      </c>
      <c r="BD16" s="20">
        <v>0.76961564606381205</v>
      </c>
      <c r="BE16" s="20">
        <v>0.54470721588194604</v>
      </c>
      <c r="BF16" s="20">
        <v>0.57225576344485096</v>
      </c>
      <c r="BG16" s="20">
        <v>0.611674125737807</v>
      </c>
      <c r="BH16" s="20">
        <v>0.52882526067415303</v>
      </c>
      <c r="BI16" s="20"/>
      <c r="BJ16" s="20">
        <v>0.58597043756701395</v>
      </c>
      <c r="BK16" s="20">
        <v>0.63367189852169903</v>
      </c>
      <c r="BL16" s="20">
        <v>0.61106243866912902</v>
      </c>
      <c r="BM16" s="20">
        <v>0.58940916449200298</v>
      </c>
      <c r="BN16" s="20">
        <v>0.62885554607744099</v>
      </c>
      <c r="BO16" s="20">
        <v>0.61944189348991097</v>
      </c>
      <c r="BP16" s="20"/>
      <c r="BQ16" s="20">
        <v>0.62111305309342502</v>
      </c>
      <c r="BR16" s="20">
        <v>0.58601085202127001</v>
      </c>
      <c r="BS16" s="20"/>
      <c r="BT16" s="20">
        <v>0.64247329551962196</v>
      </c>
      <c r="BU16" s="20">
        <v>0.57922142073368799</v>
      </c>
      <c r="BV16" s="20"/>
      <c r="BW16" s="20">
        <v>0.59888728886862197</v>
      </c>
      <c r="BX16" s="20">
        <v>0.65018325893400397</v>
      </c>
    </row>
    <row r="17" spans="2:76" x14ac:dyDescent="0.35">
      <c r="B17" s="18" t="s">
        <v>109</v>
      </c>
      <c r="C17" s="21">
        <v>-0.39976193234066798</v>
      </c>
      <c r="D17" s="21">
        <v>-0.34068060003673201</v>
      </c>
      <c r="E17" s="21">
        <v>-0.44872164886965998</v>
      </c>
      <c r="F17" s="21"/>
      <c r="G17" s="21">
        <v>-0.40079051220162998</v>
      </c>
      <c r="H17" s="21">
        <v>-0.32713511320817301</v>
      </c>
      <c r="I17" s="21">
        <v>-0.42627112060912697</v>
      </c>
      <c r="J17" s="21"/>
      <c r="K17" s="21">
        <v>-0.13549430349934499</v>
      </c>
      <c r="L17" s="21">
        <v>-0.52486644114106296</v>
      </c>
      <c r="M17" s="21">
        <v>-0.32155117759823698</v>
      </c>
      <c r="N17" s="21">
        <v>-0.37814776363974001</v>
      </c>
      <c r="O17" s="21">
        <v>-0.42560617009172302</v>
      </c>
      <c r="P17" s="21">
        <v>-0.59708261739175705</v>
      </c>
      <c r="Q17" s="21">
        <v>-0.12549070981684499</v>
      </c>
      <c r="R17" s="21">
        <v>-0.52580124391675198</v>
      </c>
      <c r="S17" s="21">
        <v>2.5631984912794298E-2</v>
      </c>
      <c r="T17" s="21">
        <v>-0.57311501515222896</v>
      </c>
      <c r="U17" s="21">
        <v>-0.43094245176373103</v>
      </c>
      <c r="V17" s="21">
        <v>-0.22038081267239401</v>
      </c>
      <c r="W17" s="21">
        <v>-0.12896202035432699</v>
      </c>
      <c r="X17" s="21">
        <v>-0.46110279230743001</v>
      </c>
      <c r="Y17" s="21">
        <v>-0.66215024222917995</v>
      </c>
      <c r="Z17" s="21">
        <v>-0.53421147128502</v>
      </c>
      <c r="AA17" s="21"/>
      <c r="AB17" s="21">
        <v>-0.40349128502452197</v>
      </c>
      <c r="AC17" s="21">
        <v>-0.32820067150474902</v>
      </c>
      <c r="AD17" s="21">
        <v>-0.38675959520612901</v>
      </c>
      <c r="AE17" s="21">
        <v>-0.68254353679659396</v>
      </c>
      <c r="AF17" s="21"/>
      <c r="AG17" s="21">
        <v>-0.43702541630483999</v>
      </c>
      <c r="AH17" s="21">
        <v>-0.22354587403819701</v>
      </c>
      <c r="AI17" s="21">
        <v>-0.33435309887148101</v>
      </c>
      <c r="AJ17" s="21">
        <v>-0.14467423784122399</v>
      </c>
      <c r="AK17" s="21"/>
      <c r="AL17" s="21">
        <v>-0.56519369528094698</v>
      </c>
      <c r="AM17" s="21">
        <v>-0.43709607184921101</v>
      </c>
      <c r="AN17" s="21">
        <v>-0.23737813930767701</v>
      </c>
      <c r="AO17" s="21">
        <v>-0.30714762986087202</v>
      </c>
      <c r="AP17" s="21">
        <v>-0.28375321655645303</v>
      </c>
      <c r="AQ17" s="21">
        <v>-0.17152486447148199</v>
      </c>
      <c r="AR17" s="21"/>
      <c r="AS17" s="21">
        <v>-0.38498122533628398</v>
      </c>
      <c r="AT17" s="21">
        <v>-0.466153016400146</v>
      </c>
      <c r="AU17" s="21">
        <v>-0.466153016400146</v>
      </c>
      <c r="AV17" s="21" t="s">
        <v>136</v>
      </c>
      <c r="AW17" s="21" t="s">
        <v>136</v>
      </c>
      <c r="AX17" s="21" t="s">
        <v>136</v>
      </c>
      <c r="AY17" s="21">
        <v>-0.39772655649308097</v>
      </c>
      <c r="AZ17" s="21">
        <v>-0.41702173902995998</v>
      </c>
      <c r="BA17" s="21">
        <v>-0.37843885401049099</v>
      </c>
      <c r="BB17" s="21"/>
      <c r="BC17" s="21">
        <v>-0.38923279155428397</v>
      </c>
      <c r="BD17" s="21">
        <v>-0.59834785565765602</v>
      </c>
      <c r="BE17" s="21">
        <v>-0.27278814142735802</v>
      </c>
      <c r="BF17" s="21">
        <v>-0.34586852546009</v>
      </c>
      <c r="BG17" s="21">
        <v>-0.40723622445348501</v>
      </c>
      <c r="BH17" s="21">
        <v>-0.25414487159447602</v>
      </c>
      <c r="BI17" s="21"/>
      <c r="BJ17" s="21">
        <v>-0.39853914982175298</v>
      </c>
      <c r="BK17" s="21">
        <v>-0.41587795316799098</v>
      </c>
      <c r="BL17" s="21">
        <v>-0.45975891622786702</v>
      </c>
      <c r="BM17" s="21">
        <v>-0.36269491977979101</v>
      </c>
      <c r="BN17" s="21">
        <v>-0.41424102627623799</v>
      </c>
      <c r="BO17" s="21">
        <v>-0.39483251429034799</v>
      </c>
      <c r="BP17" s="21"/>
      <c r="BQ17" s="21">
        <v>-0.414649775120705</v>
      </c>
      <c r="BR17" s="21">
        <v>-0.369633361851609</v>
      </c>
      <c r="BS17" s="21"/>
      <c r="BT17" s="21">
        <v>-0.44557702835752699</v>
      </c>
      <c r="BU17" s="21">
        <v>-0.352430835633535</v>
      </c>
      <c r="BV17" s="21"/>
      <c r="BW17" s="21">
        <v>-0.385220113518775</v>
      </c>
      <c r="BX17" s="21">
        <v>-0.44164323996869498</v>
      </c>
    </row>
    <row r="18" spans="2:76" x14ac:dyDescent="0.35">
      <c r="B18" s="16" t="s">
        <v>503</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353</v>
      </c>
      <c r="C9" s="17">
        <v>3.7897844208078998E-2</v>
      </c>
      <c r="D9" s="17">
        <v>3.21129454229011E-2</v>
      </c>
      <c r="E9" s="17">
        <v>4.2978305539435303E-2</v>
      </c>
      <c r="F9" s="17"/>
      <c r="G9" s="17">
        <v>5.0676224977635902E-2</v>
      </c>
      <c r="H9" s="17">
        <v>7.3384058568733396E-2</v>
      </c>
      <c r="I9" s="17">
        <v>2.32728912380059E-2</v>
      </c>
      <c r="J9" s="17"/>
      <c r="K9" s="17">
        <v>3.6698383226883798E-2</v>
      </c>
      <c r="L9" s="17">
        <v>2.90932464731169E-2</v>
      </c>
      <c r="M9" s="17">
        <v>2.7773053864453098E-2</v>
      </c>
      <c r="N9" s="17">
        <v>0</v>
      </c>
      <c r="O9" s="17">
        <v>0.14093458915665899</v>
      </c>
      <c r="P9" s="17">
        <v>8.0583476521648698E-2</v>
      </c>
      <c r="Q9" s="17">
        <v>3.3776862163179801E-2</v>
      </c>
      <c r="R9" s="17">
        <v>0</v>
      </c>
      <c r="S9" s="17">
        <v>5.6076823892714997E-2</v>
      </c>
      <c r="T9" s="17">
        <v>2.9227260975219198E-2</v>
      </c>
      <c r="U9" s="17">
        <v>8.1441327808684696E-2</v>
      </c>
      <c r="V9" s="17">
        <v>0</v>
      </c>
      <c r="W9" s="17">
        <v>6.3232684407820705E-2</v>
      </c>
      <c r="X9" s="17">
        <v>8.8207017894320797E-2</v>
      </c>
      <c r="Y9" s="17">
        <v>0.14567603838827201</v>
      </c>
      <c r="Z9" s="17">
        <v>7.0720264375063194E-2</v>
      </c>
      <c r="AA9" s="17"/>
      <c r="AB9" s="17">
        <v>4.1531294309168E-2</v>
      </c>
      <c r="AC9" s="17">
        <v>3.3454386888707603E-2</v>
      </c>
      <c r="AD9" s="17">
        <v>4.9939392737061702E-2</v>
      </c>
      <c r="AE9" s="17">
        <v>3.2656448805955599E-2</v>
      </c>
      <c r="AF9" s="17"/>
      <c r="AG9" s="17">
        <v>3.4404615919012803E-2</v>
      </c>
      <c r="AH9" s="17">
        <v>2.3387837114981099E-2</v>
      </c>
      <c r="AI9" s="17">
        <v>6.7838750324328304E-2</v>
      </c>
      <c r="AJ9" s="17">
        <v>7.7006931484760496E-2</v>
      </c>
      <c r="AK9" s="17"/>
      <c r="AL9" s="17">
        <v>2.6784282044570101E-2</v>
      </c>
      <c r="AM9" s="17">
        <v>2.81342320250768E-2</v>
      </c>
      <c r="AN9" s="17">
        <v>3.8049353332392698E-2</v>
      </c>
      <c r="AO9" s="17">
        <v>9.5288360648626003E-2</v>
      </c>
      <c r="AP9" s="17">
        <v>0.13184421709954</v>
      </c>
      <c r="AQ9" s="17">
        <v>7.0986983944862095E-2</v>
      </c>
      <c r="AR9" s="17"/>
      <c r="AS9" s="17">
        <v>2.8406221337910601E-2</v>
      </c>
      <c r="AT9" s="17">
        <v>5.4104658195116201E-2</v>
      </c>
      <c r="AU9" s="17">
        <v>5.4104658195116201E-2</v>
      </c>
      <c r="AV9" s="17" t="s">
        <v>136</v>
      </c>
      <c r="AW9" s="17" t="s">
        <v>136</v>
      </c>
      <c r="AX9" s="17" t="s">
        <v>136</v>
      </c>
      <c r="AY9" s="17">
        <v>0</v>
      </c>
      <c r="AZ9" s="17">
        <v>9.7104794819922804E-2</v>
      </c>
      <c r="BA9" s="17">
        <v>0.31078057299475398</v>
      </c>
      <c r="BB9" s="17"/>
      <c r="BC9" s="17">
        <v>2.2639517572138501E-2</v>
      </c>
      <c r="BD9" s="17">
        <v>0.103069902106106</v>
      </c>
      <c r="BE9" s="17">
        <v>5.1225961464964699E-2</v>
      </c>
      <c r="BF9" s="17">
        <v>6.3833482940522601E-2</v>
      </c>
      <c r="BG9" s="17">
        <v>2.7007156770272898E-2</v>
      </c>
      <c r="BH9" s="17">
        <v>0</v>
      </c>
      <c r="BI9" s="17"/>
      <c r="BJ9" s="17">
        <v>2.1765078089106299E-2</v>
      </c>
      <c r="BK9" s="17">
        <v>2.2044096761594099E-2</v>
      </c>
      <c r="BL9" s="17">
        <v>6.0701065269856302E-2</v>
      </c>
      <c r="BM9" s="17">
        <v>3.41153230434314E-2</v>
      </c>
      <c r="BN9" s="17">
        <v>7.84044203922621E-2</v>
      </c>
      <c r="BO9" s="17">
        <v>2.7282521818139099E-2</v>
      </c>
      <c r="BP9" s="17"/>
      <c r="BQ9" s="17">
        <v>3.19583860164541E-2</v>
      </c>
      <c r="BR9" s="17">
        <v>5.24048469063262E-2</v>
      </c>
      <c r="BS9" s="17"/>
      <c r="BT9" s="17">
        <v>1.451856451135E-2</v>
      </c>
      <c r="BU9" s="17">
        <v>6.1753470046291503E-2</v>
      </c>
      <c r="BV9" s="17"/>
      <c r="BW9" s="17">
        <v>3.0437111154873801E-2</v>
      </c>
      <c r="BX9" s="17">
        <v>5.5141060289460003E-2</v>
      </c>
    </row>
    <row r="10" spans="2:76" x14ac:dyDescent="0.35">
      <c r="B10" s="18" t="s">
        <v>354</v>
      </c>
      <c r="C10" s="17">
        <v>0.95743500449823105</v>
      </c>
      <c r="D10" s="17">
        <v>0.967887054577099</v>
      </c>
      <c r="E10" s="17">
        <v>0.94833253324139699</v>
      </c>
      <c r="F10" s="17"/>
      <c r="G10" s="17">
        <v>0.93136226668726296</v>
      </c>
      <c r="H10" s="17">
        <v>0.91378830582360704</v>
      </c>
      <c r="I10" s="17">
        <v>0.97672710876199398</v>
      </c>
      <c r="J10" s="17"/>
      <c r="K10" s="17">
        <v>0.94794806466412995</v>
      </c>
      <c r="L10" s="17">
        <v>0.96200822572815403</v>
      </c>
      <c r="M10" s="17">
        <v>0.97222694613554705</v>
      </c>
      <c r="N10" s="17">
        <v>1</v>
      </c>
      <c r="O10" s="17">
        <v>0.85906541084334098</v>
      </c>
      <c r="P10" s="17">
        <v>0.91941652347835101</v>
      </c>
      <c r="Q10" s="17">
        <v>0.96622313783682001</v>
      </c>
      <c r="R10" s="17">
        <v>1</v>
      </c>
      <c r="S10" s="17">
        <v>0.94392317610728504</v>
      </c>
      <c r="T10" s="17">
        <v>0.97077273902478101</v>
      </c>
      <c r="U10" s="17">
        <v>0.91855867219131504</v>
      </c>
      <c r="V10" s="17">
        <v>1</v>
      </c>
      <c r="W10" s="17">
        <v>0.90798076543071304</v>
      </c>
      <c r="X10" s="17">
        <v>0.91179298210567905</v>
      </c>
      <c r="Y10" s="17">
        <v>0.85432396161172797</v>
      </c>
      <c r="Z10" s="17">
        <v>0.92927973562493704</v>
      </c>
      <c r="AA10" s="17"/>
      <c r="AB10" s="17">
        <v>0.94783358489175196</v>
      </c>
      <c r="AC10" s="17">
        <v>0.96654561311129195</v>
      </c>
      <c r="AD10" s="17">
        <v>0.95006060726293795</v>
      </c>
      <c r="AE10" s="17">
        <v>0.95120108846281504</v>
      </c>
      <c r="AF10" s="17"/>
      <c r="AG10" s="17">
        <v>0.96100275529364798</v>
      </c>
      <c r="AH10" s="17">
        <v>0.94929845703287197</v>
      </c>
      <c r="AI10" s="17">
        <v>0.93216124967567204</v>
      </c>
      <c r="AJ10" s="17">
        <v>0.92299306851523899</v>
      </c>
      <c r="AK10" s="17"/>
      <c r="AL10" s="17">
        <v>0.96800917850215695</v>
      </c>
      <c r="AM10" s="17">
        <v>0.97186576797492297</v>
      </c>
      <c r="AN10" s="17">
        <v>0.94484420018346404</v>
      </c>
      <c r="AO10" s="17">
        <v>0.904711639351374</v>
      </c>
      <c r="AP10" s="17">
        <v>0.86815578290046003</v>
      </c>
      <c r="AQ10" s="17">
        <v>0.92901301605513797</v>
      </c>
      <c r="AR10" s="17"/>
      <c r="AS10" s="17">
        <v>0.97159377866208896</v>
      </c>
      <c r="AT10" s="17">
        <v>0.93731853704311097</v>
      </c>
      <c r="AU10" s="17">
        <v>0.93731853704311097</v>
      </c>
      <c r="AV10" s="17" t="s">
        <v>136</v>
      </c>
      <c r="AW10" s="17" t="s">
        <v>136</v>
      </c>
      <c r="AX10" s="17" t="s">
        <v>136</v>
      </c>
      <c r="AY10" s="17">
        <v>0.93820127637016404</v>
      </c>
      <c r="AZ10" s="17">
        <v>0.86028815906088196</v>
      </c>
      <c r="BA10" s="17">
        <v>0.68921942700524597</v>
      </c>
      <c r="BB10" s="17"/>
      <c r="BC10" s="17">
        <v>0.977360482427862</v>
      </c>
      <c r="BD10" s="17">
        <v>0.87762700005856897</v>
      </c>
      <c r="BE10" s="17">
        <v>0.94877403853503495</v>
      </c>
      <c r="BF10" s="17">
        <v>0.93616651705947695</v>
      </c>
      <c r="BG10" s="17">
        <v>0.96935960430788204</v>
      </c>
      <c r="BH10" s="17">
        <v>0.88526145393436095</v>
      </c>
      <c r="BI10" s="17"/>
      <c r="BJ10" s="17">
        <v>0.97823492191089401</v>
      </c>
      <c r="BK10" s="17">
        <v>0.97795590323840598</v>
      </c>
      <c r="BL10" s="17">
        <v>0.93929893473014403</v>
      </c>
      <c r="BM10" s="17">
        <v>0.95462965778822395</v>
      </c>
      <c r="BN10" s="17">
        <v>0.92159557960773797</v>
      </c>
      <c r="BO10" s="17">
        <v>0.96051728931885005</v>
      </c>
      <c r="BP10" s="17"/>
      <c r="BQ10" s="17">
        <v>0.96322625395343098</v>
      </c>
      <c r="BR10" s="17">
        <v>0.94322007622186599</v>
      </c>
      <c r="BS10" s="17"/>
      <c r="BT10" s="17">
        <v>0.98174500155611599</v>
      </c>
      <c r="BU10" s="17">
        <v>0.93258911954529999</v>
      </c>
      <c r="BV10" s="17"/>
      <c r="BW10" s="17">
        <v>0.96238354052865305</v>
      </c>
      <c r="BX10" s="17">
        <v>0.94485893971054002</v>
      </c>
    </row>
    <row r="11" spans="2:76" x14ac:dyDescent="0.35">
      <c r="B11" s="18" t="s">
        <v>97</v>
      </c>
      <c r="C11" s="19">
        <v>4.6671512936901699E-3</v>
      </c>
      <c r="D11" s="19">
        <v>0</v>
      </c>
      <c r="E11" s="19">
        <v>8.6891612191676605E-3</v>
      </c>
      <c r="F11" s="19"/>
      <c r="G11" s="19">
        <v>1.7961508335100702E-2</v>
      </c>
      <c r="H11" s="19">
        <v>1.2827635607659701E-2</v>
      </c>
      <c r="I11" s="19">
        <v>0</v>
      </c>
      <c r="J11" s="19"/>
      <c r="K11" s="19">
        <v>1.53535521089865E-2</v>
      </c>
      <c r="L11" s="19">
        <v>8.8985277987290393E-3</v>
      </c>
      <c r="M11" s="19">
        <v>0</v>
      </c>
      <c r="N11" s="19">
        <v>0</v>
      </c>
      <c r="O11" s="19">
        <v>0</v>
      </c>
      <c r="P11" s="19">
        <v>0</v>
      </c>
      <c r="Q11" s="19">
        <v>0</v>
      </c>
      <c r="R11" s="19">
        <v>0</v>
      </c>
      <c r="S11" s="19">
        <v>0</v>
      </c>
      <c r="T11" s="19">
        <v>0</v>
      </c>
      <c r="U11" s="19">
        <v>0</v>
      </c>
      <c r="V11" s="19">
        <v>0</v>
      </c>
      <c r="W11" s="19">
        <v>2.8786550161465901E-2</v>
      </c>
      <c r="X11" s="19">
        <v>0</v>
      </c>
      <c r="Y11" s="19">
        <v>0</v>
      </c>
      <c r="Z11" s="19">
        <v>0</v>
      </c>
      <c r="AA11" s="19"/>
      <c r="AB11" s="19">
        <v>1.0635120799079901E-2</v>
      </c>
      <c r="AC11" s="19">
        <v>0</v>
      </c>
      <c r="AD11" s="19">
        <v>0</v>
      </c>
      <c r="AE11" s="19">
        <v>1.6142462731229702E-2</v>
      </c>
      <c r="AF11" s="19"/>
      <c r="AG11" s="19">
        <v>4.59262878733919E-3</v>
      </c>
      <c r="AH11" s="19">
        <v>2.73137058521471E-2</v>
      </c>
      <c r="AI11" s="19">
        <v>0</v>
      </c>
      <c r="AJ11" s="19">
        <v>0</v>
      </c>
      <c r="AK11" s="19"/>
      <c r="AL11" s="19">
        <v>5.20653945327263E-3</v>
      </c>
      <c r="AM11" s="19">
        <v>0</v>
      </c>
      <c r="AN11" s="19">
        <v>1.7106446484143601E-2</v>
      </c>
      <c r="AO11" s="19">
        <v>0</v>
      </c>
      <c r="AP11" s="19">
        <v>0</v>
      </c>
      <c r="AQ11" s="19">
        <v>0</v>
      </c>
      <c r="AR11" s="19"/>
      <c r="AS11" s="19">
        <v>0</v>
      </c>
      <c r="AT11" s="19">
        <v>8.5768047617731501E-3</v>
      </c>
      <c r="AU11" s="19">
        <v>8.5768047617731501E-3</v>
      </c>
      <c r="AV11" s="19" t="s">
        <v>136</v>
      </c>
      <c r="AW11" s="19" t="s">
        <v>136</v>
      </c>
      <c r="AX11" s="19" t="s">
        <v>136</v>
      </c>
      <c r="AY11" s="19">
        <v>6.1798723629836301E-2</v>
      </c>
      <c r="AZ11" s="19">
        <v>4.2607046119195101E-2</v>
      </c>
      <c r="BA11" s="19">
        <v>0</v>
      </c>
      <c r="BB11" s="19"/>
      <c r="BC11" s="19">
        <v>0</v>
      </c>
      <c r="BD11" s="19">
        <v>1.9303097835324901E-2</v>
      </c>
      <c r="BE11" s="19">
        <v>0</v>
      </c>
      <c r="BF11" s="19">
        <v>0</v>
      </c>
      <c r="BG11" s="19">
        <v>3.6332389218454199E-3</v>
      </c>
      <c r="BH11" s="19">
        <v>0.114738546065639</v>
      </c>
      <c r="BI11" s="19"/>
      <c r="BJ11" s="19">
        <v>0</v>
      </c>
      <c r="BK11" s="19">
        <v>0</v>
      </c>
      <c r="BL11" s="19">
        <v>0</v>
      </c>
      <c r="BM11" s="19">
        <v>1.12550191683448E-2</v>
      </c>
      <c r="BN11" s="19">
        <v>0</v>
      </c>
      <c r="BO11" s="19">
        <v>1.2200188863011101E-2</v>
      </c>
      <c r="BP11" s="19"/>
      <c r="BQ11" s="19">
        <v>4.8153600301151598E-3</v>
      </c>
      <c r="BR11" s="19">
        <v>4.3750768718073697E-3</v>
      </c>
      <c r="BS11" s="19"/>
      <c r="BT11" s="19">
        <v>3.7364339325337398E-3</v>
      </c>
      <c r="BU11" s="19">
        <v>5.6574104084083201E-3</v>
      </c>
      <c r="BV11" s="19"/>
      <c r="BW11" s="19">
        <v>7.1793483164726696E-3</v>
      </c>
      <c r="BX11" s="19">
        <v>0</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253</v>
      </c>
      <c r="E2" s="26"/>
      <c r="F2" s="26"/>
      <c r="G2" s="26"/>
      <c r="H2" s="26"/>
      <c r="I2" s="26"/>
    </row>
    <row r="6" spans="2:9" ht="50" customHeight="1" x14ac:dyDescent="0.35">
      <c r="B6" s="23" t="s">
        <v>15</v>
      </c>
      <c r="C6" s="23" t="s">
        <v>247</v>
      </c>
      <c r="D6" s="23" t="s">
        <v>356</v>
      </c>
      <c r="E6" s="23" t="s">
        <v>357</v>
      </c>
      <c r="F6" s="23" t="s">
        <v>250</v>
      </c>
      <c r="G6" s="23" t="s">
        <v>358</v>
      </c>
      <c r="H6" s="23" t="s">
        <v>252</v>
      </c>
    </row>
    <row r="7" spans="2:9" x14ac:dyDescent="0.35">
      <c r="B7" s="18" t="s">
        <v>216</v>
      </c>
      <c r="C7" s="17">
        <v>0.36604605892031999</v>
      </c>
      <c r="D7" s="17">
        <v>4.3223009707920701E-2</v>
      </c>
      <c r="E7" s="17">
        <v>3.9380912079639403E-2</v>
      </c>
      <c r="F7" s="17">
        <v>0.18602062353027099</v>
      </c>
      <c r="G7" s="17">
        <v>0.114772159879251</v>
      </c>
      <c r="H7" s="17">
        <v>6.3432849849327996E-2</v>
      </c>
    </row>
    <row r="8" spans="2:9" x14ac:dyDescent="0.35">
      <c r="B8" s="18" t="s">
        <v>217</v>
      </c>
      <c r="C8" s="17">
        <v>0.61388196218570901</v>
      </c>
      <c r="D8" s="17">
        <v>0.938351529901854</v>
      </c>
      <c r="E8" s="17">
        <v>0.94207109335719097</v>
      </c>
      <c r="F8" s="17">
        <v>0.775957384686221</v>
      </c>
      <c r="G8" s="17">
        <v>0.84126934332059</v>
      </c>
      <c r="H8" s="17">
        <v>0.91360893453978298</v>
      </c>
    </row>
    <row r="9" spans="2:9" x14ac:dyDescent="0.35">
      <c r="B9" s="18" t="s">
        <v>97</v>
      </c>
      <c r="C9" s="17">
        <v>2.0071978893971099E-2</v>
      </c>
      <c r="D9" s="17">
        <v>1.8425460390225499E-2</v>
      </c>
      <c r="E9" s="17">
        <v>1.8547994563169801E-2</v>
      </c>
      <c r="F9" s="17">
        <v>3.8021991783507299E-2</v>
      </c>
      <c r="G9" s="17">
        <v>4.39584968001593E-2</v>
      </c>
      <c r="H9" s="17">
        <v>2.29582156108885E-2</v>
      </c>
    </row>
    <row r="10" spans="2:9" x14ac:dyDescent="0.35">
      <c r="B10" s="16" t="s">
        <v>503</v>
      </c>
      <c r="C10" s="16"/>
      <c r="D10" s="16"/>
      <c r="E10" s="16"/>
      <c r="F10" s="16"/>
      <c r="G10" s="16"/>
      <c r="H10" s="16"/>
    </row>
    <row r="11" spans="2:9" x14ac:dyDescent="0.35">
      <c r="B11" t="s">
        <v>100</v>
      </c>
    </row>
    <row r="12" spans="2:9" x14ac:dyDescent="0.35">
      <c r="B12" t="s">
        <v>101</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216</v>
      </c>
      <c r="C9" s="17">
        <v>0.36604605892031999</v>
      </c>
      <c r="D9" s="17">
        <v>0.34663316397708499</v>
      </c>
      <c r="E9" s="17">
        <v>0.38380322399241201</v>
      </c>
      <c r="F9" s="17"/>
      <c r="G9" s="17">
        <v>0.337909885518755</v>
      </c>
      <c r="H9" s="17">
        <v>0.49078812490901702</v>
      </c>
      <c r="I9" s="17">
        <v>0.32383487180185599</v>
      </c>
      <c r="J9" s="17"/>
      <c r="K9" s="17">
        <v>0.36047485007115698</v>
      </c>
      <c r="L9" s="17">
        <v>0.35328935853398702</v>
      </c>
      <c r="M9" s="17">
        <v>0.29948084443544298</v>
      </c>
      <c r="N9" s="17">
        <v>0.38074831869811099</v>
      </c>
      <c r="O9" s="17">
        <v>0.43038520759208798</v>
      </c>
      <c r="P9" s="17">
        <v>0.48432235383929301</v>
      </c>
      <c r="Q9" s="17">
        <v>0.38891945817482798</v>
      </c>
      <c r="R9" s="17">
        <v>0.27329647786542499</v>
      </c>
      <c r="S9" s="17">
        <v>0.45727780268326701</v>
      </c>
      <c r="T9" s="17">
        <v>0.324457876114431</v>
      </c>
      <c r="U9" s="17">
        <v>0.46667109563964898</v>
      </c>
      <c r="V9" s="17">
        <v>0.49468460654754198</v>
      </c>
      <c r="W9" s="17">
        <v>0.48102339653394799</v>
      </c>
      <c r="X9" s="17">
        <v>0.44586263963492601</v>
      </c>
      <c r="Y9" s="17">
        <v>0.43094335676684198</v>
      </c>
      <c r="Z9" s="17">
        <v>0.44506623267210599</v>
      </c>
      <c r="AA9" s="17"/>
      <c r="AB9" s="17">
        <v>0.35836024487908202</v>
      </c>
      <c r="AC9" s="17">
        <v>0.35818922902040901</v>
      </c>
      <c r="AD9" s="17">
        <v>0.36456050139385798</v>
      </c>
      <c r="AE9" s="17">
        <v>0.40749297599919898</v>
      </c>
      <c r="AF9" s="17"/>
      <c r="AG9" s="17">
        <v>0.36809939419035098</v>
      </c>
      <c r="AH9" s="17">
        <v>0.46632720650636</v>
      </c>
      <c r="AI9" s="17">
        <v>0.363570073767157</v>
      </c>
      <c r="AJ9" s="17">
        <v>0.32514523712758397</v>
      </c>
      <c r="AK9" s="17"/>
      <c r="AL9" s="17">
        <v>0.37270169610498399</v>
      </c>
      <c r="AM9" s="17">
        <v>0.29153726748411901</v>
      </c>
      <c r="AN9" s="17">
        <v>0.415814709722439</v>
      </c>
      <c r="AO9" s="17">
        <v>0.29467751279425902</v>
      </c>
      <c r="AP9" s="17">
        <v>0.31372975464210801</v>
      </c>
      <c r="AQ9" s="17">
        <v>0.38676367438814102</v>
      </c>
      <c r="AR9" s="17"/>
      <c r="AS9" s="17">
        <v>0.37277479964105198</v>
      </c>
      <c r="AT9" s="17">
        <v>0.36381996912510201</v>
      </c>
      <c r="AU9" s="17">
        <v>0.36381996912510201</v>
      </c>
      <c r="AV9" s="17" t="s">
        <v>136</v>
      </c>
      <c r="AW9" s="17" t="s">
        <v>136</v>
      </c>
      <c r="AX9" s="17" t="s">
        <v>136</v>
      </c>
      <c r="AY9" s="17">
        <v>0.28528437303431398</v>
      </c>
      <c r="AZ9" s="17">
        <v>0.42700153909820099</v>
      </c>
      <c r="BA9" s="17">
        <v>0.62483990963455605</v>
      </c>
      <c r="BB9" s="17"/>
      <c r="BC9" s="17">
        <v>0.37563580713794797</v>
      </c>
      <c r="BD9" s="17">
        <v>0.33873742471910301</v>
      </c>
      <c r="BE9" s="17">
        <v>0.42141169237465798</v>
      </c>
      <c r="BF9" s="17">
        <v>0.42108158245157701</v>
      </c>
      <c r="BG9" s="17">
        <v>0.31526968040560799</v>
      </c>
      <c r="BH9" s="17">
        <v>0.773302657998438</v>
      </c>
      <c r="BI9" s="17"/>
      <c r="BJ9" s="17">
        <v>0.49229743648393298</v>
      </c>
      <c r="BK9" s="17">
        <v>0.37124077802369798</v>
      </c>
      <c r="BL9" s="17">
        <v>0.28899908420625398</v>
      </c>
      <c r="BM9" s="17">
        <v>0.32120728436785101</v>
      </c>
      <c r="BN9" s="17">
        <v>0.41344465280552101</v>
      </c>
      <c r="BO9" s="17">
        <v>0.31966479223194899</v>
      </c>
      <c r="BP9" s="17"/>
      <c r="BQ9" s="17">
        <v>0.35651009754625801</v>
      </c>
      <c r="BR9" s="17">
        <v>0.38068190674204899</v>
      </c>
      <c r="BS9" s="17"/>
      <c r="BT9" s="17">
        <v>0.35721101388562199</v>
      </c>
      <c r="BU9" s="17">
        <v>0.37347073518729901</v>
      </c>
      <c r="BV9" s="17"/>
      <c r="BW9" s="17">
        <v>0.40425615160974798</v>
      </c>
      <c r="BX9" s="17">
        <v>0.30123962076711402</v>
      </c>
    </row>
    <row r="10" spans="2:76" x14ac:dyDescent="0.35">
      <c r="B10" s="18" t="s">
        <v>217</v>
      </c>
      <c r="C10" s="17">
        <v>0.61388196218570901</v>
      </c>
      <c r="D10" s="17">
        <v>0.64387021607402095</v>
      </c>
      <c r="E10" s="17">
        <v>0.58698311625066801</v>
      </c>
      <c r="F10" s="17"/>
      <c r="G10" s="17">
        <v>0.62998865423502703</v>
      </c>
      <c r="H10" s="17">
        <v>0.49683780986305598</v>
      </c>
      <c r="I10" s="17">
        <v>0.65478434940102603</v>
      </c>
      <c r="J10" s="17"/>
      <c r="K10" s="17">
        <v>0.62118453933510698</v>
      </c>
      <c r="L10" s="17">
        <v>0.62522685011495605</v>
      </c>
      <c r="M10" s="17">
        <v>0.67383811737805599</v>
      </c>
      <c r="N10" s="17">
        <v>0.61925168130188901</v>
      </c>
      <c r="O10" s="17">
        <v>0.56961479240791202</v>
      </c>
      <c r="P10" s="17">
        <v>0.51567764616070699</v>
      </c>
      <c r="Q10" s="17">
        <v>0.59124230225552499</v>
      </c>
      <c r="R10" s="17">
        <v>0.70939384476149503</v>
      </c>
      <c r="S10" s="17">
        <v>0.54272219731673299</v>
      </c>
      <c r="T10" s="17">
        <v>0.64370871154644105</v>
      </c>
      <c r="U10" s="17">
        <v>0.49605775330248703</v>
      </c>
      <c r="V10" s="17">
        <v>0.50531539345245802</v>
      </c>
      <c r="W10" s="17">
        <v>0.489214448626484</v>
      </c>
      <c r="X10" s="17">
        <v>0.55413736036507399</v>
      </c>
      <c r="Y10" s="17">
        <v>0.56905664323315797</v>
      </c>
      <c r="Z10" s="17">
        <v>0.55493376732789401</v>
      </c>
      <c r="AA10" s="17"/>
      <c r="AB10" s="17">
        <v>0.62464964120906696</v>
      </c>
      <c r="AC10" s="17">
        <v>0.61829773628972995</v>
      </c>
      <c r="AD10" s="17">
        <v>0.61782977011312701</v>
      </c>
      <c r="AE10" s="17">
        <v>0.59250702400080102</v>
      </c>
      <c r="AF10" s="17"/>
      <c r="AG10" s="17">
        <v>0.61192036484275303</v>
      </c>
      <c r="AH10" s="17">
        <v>0.48243645193629497</v>
      </c>
      <c r="AI10" s="17">
        <v>0.62603892172835796</v>
      </c>
      <c r="AJ10" s="17">
        <v>0.67485476287241597</v>
      </c>
      <c r="AK10" s="17"/>
      <c r="AL10" s="17">
        <v>0.61136097030293002</v>
      </c>
      <c r="AM10" s="17">
        <v>0.66127905477506999</v>
      </c>
      <c r="AN10" s="17">
        <v>0.58418529027756105</v>
      </c>
      <c r="AO10" s="17">
        <v>0.70532248720574098</v>
      </c>
      <c r="AP10" s="17">
        <v>0.57046211866781604</v>
      </c>
      <c r="AQ10" s="17">
        <v>0.61323632561185903</v>
      </c>
      <c r="AR10" s="17"/>
      <c r="AS10" s="17">
        <v>0.60715298718612798</v>
      </c>
      <c r="AT10" s="17">
        <v>0.624077253157161</v>
      </c>
      <c r="AU10" s="17">
        <v>0.624077253157161</v>
      </c>
      <c r="AV10" s="17" t="s">
        <v>136</v>
      </c>
      <c r="AW10" s="17" t="s">
        <v>136</v>
      </c>
      <c r="AX10" s="17" t="s">
        <v>136</v>
      </c>
      <c r="AY10" s="17">
        <v>0.66359937665951996</v>
      </c>
      <c r="AZ10" s="17">
        <v>0.53960210863020097</v>
      </c>
      <c r="BA10" s="17">
        <v>0.37516009036544401</v>
      </c>
      <c r="BB10" s="17"/>
      <c r="BC10" s="17">
        <v>0.60893262171187401</v>
      </c>
      <c r="BD10" s="17">
        <v>0.64212572084428998</v>
      </c>
      <c r="BE10" s="17">
        <v>0.53727298870352602</v>
      </c>
      <c r="BF10" s="17">
        <v>0.57131346608757605</v>
      </c>
      <c r="BG10" s="17">
        <v>0.65526644334955397</v>
      </c>
      <c r="BH10" s="17">
        <v>0.226697342001562</v>
      </c>
      <c r="BI10" s="17"/>
      <c r="BJ10" s="17">
        <v>0.50770256351606702</v>
      </c>
      <c r="BK10" s="17">
        <v>0.61628260137365598</v>
      </c>
      <c r="BL10" s="17">
        <v>0.67692034111358501</v>
      </c>
      <c r="BM10" s="17">
        <v>0.65232137773466103</v>
      </c>
      <c r="BN10" s="17">
        <v>0.57413021850603496</v>
      </c>
      <c r="BO10" s="17">
        <v>0.64036272882370504</v>
      </c>
      <c r="BP10" s="17"/>
      <c r="BQ10" s="17">
        <v>0.62059726690151296</v>
      </c>
      <c r="BR10" s="17">
        <v>0.60566125216295297</v>
      </c>
      <c r="BS10" s="17"/>
      <c r="BT10" s="17">
        <v>0.62933970078113799</v>
      </c>
      <c r="BU10" s="17">
        <v>0.60311680810384805</v>
      </c>
      <c r="BV10" s="17"/>
      <c r="BW10" s="17">
        <v>0.57379518691901399</v>
      </c>
      <c r="BX10" s="17">
        <v>0.68109094339501097</v>
      </c>
    </row>
    <row r="11" spans="2:76" x14ac:dyDescent="0.35">
      <c r="B11" s="18" t="s">
        <v>97</v>
      </c>
      <c r="C11" s="19">
        <v>2.0071978893971099E-2</v>
      </c>
      <c r="D11" s="19">
        <v>9.4966199488942908E-3</v>
      </c>
      <c r="E11" s="19">
        <v>2.9213659756920099E-2</v>
      </c>
      <c r="F11" s="19"/>
      <c r="G11" s="19">
        <v>3.21014602462176E-2</v>
      </c>
      <c r="H11" s="19">
        <v>1.2374065227927399E-2</v>
      </c>
      <c r="I11" s="19">
        <v>2.13807787971181E-2</v>
      </c>
      <c r="J11" s="19"/>
      <c r="K11" s="19">
        <v>1.83406105937369E-2</v>
      </c>
      <c r="L11" s="19">
        <v>2.1483791351056901E-2</v>
      </c>
      <c r="M11" s="19">
        <v>2.6681038186501301E-2</v>
      </c>
      <c r="N11" s="19">
        <v>0</v>
      </c>
      <c r="O11" s="19">
        <v>0</v>
      </c>
      <c r="P11" s="19">
        <v>0</v>
      </c>
      <c r="Q11" s="19">
        <v>1.98382395696476E-2</v>
      </c>
      <c r="R11" s="19">
        <v>1.7309677373080101E-2</v>
      </c>
      <c r="S11" s="19">
        <v>0</v>
      </c>
      <c r="T11" s="19">
        <v>3.1833412339127801E-2</v>
      </c>
      <c r="U11" s="19">
        <v>3.7271151057864001E-2</v>
      </c>
      <c r="V11" s="19">
        <v>0</v>
      </c>
      <c r="W11" s="19">
        <v>2.9762154839568698E-2</v>
      </c>
      <c r="X11" s="19">
        <v>0</v>
      </c>
      <c r="Y11" s="19">
        <v>0</v>
      </c>
      <c r="Z11" s="19">
        <v>0</v>
      </c>
      <c r="AA11" s="19"/>
      <c r="AB11" s="19">
        <v>1.6990113911850801E-2</v>
      </c>
      <c r="AC11" s="19">
        <v>2.3513034689860299E-2</v>
      </c>
      <c r="AD11" s="19">
        <v>1.7609728493014599E-2</v>
      </c>
      <c r="AE11" s="19">
        <v>0</v>
      </c>
      <c r="AF11" s="19"/>
      <c r="AG11" s="19">
        <v>1.9980240966896198E-2</v>
      </c>
      <c r="AH11" s="19">
        <v>5.1236341557344502E-2</v>
      </c>
      <c r="AI11" s="19">
        <v>1.0391004504484901E-2</v>
      </c>
      <c r="AJ11" s="19">
        <v>0</v>
      </c>
      <c r="AK11" s="19"/>
      <c r="AL11" s="19">
        <v>1.59373335920854E-2</v>
      </c>
      <c r="AM11" s="19">
        <v>4.71836777408111E-2</v>
      </c>
      <c r="AN11" s="19">
        <v>0</v>
      </c>
      <c r="AO11" s="19">
        <v>0</v>
      </c>
      <c r="AP11" s="19">
        <v>0.11580812669007599</v>
      </c>
      <c r="AQ11" s="19">
        <v>0</v>
      </c>
      <c r="AR11" s="19"/>
      <c r="AS11" s="19">
        <v>2.007221317282E-2</v>
      </c>
      <c r="AT11" s="19">
        <v>1.21027777177366E-2</v>
      </c>
      <c r="AU11" s="19">
        <v>1.21027777177366E-2</v>
      </c>
      <c r="AV11" s="19" t="s">
        <v>136</v>
      </c>
      <c r="AW11" s="19" t="s">
        <v>136</v>
      </c>
      <c r="AX11" s="19" t="s">
        <v>136</v>
      </c>
      <c r="AY11" s="19">
        <v>5.11162503061659E-2</v>
      </c>
      <c r="AZ11" s="19">
        <v>3.3396352271597401E-2</v>
      </c>
      <c r="BA11" s="19">
        <v>0</v>
      </c>
      <c r="BB11" s="19"/>
      <c r="BC11" s="19">
        <v>1.5431571150178101E-2</v>
      </c>
      <c r="BD11" s="19">
        <v>1.9136854436606301E-2</v>
      </c>
      <c r="BE11" s="19">
        <v>4.1315318921815697E-2</v>
      </c>
      <c r="BF11" s="19">
        <v>7.6049514608470198E-3</v>
      </c>
      <c r="BG11" s="19">
        <v>2.9463876244838798E-2</v>
      </c>
      <c r="BH11" s="19">
        <v>0</v>
      </c>
      <c r="BI11" s="19"/>
      <c r="BJ11" s="19">
        <v>0</v>
      </c>
      <c r="BK11" s="19">
        <v>1.2476620602646701E-2</v>
      </c>
      <c r="BL11" s="19">
        <v>3.4080574680160798E-2</v>
      </c>
      <c r="BM11" s="19">
        <v>2.64713378974878E-2</v>
      </c>
      <c r="BN11" s="19">
        <v>1.2425128688444099E-2</v>
      </c>
      <c r="BO11" s="19">
        <v>3.9972478944345503E-2</v>
      </c>
      <c r="BP11" s="19"/>
      <c r="BQ11" s="19">
        <v>2.2892635552228899E-2</v>
      </c>
      <c r="BR11" s="19">
        <v>1.3656841094998101E-2</v>
      </c>
      <c r="BS11" s="19"/>
      <c r="BT11" s="19">
        <v>1.34492853332395E-2</v>
      </c>
      <c r="BU11" s="19">
        <v>2.3412456708852999E-2</v>
      </c>
      <c r="BV11" s="19"/>
      <c r="BW11" s="19">
        <v>2.19486614712372E-2</v>
      </c>
      <c r="BX11" s="19">
        <v>1.76694358378752E-2</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216</v>
      </c>
      <c r="C9" s="17">
        <v>4.3223009707920701E-2</v>
      </c>
      <c r="D9" s="17">
        <v>6.1262431611948401E-2</v>
      </c>
      <c r="E9" s="17">
        <v>2.7858815690186299E-2</v>
      </c>
      <c r="F9" s="17"/>
      <c r="G9" s="17">
        <v>1.7260899145342599E-2</v>
      </c>
      <c r="H9" s="17">
        <v>9.8902406782778798E-2</v>
      </c>
      <c r="I9" s="17">
        <v>2.6069485450346201E-2</v>
      </c>
      <c r="J9" s="17"/>
      <c r="K9" s="17">
        <v>3.1518193773616997E-2</v>
      </c>
      <c r="L9" s="17">
        <v>3.7045510276722003E-2</v>
      </c>
      <c r="M9" s="17">
        <v>0</v>
      </c>
      <c r="N9" s="17">
        <v>0.12422048881270099</v>
      </c>
      <c r="O9" s="17">
        <v>0</v>
      </c>
      <c r="P9" s="17">
        <v>0.16116695304329701</v>
      </c>
      <c r="Q9" s="17">
        <v>1.6622808603990201E-2</v>
      </c>
      <c r="R9" s="17">
        <v>1.7309677373080101E-2</v>
      </c>
      <c r="S9" s="17">
        <v>0.113999945881423</v>
      </c>
      <c r="T9" s="17">
        <v>3.6540073037410803E-2</v>
      </c>
      <c r="U9" s="17">
        <v>0</v>
      </c>
      <c r="V9" s="17">
        <v>0</v>
      </c>
      <c r="W9" s="17">
        <v>8.8508607983034102E-2</v>
      </c>
      <c r="X9" s="17">
        <v>0</v>
      </c>
      <c r="Y9" s="17">
        <v>0.104998404925538</v>
      </c>
      <c r="Z9" s="17">
        <v>0.25186223817145298</v>
      </c>
      <c r="AA9" s="17"/>
      <c r="AB9" s="17">
        <v>5.3290933791177698E-2</v>
      </c>
      <c r="AC9" s="17">
        <v>4.7612264317805103E-2</v>
      </c>
      <c r="AD9" s="17">
        <v>4.6772250682045699E-2</v>
      </c>
      <c r="AE9" s="17">
        <v>0</v>
      </c>
      <c r="AF9" s="17"/>
      <c r="AG9" s="17">
        <v>3.9815244742308999E-2</v>
      </c>
      <c r="AH9" s="17">
        <v>0.105397785968877</v>
      </c>
      <c r="AI9" s="17">
        <v>4.2526846353378202E-2</v>
      </c>
      <c r="AJ9" s="17">
        <v>0</v>
      </c>
      <c r="AK9" s="17"/>
      <c r="AL9" s="17">
        <v>3.0673481331721701E-2</v>
      </c>
      <c r="AM9" s="17">
        <v>1.56434143086987E-2</v>
      </c>
      <c r="AN9" s="17">
        <v>0.19334160328001501</v>
      </c>
      <c r="AO9" s="17">
        <v>2.2695038571432301E-2</v>
      </c>
      <c r="AP9" s="17">
        <v>4.2420552600321799E-2</v>
      </c>
      <c r="AQ9" s="17">
        <v>4.5876872502675803E-2</v>
      </c>
      <c r="AR9" s="17"/>
      <c r="AS9" s="17">
        <v>4.39560042689464E-2</v>
      </c>
      <c r="AT9" s="17">
        <v>2.9160452094193198E-2</v>
      </c>
      <c r="AU9" s="17">
        <v>2.9160452094193198E-2</v>
      </c>
      <c r="AV9" s="17" t="s">
        <v>136</v>
      </c>
      <c r="AW9" s="17" t="s">
        <v>136</v>
      </c>
      <c r="AX9" s="17" t="s">
        <v>136</v>
      </c>
      <c r="AY9" s="17">
        <v>5.91494594567476E-2</v>
      </c>
      <c r="AZ9" s="17">
        <v>6.7155609445342296E-2</v>
      </c>
      <c r="BA9" s="17">
        <v>0.31078057299475398</v>
      </c>
      <c r="BB9" s="17"/>
      <c r="BC9" s="17">
        <v>3.9285606032245103E-2</v>
      </c>
      <c r="BD9" s="17">
        <v>4.1995118149740503E-2</v>
      </c>
      <c r="BE9" s="17">
        <v>4.4352022553889099E-2</v>
      </c>
      <c r="BF9" s="17">
        <v>8.8050979509737906E-2</v>
      </c>
      <c r="BG9" s="17">
        <v>2.8684119349533001E-2</v>
      </c>
      <c r="BH9" s="17">
        <v>0</v>
      </c>
      <c r="BI9" s="17"/>
      <c r="BJ9" s="17">
        <v>5.2150618113307699E-2</v>
      </c>
      <c r="BK9" s="17">
        <v>5.6934354691977003E-2</v>
      </c>
      <c r="BL9" s="17">
        <v>2.96777122344066E-2</v>
      </c>
      <c r="BM9" s="17">
        <v>3.8977590108186001E-2</v>
      </c>
      <c r="BN9" s="17">
        <v>3.8532699626538498E-2</v>
      </c>
      <c r="BO9" s="17">
        <v>3.4155483877490303E-2</v>
      </c>
      <c r="BP9" s="17"/>
      <c r="BQ9" s="17">
        <v>4.2796812802155498E-2</v>
      </c>
      <c r="BR9" s="17">
        <v>4.4768564080147302E-2</v>
      </c>
      <c r="BS9" s="17"/>
      <c r="BT9" s="17">
        <v>4.5806716624952698E-2</v>
      </c>
      <c r="BU9" s="17">
        <v>4.11957815445212E-2</v>
      </c>
      <c r="BV9" s="17"/>
      <c r="BW9" s="17">
        <v>5.7347538703671402E-2</v>
      </c>
      <c r="BX9" s="17">
        <v>1.3272823513087E-2</v>
      </c>
    </row>
    <row r="10" spans="2:76" x14ac:dyDescent="0.35">
      <c r="B10" s="18" t="s">
        <v>217</v>
      </c>
      <c r="C10" s="17">
        <v>0.938351529901854</v>
      </c>
      <c r="D10" s="17">
        <v>0.91967358127440701</v>
      </c>
      <c r="E10" s="17">
        <v>0.95420946489051495</v>
      </c>
      <c r="F10" s="17"/>
      <c r="G10" s="17">
        <v>0.94999139795273402</v>
      </c>
      <c r="H10" s="17">
        <v>0.86472094151564804</v>
      </c>
      <c r="I10" s="17">
        <v>0.96389275465340996</v>
      </c>
      <c r="J10" s="17"/>
      <c r="K10" s="17">
        <v>0.96848180622638302</v>
      </c>
      <c r="L10" s="17">
        <v>0.95220254242836799</v>
      </c>
      <c r="M10" s="17">
        <v>0.97331896181349897</v>
      </c>
      <c r="N10" s="17">
        <v>0.83448122861171703</v>
      </c>
      <c r="O10" s="17">
        <v>1</v>
      </c>
      <c r="P10" s="17">
        <v>0.83883304695670302</v>
      </c>
      <c r="Q10" s="17">
        <v>0.94644843968127801</v>
      </c>
      <c r="R10" s="17">
        <v>0.96819979995980199</v>
      </c>
      <c r="S10" s="17">
        <v>0.82992323022586201</v>
      </c>
      <c r="T10" s="17">
        <v>0.95607367882727901</v>
      </c>
      <c r="U10" s="17">
        <v>0.91907537204001599</v>
      </c>
      <c r="V10" s="17">
        <v>1</v>
      </c>
      <c r="W10" s="17">
        <v>0.88172923717739704</v>
      </c>
      <c r="X10" s="17">
        <v>1</v>
      </c>
      <c r="Y10" s="17">
        <v>0.84661847574650395</v>
      </c>
      <c r="Z10" s="17">
        <v>0.74813776182854697</v>
      </c>
      <c r="AA10" s="17"/>
      <c r="AB10" s="17">
        <v>0.92609461859210795</v>
      </c>
      <c r="AC10" s="17">
        <v>0.93970480303792603</v>
      </c>
      <c r="AD10" s="17">
        <v>0.93561802082494006</v>
      </c>
      <c r="AE10" s="17">
        <v>0.98080195439734297</v>
      </c>
      <c r="AF10" s="17"/>
      <c r="AG10" s="17">
        <v>0.94222499289728701</v>
      </c>
      <c r="AH10" s="17">
        <v>0.84336587247377803</v>
      </c>
      <c r="AI10" s="17">
        <v>0.93823544836950801</v>
      </c>
      <c r="AJ10" s="17">
        <v>1</v>
      </c>
      <c r="AK10" s="17"/>
      <c r="AL10" s="17">
        <v>0.95943477575826996</v>
      </c>
      <c r="AM10" s="17">
        <v>0.96640005481383895</v>
      </c>
      <c r="AN10" s="17">
        <v>0.80665839671998496</v>
      </c>
      <c r="AO10" s="17">
        <v>0.97730496142856804</v>
      </c>
      <c r="AP10" s="17">
        <v>0.90646128900747702</v>
      </c>
      <c r="AQ10" s="17">
        <v>0.92915420362341095</v>
      </c>
      <c r="AR10" s="17"/>
      <c r="AS10" s="17">
        <v>0.93792583591230505</v>
      </c>
      <c r="AT10" s="17">
        <v>0.95891588979763198</v>
      </c>
      <c r="AU10" s="17">
        <v>0.95891588979763198</v>
      </c>
      <c r="AV10" s="17" t="s">
        <v>136</v>
      </c>
      <c r="AW10" s="17" t="s">
        <v>136</v>
      </c>
      <c r="AX10" s="17" t="s">
        <v>136</v>
      </c>
      <c r="AY10" s="17">
        <v>0.769997543673278</v>
      </c>
      <c r="AZ10" s="17">
        <v>0.93284439055465795</v>
      </c>
      <c r="BA10" s="17">
        <v>0.68921942700524597</v>
      </c>
      <c r="BB10" s="17"/>
      <c r="BC10" s="17">
        <v>0.95038253439514198</v>
      </c>
      <c r="BD10" s="17">
        <v>0.93886802741365305</v>
      </c>
      <c r="BE10" s="17">
        <v>0.911906667119468</v>
      </c>
      <c r="BF10" s="17">
        <v>0.88621902363576999</v>
      </c>
      <c r="BG10" s="17">
        <v>0.95412093343516602</v>
      </c>
      <c r="BH10" s="17">
        <v>0.91181165212620197</v>
      </c>
      <c r="BI10" s="17"/>
      <c r="BJ10" s="17">
        <v>0.92541359316589</v>
      </c>
      <c r="BK10" s="17">
        <v>0.91571628101701896</v>
      </c>
      <c r="BL10" s="17">
        <v>0.95558690439995997</v>
      </c>
      <c r="BM10" s="17">
        <v>0.95025256533347402</v>
      </c>
      <c r="BN10" s="17">
        <v>0.94929736965667</v>
      </c>
      <c r="BO10" s="17">
        <v>0.94025252442296803</v>
      </c>
      <c r="BP10" s="17"/>
      <c r="BQ10" s="17">
        <v>0.93507649217591904</v>
      </c>
      <c r="BR10" s="17">
        <v>0.94532242286884505</v>
      </c>
      <c r="BS10" s="17"/>
      <c r="BT10" s="17">
        <v>0.93755405772164302</v>
      </c>
      <c r="BU10" s="17">
        <v>0.94133024641820096</v>
      </c>
      <c r="BV10" s="17"/>
      <c r="BW10" s="17">
        <v>0.91667816789743495</v>
      </c>
      <c r="BX10" s="17">
        <v>0.98203826650570603</v>
      </c>
    </row>
    <row r="11" spans="2:76" x14ac:dyDescent="0.35">
      <c r="B11" s="18" t="s">
        <v>97</v>
      </c>
      <c r="C11" s="19">
        <v>1.8425460390225499E-2</v>
      </c>
      <c r="D11" s="19">
        <v>1.9063987113644799E-2</v>
      </c>
      <c r="E11" s="19">
        <v>1.7931719419298699E-2</v>
      </c>
      <c r="F11" s="19"/>
      <c r="G11" s="19">
        <v>3.2747702901923699E-2</v>
      </c>
      <c r="H11" s="19">
        <v>3.6376651701573101E-2</v>
      </c>
      <c r="I11" s="19">
        <v>1.0037759896243901E-2</v>
      </c>
      <c r="J11" s="19"/>
      <c r="K11" s="19">
        <v>0</v>
      </c>
      <c r="L11" s="19">
        <v>1.0751947294910399E-2</v>
      </c>
      <c r="M11" s="19">
        <v>2.6681038186501301E-2</v>
      </c>
      <c r="N11" s="19">
        <v>4.1298282575581997E-2</v>
      </c>
      <c r="O11" s="19">
        <v>0</v>
      </c>
      <c r="P11" s="19">
        <v>0</v>
      </c>
      <c r="Q11" s="19">
        <v>3.6928751714731797E-2</v>
      </c>
      <c r="R11" s="19">
        <v>1.4490522667118E-2</v>
      </c>
      <c r="S11" s="19">
        <v>5.6076823892714997E-2</v>
      </c>
      <c r="T11" s="19">
        <v>7.3862481353100104E-3</v>
      </c>
      <c r="U11" s="19">
        <v>8.0924627959984299E-2</v>
      </c>
      <c r="V11" s="19">
        <v>0</v>
      </c>
      <c r="W11" s="19">
        <v>2.9762154839568698E-2</v>
      </c>
      <c r="X11" s="19">
        <v>0</v>
      </c>
      <c r="Y11" s="19">
        <v>4.8383119327958503E-2</v>
      </c>
      <c r="Z11" s="19">
        <v>0</v>
      </c>
      <c r="AA11" s="19"/>
      <c r="AB11" s="19">
        <v>2.0614447616714601E-2</v>
      </c>
      <c r="AC11" s="19">
        <v>1.26829326442689E-2</v>
      </c>
      <c r="AD11" s="19">
        <v>1.7609728493014599E-2</v>
      </c>
      <c r="AE11" s="19">
        <v>1.9198045602656501E-2</v>
      </c>
      <c r="AF11" s="19"/>
      <c r="AG11" s="19">
        <v>1.7959762360403999E-2</v>
      </c>
      <c r="AH11" s="19">
        <v>5.1236341557344502E-2</v>
      </c>
      <c r="AI11" s="19">
        <v>1.92377052771135E-2</v>
      </c>
      <c r="AJ11" s="19">
        <v>0</v>
      </c>
      <c r="AK11" s="19"/>
      <c r="AL11" s="19">
        <v>9.8917429100079703E-3</v>
      </c>
      <c r="AM11" s="19">
        <v>1.7956530877462299E-2</v>
      </c>
      <c r="AN11" s="19">
        <v>0</v>
      </c>
      <c r="AO11" s="19">
        <v>0</v>
      </c>
      <c r="AP11" s="19">
        <v>5.1118158392201497E-2</v>
      </c>
      <c r="AQ11" s="19">
        <v>2.49689238739134E-2</v>
      </c>
      <c r="AR11" s="19"/>
      <c r="AS11" s="19">
        <v>1.81181598187483E-2</v>
      </c>
      <c r="AT11" s="19">
        <v>1.19236581081752E-2</v>
      </c>
      <c r="AU11" s="19">
        <v>1.19236581081752E-2</v>
      </c>
      <c r="AV11" s="19" t="s">
        <v>136</v>
      </c>
      <c r="AW11" s="19" t="s">
        <v>136</v>
      </c>
      <c r="AX11" s="19" t="s">
        <v>136</v>
      </c>
      <c r="AY11" s="19">
        <v>0.17085299686997499</v>
      </c>
      <c r="AZ11" s="19">
        <v>0</v>
      </c>
      <c r="BA11" s="19">
        <v>0</v>
      </c>
      <c r="BB11" s="19"/>
      <c r="BC11" s="19">
        <v>1.0331859572612999E-2</v>
      </c>
      <c r="BD11" s="19">
        <v>1.9136854436606301E-2</v>
      </c>
      <c r="BE11" s="19">
        <v>4.3741310326642802E-2</v>
      </c>
      <c r="BF11" s="19">
        <v>2.5729996854491701E-2</v>
      </c>
      <c r="BG11" s="19">
        <v>1.7194947215301098E-2</v>
      </c>
      <c r="BH11" s="19">
        <v>8.8188347873798006E-2</v>
      </c>
      <c r="BI11" s="19"/>
      <c r="BJ11" s="19">
        <v>2.2435788720802399E-2</v>
      </c>
      <c r="BK11" s="19">
        <v>2.7349364291004201E-2</v>
      </c>
      <c r="BL11" s="19">
        <v>1.47353833656332E-2</v>
      </c>
      <c r="BM11" s="19">
        <v>1.0769844558339899E-2</v>
      </c>
      <c r="BN11" s="19">
        <v>1.2169930716791E-2</v>
      </c>
      <c r="BO11" s="19">
        <v>2.5591991699541999E-2</v>
      </c>
      <c r="BP11" s="19"/>
      <c r="BQ11" s="19">
        <v>2.2126695021925401E-2</v>
      </c>
      <c r="BR11" s="19">
        <v>9.9090130510073003E-3</v>
      </c>
      <c r="BS11" s="19"/>
      <c r="BT11" s="19">
        <v>1.6639225653404099E-2</v>
      </c>
      <c r="BU11" s="19">
        <v>1.7473972037277699E-2</v>
      </c>
      <c r="BV11" s="19"/>
      <c r="BW11" s="19">
        <v>2.59742933988934E-2</v>
      </c>
      <c r="BX11" s="19">
        <v>4.68890998120717E-3</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216</v>
      </c>
      <c r="C9" s="17">
        <v>3.9380912079639403E-2</v>
      </c>
      <c r="D9" s="17">
        <v>4.151668696481E-2</v>
      </c>
      <c r="E9" s="17">
        <v>3.7663457016345797E-2</v>
      </c>
      <c r="F9" s="17"/>
      <c r="G9" s="17">
        <v>5.2450378429246401E-2</v>
      </c>
      <c r="H9" s="17">
        <v>4.09521454121443E-2</v>
      </c>
      <c r="I9" s="17">
        <v>3.7158941616310698E-2</v>
      </c>
      <c r="J9" s="17"/>
      <c r="K9" s="17">
        <v>3.66812211874738E-2</v>
      </c>
      <c r="L9" s="17">
        <v>1.8187378573077999E-2</v>
      </c>
      <c r="M9" s="17">
        <v>0</v>
      </c>
      <c r="N9" s="17">
        <v>8.3690237191202194E-2</v>
      </c>
      <c r="O9" s="17">
        <v>0.28945061843542902</v>
      </c>
      <c r="P9" s="17">
        <v>0</v>
      </c>
      <c r="Q9" s="17">
        <v>5.3615101732827401E-2</v>
      </c>
      <c r="R9" s="17">
        <v>1.7309677373080101E-2</v>
      </c>
      <c r="S9" s="17">
        <v>5.79231219887082E-2</v>
      </c>
      <c r="T9" s="17">
        <v>3.7721484481507903E-2</v>
      </c>
      <c r="U9" s="17">
        <v>0</v>
      </c>
      <c r="V9" s="17">
        <v>0</v>
      </c>
      <c r="W9" s="17">
        <v>0.12789568543312799</v>
      </c>
      <c r="X9" s="17">
        <v>0</v>
      </c>
      <c r="Y9" s="17">
        <v>4.8383119327958503E-2</v>
      </c>
      <c r="Z9" s="17">
        <v>0.131167098073702</v>
      </c>
      <c r="AA9" s="17"/>
      <c r="AB9" s="17">
        <v>5.4648422321534898E-2</v>
      </c>
      <c r="AC9" s="17">
        <v>4.8363642444460501E-2</v>
      </c>
      <c r="AD9" s="17">
        <v>1.7606860055648901E-2</v>
      </c>
      <c r="AE9" s="17">
        <v>1.7282327854249699E-2</v>
      </c>
      <c r="AF9" s="17"/>
      <c r="AG9" s="17">
        <v>3.4692945842683301E-2</v>
      </c>
      <c r="AH9" s="17">
        <v>5.2793044924179501E-2</v>
      </c>
      <c r="AI9" s="17">
        <v>6.1573206466571197E-2</v>
      </c>
      <c r="AJ9" s="17">
        <v>0</v>
      </c>
      <c r="AK9" s="17"/>
      <c r="AL9" s="17">
        <v>4.5857552245405497E-2</v>
      </c>
      <c r="AM9" s="17">
        <v>2.0286503947544301E-2</v>
      </c>
      <c r="AN9" s="17">
        <v>0.11326239954739099</v>
      </c>
      <c r="AO9" s="17">
        <v>5.1514067247251799E-2</v>
      </c>
      <c r="AP9" s="17">
        <v>4.6693001652446303E-2</v>
      </c>
      <c r="AQ9" s="17">
        <v>2.2337675774666201E-2</v>
      </c>
      <c r="AR9" s="17"/>
      <c r="AS9" s="17">
        <v>4.8812054199007998E-2</v>
      </c>
      <c r="AT9" s="17">
        <v>9.9395295657861097E-3</v>
      </c>
      <c r="AU9" s="17">
        <v>9.9395295657861097E-3</v>
      </c>
      <c r="AV9" s="17" t="s">
        <v>136</v>
      </c>
      <c r="AW9" s="17" t="s">
        <v>136</v>
      </c>
      <c r="AX9" s="17" t="s">
        <v>136</v>
      </c>
      <c r="AY9" s="17">
        <v>0</v>
      </c>
      <c r="AZ9" s="17">
        <v>3.3396352271597401E-2</v>
      </c>
      <c r="BA9" s="17">
        <v>0.31078057299475398</v>
      </c>
      <c r="BB9" s="17"/>
      <c r="BC9" s="17">
        <v>2.8977486456707498E-2</v>
      </c>
      <c r="BD9" s="17">
        <v>6.4364068747979605E-2</v>
      </c>
      <c r="BE9" s="17">
        <v>0</v>
      </c>
      <c r="BF9" s="17">
        <v>7.9899958804979895E-2</v>
      </c>
      <c r="BG9" s="17">
        <v>3.1154327087150002E-2</v>
      </c>
      <c r="BH9" s="17">
        <v>0</v>
      </c>
      <c r="BI9" s="17"/>
      <c r="BJ9" s="17">
        <v>9.1093095635114196E-2</v>
      </c>
      <c r="BK9" s="17">
        <v>2.7548240246204499E-2</v>
      </c>
      <c r="BL9" s="17">
        <v>0</v>
      </c>
      <c r="BM9" s="17">
        <v>3.2656513684619297E-2</v>
      </c>
      <c r="BN9" s="17">
        <v>5.9250535531146502E-2</v>
      </c>
      <c r="BO9" s="17">
        <v>2.41417543234827E-2</v>
      </c>
      <c r="BP9" s="17"/>
      <c r="BQ9" s="17">
        <v>3.7392783766689398E-2</v>
      </c>
      <c r="BR9" s="17">
        <v>4.45694330854184E-2</v>
      </c>
      <c r="BS9" s="17"/>
      <c r="BT9" s="17">
        <v>3.1431874979885803E-2</v>
      </c>
      <c r="BU9" s="17">
        <v>4.7832312773288199E-2</v>
      </c>
      <c r="BV9" s="17"/>
      <c r="BW9" s="17">
        <v>3.8329074819154201E-2</v>
      </c>
      <c r="BX9" s="17">
        <v>3.4604991689297003E-2</v>
      </c>
    </row>
    <row r="10" spans="2:76" x14ac:dyDescent="0.35">
      <c r="B10" s="18" t="s">
        <v>217</v>
      </c>
      <c r="C10" s="17">
        <v>0.94207109335719097</v>
      </c>
      <c r="D10" s="17">
        <v>0.94576828398282398</v>
      </c>
      <c r="E10" s="17">
        <v>0.93872417675193898</v>
      </c>
      <c r="F10" s="17"/>
      <c r="G10" s="17">
        <v>0.91783622614748595</v>
      </c>
      <c r="H10" s="17">
        <v>0.92874746305845701</v>
      </c>
      <c r="I10" s="17">
        <v>0.95000961799716299</v>
      </c>
      <c r="J10" s="17"/>
      <c r="K10" s="17">
        <v>0.94497816821878899</v>
      </c>
      <c r="L10" s="17">
        <v>0.96188928974794197</v>
      </c>
      <c r="M10" s="17">
        <v>0.94663792362699795</v>
      </c>
      <c r="N10" s="17">
        <v>0.91630976280879795</v>
      </c>
      <c r="O10" s="17">
        <v>0.71054938156457104</v>
      </c>
      <c r="P10" s="17">
        <v>1</v>
      </c>
      <c r="Q10" s="17">
        <v>0.90993939017576997</v>
      </c>
      <c r="R10" s="17">
        <v>0.98269032262692002</v>
      </c>
      <c r="S10" s="17">
        <v>0.88600005411857696</v>
      </c>
      <c r="T10" s="17">
        <v>0.96227851551849197</v>
      </c>
      <c r="U10" s="17">
        <v>0.96272884894213595</v>
      </c>
      <c r="V10" s="17">
        <v>1</v>
      </c>
      <c r="W10" s="17">
        <v>0.84234215972730297</v>
      </c>
      <c r="X10" s="17">
        <v>1</v>
      </c>
      <c r="Y10" s="17">
        <v>0.90327899302971704</v>
      </c>
      <c r="Z10" s="17">
        <v>0.79811263755123496</v>
      </c>
      <c r="AA10" s="17"/>
      <c r="AB10" s="17">
        <v>0.92282715819153605</v>
      </c>
      <c r="AC10" s="17">
        <v>0.93925051264275194</v>
      </c>
      <c r="AD10" s="17">
        <v>0.95539005632283802</v>
      </c>
      <c r="AE10" s="17">
        <v>0.96709321776002399</v>
      </c>
      <c r="AF10" s="17"/>
      <c r="AG10" s="17">
        <v>0.94290178267059299</v>
      </c>
      <c r="AH10" s="17">
        <v>0.92304908649084405</v>
      </c>
      <c r="AI10" s="17">
        <v>0.92761402460141495</v>
      </c>
      <c r="AJ10" s="17">
        <v>1</v>
      </c>
      <c r="AK10" s="17"/>
      <c r="AL10" s="17">
        <v>0.936632530744261</v>
      </c>
      <c r="AM10" s="17">
        <v>0.96194861879374505</v>
      </c>
      <c r="AN10" s="17">
        <v>0.86751412506047898</v>
      </c>
      <c r="AO10" s="17">
        <v>0.94848593275274795</v>
      </c>
      <c r="AP10" s="17">
        <v>0.90218883995535204</v>
      </c>
      <c r="AQ10" s="17">
        <v>0.95358166711858605</v>
      </c>
      <c r="AR10" s="17"/>
      <c r="AS10" s="17">
        <v>0.93202762990828802</v>
      </c>
      <c r="AT10" s="17">
        <v>0.97092625699857404</v>
      </c>
      <c r="AU10" s="17">
        <v>0.97092625699857404</v>
      </c>
      <c r="AV10" s="17" t="s">
        <v>136</v>
      </c>
      <c r="AW10" s="17" t="s">
        <v>136</v>
      </c>
      <c r="AX10" s="17" t="s">
        <v>136</v>
      </c>
      <c r="AY10" s="17">
        <v>0.89776749938766798</v>
      </c>
      <c r="AZ10" s="17">
        <v>0.96660364772840301</v>
      </c>
      <c r="BA10" s="17">
        <v>0.68921942700524597</v>
      </c>
      <c r="BB10" s="17"/>
      <c r="BC10" s="17">
        <v>0.956461302497014</v>
      </c>
      <c r="BD10" s="17">
        <v>0.89892319145913602</v>
      </c>
      <c r="BE10" s="17">
        <v>1</v>
      </c>
      <c r="BF10" s="17">
        <v>0.90489013827332598</v>
      </c>
      <c r="BG10" s="17">
        <v>0.94611011752684504</v>
      </c>
      <c r="BH10" s="17">
        <v>1</v>
      </c>
      <c r="BI10" s="17"/>
      <c r="BJ10" s="17">
        <v>0.90890690436488597</v>
      </c>
      <c r="BK10" s="17">
        <v>0.93958859569418995</v>
      </c>
      <c r="BL10" s="17">
        <v>0.98526461663436704</v>
      </c>
      <c r="BM10" s="17">
        <v>0.94598435011141402</v>
      </c>
      <c r="BN10" s="17">
        <v>0.92577667875665604</v>
      </c>
      <c r="BO10" s="17">
        <v>0.96175215911345902</v>
      </c>
      <c r="BP10" s="17"/>
      <c r="BQ10" s="17">
        <v>0.943545251400143</v>
      </c>
      <c r="BR10" s="17">
        <v>0.93786601603430997</v>
      </c>
      <c r="BS10" s="17"/>
      <c r="BT10" s="17">
        <v>0.95865740637431995</v>
      </c>
      <c r="BU10" s="17">
        <v>0.92474801712878796</v>
      </c>
      <c r="BV10" s="17"/>
      <c r="BW10" s="17">
        <v>0.93758714207789695</v>
      </c>
      <c r="BX10" s="17">
        <v>0.95659131048788804</v>
      </c>
    </row>
    <row r="11" spans="2:76" x14ac:dyDescent="0.35">
      <c r="B11" s="18" t="s">
        <v>97</v>
      </c>
      <c r="C11" s="19">
        <v>1.8547994563169801E-2</v>
      </c>
      <c r="D11" s="19">
        <v>1.27150290523661E-2</v>
      </c>
      <c r="E11" s="19">
        <v>2.3612366231715198E-2</v>
      </c>
      <c r="F11" s="19"/>
      <c r="G11" s="19">
        <v>2.9713395423268101E-2</v>
      </c>
      <c r="H11" s="19">
        <v>3.0300391529398601E-2</v>
      </c>
      <c r="I11" s="19">
        <v>1.2831440386526701E-2</v>
      </c>
      <c r="J11" s="19"/>
      <c r="K11" s="19">
        <v>1.83406105937369E-2</v>
      </c>
      <c r="L11" s="19">
        <v>1.9923331678979701E-2</v>
      </c>
      <c r="M11" s="19">
        <v>5.3362076373002498E-2</v>
      </c>
      <c r="N11" s="19">
        <v>0</v>
      </c>
      <c r="O11" s="19">
        <v>0</v>
      </c>
      <c r="P11" s="19">
        <v>0</v>
      </c>
      <c r="Q11" s="19">
        <v>3.6445508091403102E-2</v>
      </c>
      <c r="R11" s="19">
        <v>0</v>
      </c>
      <c r="S11" s="19">
        <v>5.6076823892714997E-2</v>
      </c>
      <c r="T11" s="19">
        <v>0</v>
      </c>
      <c r="U11" s="19">
        <v>3.7271151057864001E-2</v>
      </c>
      <c r="V11" s="19">
        <v>0</v>
      </c>
      <c r="W11" s="19">
        <v>2.9762154839568698E-2</v>
      </c>
      <c r="X11" s="19">
        <v>0</v>
      </c>
      <c r="Y11" s="19">
        <v>4.8337887642324599E-2</v>
      </c>
      <c r="Z11" s="19">
        <v>7.0720264375063194E-2</v>
      </c>
      <c r="AA11" s="19"/>
      <c r="AB11" s="19">
        <v>2.2524419486929601E-2</v>
      </c>
      <c r="AC11" s="19">
        <v>1.2385844912787301E-2</v>
      </c>
      <c r="AD11" s="19">
        <v>2.70030836215134E-2</v>
      </c>
      <c r="AE11" s="19">
        <v>1.56244543857259E-2</v>
      </c>
      <c r="AF11" s="19"/>
      <c r="AG11" s="19">
        <v>2.2405271486724099E-2</v>
      </c>
      <c r="AH11" s="19">
        <v>2.4157868584976601E-2</v>
      </c>
      <c r="AI11" s="19">
        <v>1.08127689320133E-2</v>
      </c>
      <c r="AJ11" s="19">
        <v>0</v>
      </c>
      <c r="AK11" s="19"/>
      <c r="AL11" s="19">
        <v>1.7509917010333598E-2</v>
      </c>
      <c r="AM11" s="19">
        <v>1.7764877258710399E-2</v>
      </c>
      <c r="AN11" s="19">
        <v>1.92234753921296E-2</v>
      </c>
      <c r="AO11" s="19">
        <v>0</v>
      </c>
      <c r="AP11" s="19">
        <v>5.1118158392201497E-2</v>
      </c>
      <c r="AQ11" s="19">
        <v>2.40806571067478E-2</v>
      </c>
      <c r="AR11" s="19"/>
      <c r="AS11" s="19">
        <v>1.9160315892704501E-2</v>
      </c>
      <c r="AT11" s="19">
        <v>1.9134213435640299E-2</v>
      </c>
      <c r="AU11" s="19">
        <v>1.9134213435640299E-2</v>
      </c>
      <c r="AV11" s="19" t="s">
        <v>136</v>
      </c>
      <c r="AW11" s="19" t="s">
        <v>136</v>
      </c>
      <c r="AX11" s="19" t="s">
        <v>136</v>
      </c>
      <c r="AY11" s="19">
        <v>0.10223250061233199</v>
      </c>
      <c r="AZ11" s="19">
        <v>0</v>
      </c>
      <c r="BA11" s="19">
        <v>0</v>
      </c>
      <c r="BB11" s="19"/>
      <c r="BC11" s="19">
        <v>1.4561211046278199E-2</v>
      </c>
      <c r="BD11" s="19">
        <v>3.6712739792884502E-2</v>
      </c>
      <c r="BE11" s="19">
        <v>0</v>
      </c>
      <c r="BF11" s="19">
        <v>1.5209902921694E-2</v>
      </c>
      <c r="BG11" s="19">
        <v>2.27355553860045E-2</v>
      </c>
      <c r="BH11" s="19">
        <v>0</v>
      </c>
      <c r="BI11" s="19"/>
      <c r="BJ11" s="19">
        <v>0</v>
      </c>
      <c r="BK11" s="19">
        <v>3.2863164059605397E-2</v>
      </c>
      <c r="BL11" s="19">
        <v>1.47353833656332E-2</v>
      </c>
      <c r="BM11" s="19">
        <v>2.1359136203967101E-2</v>
      </c>
      <c r="BN11" s="19">
        <v>1.49727857121973E-2</v>
      </c>
      <c r="BO11" s="19">
        <v>1.4106086563058E-2</v>
      </c>
      <c r="BP11" s="19"/>
      <c r="BQ11" s="19">
        <v>1.9061964833167799E-2</v>
      </c>
      <c r="BR11" s="19">
        <v>1.7564550880271299E-2</v>
      </c>
      <c r="BS11" s="19"/>
      <c r="BT11" s="19">
        <v>9.9107186457947499E-3</v>
      </c>
      <c r="BU11" s="19">
        <v>2.7419670097923898E-2</v>
      </c>
      <c r="BV11" s="19"/>
      <c r="BW11" s="19">
        <v>2.4083783102949199E-2</v>
      </c>
      <c r="BX11" s="19">
        <v>8.8036978228155597E-3</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216</v>
      </c>
      <c r="C9" s="17">
        <v>0.18602062353027099</v>
      </c>
      <c r="D9" s="17">
        <v>0.19902003228944901</v>
      </c>
      <c r="E9" s="17">
        <v>0.175408192567788</v>
      </c>
      <c r="F9" s="17"/>
      <c r="G9" s="17">
        <v>0.163005272476588</v>
      </c>
      <c r="H9" s="17">
        <v>0.26927808182292101</v>
      </c>
      <c r="I9" s="17">
        <v>0.158380730250611</v>
      </c>
      <c r="J9" s="17"/>
      <c r="K9" s="17">
        <v>0.21071046984264899</v>
      </c>
      <c r="L9" s="17">
        <v>0.19887027955568601</v>
      </c>
      <c r="M9" s="17">
        <v>0</v>
      </c>
      <c r="N9" s="17">
        <v>0.207871588172135</v>
      </c>
      <c r="O9" s="17">
        <v>0.43038520759208798</v>
      </c>
      <c r="P9" s="17">
        <v>0.16025111742715101</v>
      </c>
      <c r="Q9" s="17">
        <v>0.264629620374981</v>
      </c>
      <c r="R9" s="17">
        <v>0.15791772545489999</v>
      </c>
      <c r="S9" s="17">
        <v>0.115169563097063</v>
      </c>
      <c r="T9" s="17">
        <v>0.12385732868165</v>
      </c>
      <c r="U9" s="17">
        <v>0.26175234452422402</v>
      </c>
      <c r="V9" s="17">
        <v>0.211111499215972</v>
      </c>
      <c r="W9" s="17">
        <v>0.25582354816990799</v>
      </c>
      <c r="X9" s="17">
        <v>0.17948599775087501</v>
      </c>
      <c r="Y9" s="17">
        <v>0.24968591497533801</v>
      </c>
      <c r="Z9" s="17">
        <v>0.31307996917303299</v>
      </c>
      <c r="AA9" s="17"/>
      <c r="AB9" s="17">
        <v>0.19501799360219799</v>
      </c>
      <c r="AC9" s="17">
        <v>0.19855953498439499</v>
      </c>
      <c r="AD9" s="17">
        <v>0.114029866279367</v>
      </c>
      <c r="AE9" s="17">
        <v>0.18390283071744501</v>
      </c>
      <c r="AF9" s="17"/>
      <c r="AG9" s="17">
        <v>0.19991786401334</v>
      </c>
      <c r="AH9" s="17">
        <v>0.26995496687076298</v>
      </c>
      <c r="AI9" s="17">
        <v>0.171874420228185</v>
      </c>
      <c r="AJ9" s="17">
        <v>0</v>
      </c>
      <c r="AK9" s="17"/>
      <c r="AL9" s="17">
        <v>0.14900065624505399</v>
      </c>
      <c r="AM9" s="17">
        <v>0.16367775866265999</v>
      </c>
      <c r="AN9" s="17">
        <v>0.32743772269299898</v>
      </c>
      <c r="AO9" s="17">
        <v>0.13339572038537301</v>
      </c>
      <c r="AP9" s="17">
        <v>0.18275868116945301</v>
      </c>
      <c r="AQ9" s="17">
        <v>0.17044958816403799</v>
      </c>
      <c r="AR9" s="17"/>
      <c r="AS9" s="17">
        <v>0.196247688467828</v>
      </c>
      <c r="AT9" s="17">
        <v>0.18007592562650401</v>
      </c>
      <c r="AU9" s="17">
        <v>0.18007592562650401</v>
      </c>
      <c r="AV9" s="17" t="s">
        <v>136</v>
      </c>
      <c r="AW9" s="17" t="s">
        <v>136</v>
      </c>
      <c r="AX9" s="17" t="s">
        <v>136</v>
      </c>
      <c r="AY9" s="17">
        <v>0.18215740381199999</v>
      </c>
      <c r="AZ9" s="17">
        <v>0.181576754622642</v>
      </c>
      <c r="BA9" s="17">
        <v>0.31078057299475398</v>
      </c>
      <c r="BB9" s="17"/>
      <c r="BC9" s="17">
        <v>0.173078499867511</v>
      </c>
      <c r="BD9" s="17">
        <v>0.18395763121522801</v>
      </c>
      <c r="BE9" s="17">
        <v>0.232978019559438</v>
      </c>
      <c r="BF9" s="17">
        <v>0.241080402149629</v>
      </c>
      <c r="BG9" s="17">
        <v>0.165746239777356</v>
      </c>
      <c r="BH9" s="17">
        <v>0.27862918377173601</v>
      </c>
      <c r="BI9" s="17"/>
      <c r="BJ9" s="17">
        <v>0.21771114824694701</v>
      </c>
      <c r="BK9" s="17">
        <v>0.17800539759815701</v>
      </c>
      <c r="BL9" s="17">
        <v>0.147747009395685</v>
      </c>
      <c r="BM9" s="17">
        <v>0.15946235130724901</v>
      </c>
      <c r="BN9" s="17">
        <v>0.19139684323491199</v>
      </c>
      <c r="BO9" s="17">
        <v>0.24709998655210499</v>
      </c>
      <c r="BP9" s="17"/>
      <c r="BQ9" s="17">
        <v>0.19735132333398001</v>
      </c>
      <c r="BR9" s="17">
        <v>0.15529925467040501</v>
      </c>
      <c r="BS9" s="17"/>
      <c r="BT9" s="17">
        <v>0.197871525450733</v>
      </c>
      <c r="BU9" s="17">
        <v>0.16989232629321999</v>
      </c>
      <c r="BV9" s="17"/>
      <c r="BW9" s="17">
        <v>0.185545517538722</v>
      </c>
      <c r="BX9" s="17">
        <v>0.179687418043529</v>
      </c>
    </row>
    <row r="10" spans="2:76" x14ac:dyDescent="0.35">
      <c r="B10" s="18" t="s">
        <v>217</v>
      </c>
      <c r="C10" s="17">
        <v>0.775957384686221</v>
      </c>
      <c r="D10" s="17">
        <v>0.76751943643820097</v>
      </c>
      <c r="E10" s="17">
        <v>0.78253968104091798</v>
      </c>
      <c r="F10" s="17"/>
      <c r="G10" s="17">
        <v>0.75537719179701202</v>
      </c>
      <c r="H10" s="17">
        <v>0.68162055408855804</v>
      </c>
      <c r="I10" s="17">
        <v>0.813150459950849</v>
      </c>
      <c r="J10" s="17"/>
      <c r="K10" s="17">
        <v>0.73673440978286298</v>
      </c>
      <c r="L10" s="17">
        <v>0.78277836964672598</v>
      </c>
      <c r="M10" s="17">
        <v>0.94663792362699795</v>
      </c>
      <c r="N10" s="17">
        <v>0.71079796584508603</v>
      </c>
      <c r="O10" s="17">
        <v>0.56961479240791202</v>
      </c>
      <c r="P10" s="17">
        <v>0.83974888257284896</v>
      </c>
      <c r="Q10" s="17">
        <v>0.64476247311482904</v>
      </c>
      <c r="R10" s="17">
        <v>0.82477259717202001</v>
      </c>
      <c r="S10" s="17">
        <v>0.82875361301022299</v>
      </c>
      <c r="T10" s="17">
        <v>0.85421706731532199</v>
      </c>
      <c r="U10" s="17">
        <v>0.66484800907934405</v>
      </c>
      <c r="V10" s="17">
        <v>0.78888850078402795</v>
      </c>
      <c r="W10" s="17">
        <v>0.68002727676870101</v>
      </c>
      <c r="X10" s="17">
        <v>0.82051400224912496</v>
      </c>
      <c r="Y10" s="17">
        <v>0.75031408502466201</v>
      </c>
      <c r="Z10" s="17">
        <v>0.616199766451903</v>
      </c>
      <c r="AA10" s="17"/>
      <c r="AB10" s="17">
        <v>0.77126452872215501</v>
      </c>
      <c r="AC10" s="17">
        <v>0.76807095167283101</v>
      </c>
      <c r="AD10" s="17">
        <v>0.82817859836803798</v>
      </c>
      <c r="AE10" s="17">
        <v>0.76781626609087295</v>
      </c>
      <c r="AF10" s="17"/>
      <c r="AG10" s="17">
        <v>0.75829453181134598</v>
      </c>
      <c r="AH10" s="17">
        <v>0.65147549361455104</v>
      </c>
      <c r="AI10" s="17">
        <v>0.81889368410580698</v>
      </c>
      <c r="AJ10" s="17">
        <v>0.82462416413713002</v>
      </c>
      <c r="AK10" s="17"/>
      <c r="AL10" s="17">
        <v>0.81315291532914002</v>
      </c>
      <c r="AM10" s="17">
        <v>0.80387154061322197</v>
      </c>
      <c r="AN10" s="17">
        <v>0.60978380383522102</v>
      </c>
      <c r="AO10" s="17">
        <v>0.80907387459371505</v>
      </c>
      <c r="AP10" s="17">
        <v>0.70143319214047095</v>
      </c>
      <c r="AQ10" s="17">
        <v>0.80458148796204898</v>
      </c>
      <c r="AR10" s="17"/>
      <c r="AS10" s="17">
        <v>0.76331595205327196</v>
      </c>
      <c r="AT10" s="17">
        <v>0.797523140255191</v>
      </c>
      <c r="AU10" s="17">
        <v>0.797523140255191</v>
      </c>
      <c r="AV10" s="17" t="s">
        <v>136</v>
      </c>
      <c r="AW10" s="17" t="s">
        <v>136</v>
      </c>
      <c r="AX10" s="17" t="s">
        <v>136</v>
      </c>
      <c r="AY10" s="17">
        <v>0.71561009557566901</v>
      </c>
      <c r="AZ10" s="17">
        <v>0.75214281623506696</v>
      </c>
      <c r="BA10" s="17">
        <v>0.68921942700524597</v>
      </c>
      <c r="BB10" s="17"/>
      <c r="BC10" s="17">
        <v>0.79566552472114505</v>
      </c>
      <c r="BD10" s="17">
        <v>0.75981592929543196</v>
      </c>
      <c r="BE10" s="17">
        <v>0.76702198044056202</v>
      </c>
      <c r="BF10" s="17">
        <v>0.71437807171506995</v>
      </c>
      <c r="BG10" s="17">
        <v>0.795910330348785</v>
      </c>
      <c r="BH10" s="17">
        <v>0.61306481385589295</v>
      </c>
      <c r="BI10" s="17"/>
      <c r="BJ10" s="17">
        <v>0.75834741423345897</v>
      </c>
      <c r="BK10" s="17">
        <v>0.79061952620614595</v>
      </c>
      <c r="BL10" s="17">
        <v>0.81728818547664905</v>
      </c>
      <c r="BM10" s="17">
        <v>0.78795560398131304</v>
      </c>
      <c r="BN10" s="17">
        <v>0.76357526071347104</v>
      </c>
      <c r="BO10" s="17">
        <v>0.72659644516959998</v>
      </c>
      <c r="BP10" s="17"/>
      <c r="BQ10" s="17">
        <v>0.76127835605330596</v>
      </c>
      <c r="BR10" s="17">
        <v>0.81411716191287398</v>
      </c>
      <c r="BS10" s="17"/>
      <c r="BT10" s="17">
        <v>0.77727074929139905</v>
      </c>
      <c r="BU10" s="17">
        <v>0.78141250455292799</v>
      </c>
      <c r="BV10" s="17"/>
      <c r="BW10" s="17">
        <v>0.766164189049655</v>
      </c>
      <c r="BX10" s="17">
        <v>0.80012881048399398</v>
      </c>
    </row>
    <row r="11" spans="2:76" x14ac:dyDescent="0.35">
      <c r="B11" s="18" t="s">
        <v>97</v>
      </c>
      <c r="C11" s="19">
        <v>3.8021991783507299E-2</v>
      </c>
      <c r="D11" s="19">
        <v>3.34605312723497E-2</v>
      </c>
      <c r="E11" s="19">
        <v>4.2052126391293299E-2</v>
      </c>
      <c r="F11" s="19"/>
      <c r="G11" s="19">
        <v>8.1617535726399806E-2</v>
      </c>
      <c r="H11" s="19">
        <v>4.91013640885202E-2</v>
      </c>
      <c r="I11" s="19">
        <v>2.8468809798539999E-2</v>
      </c>
      <c r="J11" s="19"/>
      <c r="K11" s="19">
        <v>5.2555120374488298E-2</v>
      </c>
      <c r="L11" s="19">
        <v>1.83513507975884E-2</v>
      </c>
      <c r="M11" s="19">
        <v>5.3362076373002498E-2</v>
      </c>
      <c r="N11" s="19">
        <v>8.1330445982779706E-2</v>
      </c>
      <c r="O11" s="19">
        <v>0</v>
      </c>
      <c r="P11" s="19">
        <v>0</v>
      </c>
      <c r="Q11" s="19">
        <v>9.0607906510189698E-2</v>
      </c>
      <c r="R11" s="19">
        <v>1.7309677373080101E-2</v>
      </c>
      <c r="S11" s="19">
        <v>5.6076823892714997E-2</v>
      </c>
      <c r="T11" s="19">
        <v>2.19256040030275E-2</v>
      </c>
      <c r="U11" s="19">
        <v>7.3399646396431498E-2</v>
      </c>
      <c r="V11" s="19">
        <v>0</v>
      </c>
      <c r="W11" s="19">
        <v>6.4149175061390798E-2</v>
      </c>
      <c r="X11" s="19">
        <v>0</v>
      </c>
      <c r="Y11" s="19">
        <v>0</v>
      </c>
      <c r="Z11" s="19">
        <v>7.0720264375063194E-2</v>
      </c>
      <c r="AA11" s="19"/>
      <c r="AB11" s="19">
        <v>3.37174776756465E-2</v>
      </c>
      <c r="AC11" s="19">
        <v>3.3369513342773501E-2</v>
      </c>
      <c r="AD11" s="19">
        <v>5.7791535352595798E-2</v>
      </c>
      <c r="AE11" s="19">
        <v>4.8280903191681497E-2</v>
      </c>
      <c r="AF11" s="19"/>
      <c r="AG11" s="19">
        <v>4.1787604175314297E-2</v>
      </c>
      <c r="AH11" s="19">
        <v>7.8569539514685496E-2</v>
      </c>
      <c r="AI11" s="19">
        <v>9.2318956660075793E-3</v>
      </c>
      <c r="AJ11" s="19">
        <v>0.17537583586287001</v>
      </c>
      <c r="AK11" s="19"/>
      <c r="AL11" s="19">
        <v>3.7846428425806301E-2</v>
      </c>
      <c r="AM11" s="19">
        <v>3.2450700724117598E-2</v>
      </c>
      <c r="AN11" s="19">
        <v>6.2778473471780102E-2</v>
      </c>
      <c r="AO11" s="19">
        <v>5.7530405020912098E-2</v>
      </c>
      <c r="AP11" s="19">
        <v>0.11580812669007599</v>
      </c>
      <c r="AQ11" s="19">
        <v>2.49689238739134E-2</v>
      </c>
      <c r="AR11" s="19"/>
      <c r="AS11" s="19">
        <v>4.0436359478900501E-2</v>
      </c>
      <c r="AT11" s="19">
        <v>2.2400934118305401E-2</v>
      </c>
      <c r="AU11" s="19">
        <v>2.2400934118305401E-2</v>
      </c>
      <c r="AV11" s="19" t="s">
        <v>136</v>
      </c>
      <c r="AW11" s="19" t="s">
        <v>136</v>
      </c>
      <c r="AX11" s="19" t="s">
        <v>136</v>
      </c>
      <c r="AY11" s="19">
        <v>0.10223250061233199</v>
      </c>
      <c r="AZ11" s="19">
        <v>6.6280429142291E-2</v>
      </c>
      <c r="BA11" s="19">
        <v>0</v>
      </c>
      <c r="BB11" s="19"/>
      <c r="BC11" s="19">
        <v>3.1255975411344297E-2</v>
      </c>
      <c r="BD11" s="19">
        <v>5.6226439489340703E-2</v>
      </c>
      <c r="BE11" s="19">
        <v>0</v>
      </c>
      <c r="BF11" s="19">
        <v>4.4541526135301698E-2</v>
      </c>
      <c r="BG11" s="19">
        <v>3.8343429873859303E-2</v>
      </c>
      <c r="BH11" s="19">
        <v>0.10830600237237201</v>
      </c>
      <c r="BI11" s="19"/>
      <c r="BJ11" s="19">
        <v>2.3941437519593899E-2</v>
      </c>
      <c r="BK11" s="19">
        <v>3.1375076195697002E-2</v>
      </c>
      <c r="BL11" s="19">
        <v>3.4964805127666101E-2</v>
      </c>
      <c r="BM11" s="19">
        <v>5.2582044711438201E-2</v>
      </c>
      <c r="BN11" s="19">
        <v>4.5027896051617299E-2</v>
      </c>
      <c r="BO11" s="19">
        <v>2.63035682782948E-2</v>
      </c>
      <c r="BP11" s="19"/>
      <c r="BQ11" s="19">
        <v>4.1370320612714097E-2</v>
      </c>
      <c r="BR11" s="19">
        <v>3.0583583416720499E-2</v>
      </c>
      <c r="BS11" s="19"/>
      <c r="BT11" s="19">
        <v>2.4857725257867998E-2</v>
      </c>
      <c r="BU11" s="19">
        <v>4.86951691538519E-2</v>
      </c>
      <c r="BV11" s="19"/>
      <c r="BW11" s="19">
        <v>4.8290293411623102E-2</v>
      </c>
      <c r="BX11" s="19">
        <v>2.01837714724779E-2</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216</v>
      </c>
      <c r="C9" s="17">
        <v>0.114772159879251</v>
      </c>
      <c r="D9" s="17">
        <v>0.143409525833013</v>
      </c>
      <c r="E9" s="17">
        <v>9.0518532657518802E-2</v>
      </c>
      <c r="F9" s="17"/>
      <c r="G9" s="17">
        <v>9.0918417690959999E-2</v>
      </c>
      <c r="H9" s="17">
        <v>0.157376173355677</v>
      </c>
      <c r="I9" s="17">
        <v>0.102149061705092</v>
      </c>
      <c r="J9" s="17"/>
      <c r="K9" s="17">
        <v>0.17703114709294601</v>
      </c>
      <c r="L9" s="17">
        <v>0.103997537397038</v>
      </c>
      <c r="M9" s="17">
        <v>5.5778709524710202E-2</v>
      </c>
      <c r="N9" s="17">
        <v>0.20791072600390301</v>
      </c>
      <c r="O9" s="17">
        <v>0.28480870859185298</v>
      </c>
      <c r="P9" s="17">
        <v>0.16116695304329701</v>
      </c>
      <c r="Q9" s="17">
        <v>0.104892913685077</v>
      </c>
      <c r="R9" s="17">
        <v>9.4012722503083193E-2</v>
      </c>
      <c r="S9" s="17">
        <v>5.6076823892714997E-2</v>
      </c>
      <c r="T9" s="17">
        <v>4.5359578639443697E-2</v>
      </c>
      <c r="U9" s="17">
        <v>0.23830748252589801</v>
      </c>
      <c r="V9" s="17">
        <v>0.21338831577177</v>
      </c>
      <c r="W9" s="17">
        <v>0.16228270565495001</v>
      </c>
      <c r="X9" s="17">
        <v>0</v>
      </c>
      <c r="Y9" s="17">
        <v>0.14510412629824099</v>
      </c>
      <c r="Z9" s="17">
        <v>0.24206701369029299</v>
      </c>
      <c r="AA9" s="17"/>
      <c r="AB9" s="17">
        <v>0.120277993458845</v>
      </c>
      <c r="AC9" s="17">
        <v>0.12710608015803401</v>
      </c>
      <c r="AD9" s="17">
        <v>5.70271814642027E-2</v>
      </c>
      <c r="AE9" s="17">
        <v>0.10917462742952599</v>
      </c>
      <c r="AF9" s="17"/>
      <c r="AG9" s="17">
        <v>0.11736334056150299</v>
      </c>
      <c r="AH9" s="17">
        <v>0.19281041283046099</v>
      </c>
      <c r="AI9" s="17">
        <v>0.101754654751322</v>
      </c>
      <c r="AJ9" s="17">
        <v>7.9954577189533596E-2</v>
      </c>
      <c r="AK9" s="17"/>
      <c r="AL9" s="17">
        <v>9.2545263195868796E-2</v>
      </c>
      <c r="AM9" s="17">
        <v>7.5363502362103804E-2</v>
      </c>
      <c r="AN9" s="17">
        <v>0.15632867606776099</v>
      </c>
      <c r="AO9" s="17">
        <v>0.15171242035058599</v>
      </c>
      <c r="AP9" s="17">
        <v>0.13413739677401801</v>
      </c>
      <c r="AQ9" s="17">
        <v>0.19271884512083601</v>
      </c>
      <c r="AR9" s="17"/>
      <c r="AS9" s="17">
        <v>0.111949679511247</v>
      </c>
      <c r="AT9" s="17">
        <v>0.14202029732066601</v>
      </c>
      <c r="AU9" s="17">
        <v>0.14202029732066601</v>
      </c>
      <c r="AV9" s="17" t="s">
        <v>136</v>
      </c>
      <c r="AW9" s="17" t="s">
        <v>136</v>
      </c>
      <c r="AX9" s="17" t="s">
        <v>136</v>
      </c>
      <c r="AY9" s="17">
        <v>0.117330056916196</v>
      </c>
      <c r="AZ9" s="17">
        <v>0.21761879909085299</v>
      </c>
      <c r="BA9" s="17">
        <v>0</v>
      </c>
      <c r="BB9" s="17"/>
      <c r="BC9" s="17">
        <v>9.5461640175136406E-2</v>
      </c>
      <c r="BD9" s="17">
        <v>3.2643840022791602E-2</v>
      </c>
      <c r="BE9" s="17">
        <v>9.5479454163981098E-2</v>
      </c>
      <c r="BF9" s="17">
        <v>0.19474779980425799</v>
      </c>
      <c r="BG9" s="17">
        <v>0.105736674544637</v>
      </c>
      <c r="BH9" s="17">
        <v>0.36681753164553399</v>
      </c>
      <c r="BI9" s="17"/>
      <c r="BJ9" s="17">
        <v>0.120142763208482</v>
      </c>
      <c r="BK9" s="17">
        <v>7.1325848415105406E-2</v>
      </c>
      <c r="BL9" s="17">
        <v>0.10164874680604399</v>
      </c>
      <c r="BM9" s="17">
        <v>0.12464546969125199</v>
      </c>
      <c r="BN9" s="17">
        <v>0.156267252488384</v>
      </c>
      <c r="BO9" s="17">
        <v>0.12402540032612</v>
      </c>
      <c r="BP9" s="17"/>
      <c r="BQ9" s="17">
        <v>0.104327961038762</v>
      </c>
      <c r="BR9" s="17">
        <v>0.128423895387383</v>
      </c>
      <c r="BS9" s="17"/>
      <c r="BT9" s="17">
        <v>0.110774184064956</v>
      </c>
      <c r="BU9" s="17">
        <v>0.11710731889905</v>
      </c>
      <c r="BV9" s="17"/>
      <c r="BW9" s="17">
        <v>0.120873133619332</v>
      </c>
      <c r="BX9" s="17">
        <v>0.105586107641557</v>
      </c>
    </row>
    <row r="10" spans="2:76" x14ac:dyDescent="0.35">
      <c r="B10" s="18" t="s">
        <v>217</v>
      </c>
      <c r="C10" s="17">
        <v>0.84126934332059</v>
      </c>
      <c r="D10" s="17">
        <v>0.82297406658901495</v>
      </c>
      <c r="E10" s="17">
        <v>0.85651080267291702</v>
      </c>
      <c r="F10" s="17"/>
      <c r="G10" s="17">
        <v>0.82237194503408695</v>
      </c>
      <c r="H10" s="17">
        <v>0.77560377901001798</v>
      </c>
      <c r="I10" s="17">
        <v>0.86773422806123601</v>
      </c>
      <c r="J10" s="17"/>
      <c r="K10" s="17">
        <v>0.78876918307932298</v>
      </c>
      <c r="L10" s="17">
        <v>0.82914830702703102</v>
      </c>
      <c r="M10" s="17">
        <v>0.91754025228878899</v>
      </c>
      <c r="N10" s="17">
        <v>0.79208927399609697</v>
      </c>
      <c r="O10" s="17">
        <v>0.71519129140814697</v>
      </c>
      <c r="P10" s="17">
        <v>0.83883304695670302</v>
      </c>
      <c r="Q10" s="17">
        <v>0.805125557987033</v>
      </c>
      <c r="R10" s="17">
        <v>0.89166144041210305</v>
      </c>
      <c r="S10" s="17">
        <v>0.88784635221456998</v>
      </c>
      <c r="T10" s="17">
        <v>0.92485419161367299</v>
      </c>
      <c r="U10" s="17">
        <v>0.65129953525921103</v>
      </c>
      <c r="V10" s="17">
        <v>0.78661168422822902</v>
      </c>
      <c r="W10" s="17">
        <v>0.80795513950548103</v>
      </c>
      <c r="X10" s="17">
        <v>1</v>
      </c>
      <c r="Y10" s="17">
        <v>0.80750128271227295</v>
      </c>
      <c r="Z10" s="17">
        <v>0.61642628179307202</v>
      </c>
      <c r="AA10" s="17"/>
      <c r="AB10" s="17">
        <v>0.84769682671845603</v>
      </c>
      <c r="AC10" s="17">
        <v>0.84202348918138104</v>
      </c>
      <c r="AD10" s="17">
        <v>0.87827294040931003</v>
      </c>
      <c r="AE10" s="17">
        <v>0.84305501589313103</v>
      </c>
      <c r="AF10" s="17"/>
      <c r="AG10" s="17">
        <v>0.84147675234267505</v>
      </c>
      <c r="AH10" s="17">
        <v>0.72809031660336199</v>
      </c>
      <c r="AI10" s="17">
        <v>0.85156905791879001</v>
      </c>
      <c r="AJ10" s="17">
        <v>0.84303849132570596</v>
      </c>
      <c r="AK10" s="17"/>
      <c r="AL10" s="17">
        <v>0.86519068630400597</v>
      </c>
      <c r="AM10" s="17">
        <v>0.87298590199918802</v>
      </c>
      <c r="AN10" s="17">
        <v>0.82444784854011</v>
      </c>
      <c r="AO10" s="17">
        <v>0.82302617498702901</v>
      </c>
      <c r="AP10" s="17">
        <v>0.75005447653590596</v>
      </c>
      <c r="AQ10" s="17">
        <v>0.73014350608730405</v>
      </c>
      <c r="AR10" s="17"/>
      <c r="AS10" s="17">
        <v>0.84175610111124399</v>
      </c>
      <c r="AT10" s="17">
        <v>0.83559063834333902</v>
      </c>
      <c r="AU10" s="17">
        <v>0.83559063834333902</v>
      </c>
      <c r="AV10" s="17" t="s">
        <v>136</v>
      </c>
      <c r="AW10" s="17" t="s">
        <v>136</v>
      </c>
      <c r="AX10" s="17" t="s">
        <v>136</v>
      </c>
      <c r="AY10" s="17">
        <v>0.76975496914780195</v>
      </c>
      <c r="AZ10" s="17">
        <v>0.74722981397968802</v>
      </c>
      <c r="BA10" s="17">
        <v>1</v>
      </c>
      <c r="BB10" s="17"/>
      <c r="BC10" s="17">
        <v>0.85379786797968105</v>
      </c>
      <c r="BD10" s="17">
        <v>0.89247657980584505</v>
      </c>
      <c r="BE10" s="17">
        <v>0.85257366635508602</v>
      </c>
      <c r="BF10" s="17">
        <v>0.77816961851313704</v>
      </c>
      <c r="BG10" s="17">
        <v>0.85874117620146695</v>
      </c>
      <c r="BH10" s="17">
        <v>0.53904910284049201</v>
      </c>
      <c r="BI10" s="17"/>
      <c r="BJ10" s="17">
        <v>0.83353547759676405</v>
      </c>
      <c r="BK10" s="17">
        <v>0.87914700536414803</v>
      </c>
      <c r="BL10" s="17">
        <v>0.88361586982832296</v>
      </c>
      <c r="BM10" s="17">
        <v>0.82271149773634</v>
      </c>
      <c r="BN10" s="17">
        <v>0.81416593804251502</v>
      </c>
      <c r="BO10" s="17">
        <v>0.82553073498551799</v>
      </c>
      <c r="BP10" s="17"/>
      <c r="BQ10" s="17">
        <v>0.84918929105894803</v>
      </c>
      <c r="BR10" s="17">
        <v>0.83303477328662501</v>
      </c>
      <c r="BS10" s="17"/>
      <c r="BT10" s="17">
        <v>0.84707360707408197</v>
      </c>
      <c r="BU10" s="17">
        <v>0.83656394952468205</v>
      </c>
      <c r="BV10" s="17"/>
      <c r="BW10" s="17">
        <v>0.84131685100209197</v>
      </c>
      <c r="BX10" s="17">
        <v>0.85520011246334404</v>
      </c>
    </row>
    <row r="11" spans="2:76" x14ac:dyDescent="0.35">
      <c r="B11" s="18" t="s">
        <v>97</v>
      </c>
      <c r="C11" s="19">
        <v>4.39584968001593E-2</v>
      </c>
      <c r="D11" s="19">
        <v>3.3616407577971998E-2</v>
      </c>
      <c r="E11" s="19">
        <v>5.2970664669563801E-2</v>
      </c>
      <c r="F11" s="19"/>
      <c r="G11" s="19">
        <v>8.6709637274952803E-2</v>
      </c>
      <c r="H11" s="19">
        <v>6.7020047634305704E-2</v>
      </c>
      <c r="I11" s="19">
        <v>3.01167102336721E-2</v>
      </c>
      <c r="J11" s="19"/>
      <c r="K11" s="19">
        <v>3.41996698277309E-2</v>
      </c>
      <c r="L11" s="19">
        <v>6.6854155575930496E-2</v>
      </c>
      <c r="M11" s="19">
        <v>2.6681038186501301E-2</v>
      </c>
      <c r="N11" s="19">
        <v>0</v>
      </c>
      <c r="O11" s="19">
        <v>0</v>
      </c>
      <c r="P11" s="19">
        <v>0</v>
      </c>
      <c r="Q11" s="19">
        <v>8.9981528327890303E-2</v>
      </c>
      <c r="R11" s="19">
        <v>1.4325837084813201E-2</v>
      </c>
      <c r="S11" s="19">
        <v>5.6076823892714997E-2</v>
      </c>
      <c r="T11" s="19">
        <v>2.9786229746883001E-2</v>
      </c>
      <c r="U11" s="19">
        <v>0.11039298221489099</v>
      </c>
      <c r="V11" s="19">
        <v>0</v>
      </c>
      <c r="W11" s="19">
        <v>2.9762154839568698E-2</v>
      </c>
      <c r="X11" s="19">
        <v>0</v>
      </c>
      <c r="Y11" s="19">
        <v>4.7394590989485903E-2</v>
      </c>
      <c r="Z11" s="19">
        <v>0.141506704516635</v>
      </c>
      <c r="AA11" s="19"/>
      <c r="AB11" s="19">
        <v>3.2025179822698598E-2</v>
      </c>
      <c r="AC11" s="19">
        <v>3.0870430660584699E-2</v>
      </c>
      <c r="AD11" s="19">
        <v>6.4699878126486796E-2</v>
      </c>
      <c r="AE11" s="19">
        <v>4.7770356677343799E-2</v>
      </c>
      <c r="AF11" s="19"/>
      <c r="AG11" s="19">
        <v>4.1159907095821999E-2</v>
      </c>
      <c r="AH11" s="19">
        <v>7.90992705661763E-2</v>
      </c>
      <c r="AI11" s="19">
        <v>4.6676287329888801E-2</v>
      </c>
      <c r="AJ11" s="19">
        <v>7.7006931484760496E-2</v>
      </c>
      <c r="AK11" s="19"/>
      <c r="AL11" s="19">
        <v>4.2264050500125001E-2</v>
      </c>
      <c r="AM11" s="19">
        <v>5.1650595638708698E-2</v>
      </c>
      <c r="AN11" s="19">
        <v>1.92234753921296E-2</v>
      </c>
      <c r="AO11" s="19">
        <v>2.52614046623846E-2</v>
      </c>
      <c r="AP11" s="19">
        <v>0.11580812669007599</v>
      </c>
      <c r="AQ11" s="19">
        <v>7.7137648791860497E-2</v>
      </c>
      <c r="AR11" s="19"/>
      <c r="AS11" s="19">
        <v>4.62942193775088E-2</v>
      </c>
      <c r="AT11" s="19">
        <v>2.2389064335995301E-2</v>
      </c>
      <c r="AU11" s="19">
        <v>2.2389064335995301E-2</v>
      </c>
      <c r="AV11" s="19" t="s">
        <v>136</v>
      </c>
      <c r="AW11" s="19" t="s">
        <v>136</v>
      </c>
      <c r="AX11" s="19" t="s">
        <v>136</v>
      </c>
      <c r="AY11" s="19">
        <v>0.112914973936002</v>
      </c>
      <c r="AZ11" s="19">
        <v>3.5151386929458503E-2</v>
      </c>
      <c r="BA11" s="19">
        <v>0</v>
      </c>
      <c r="BB11" s="19"/>
      <c r="BC11" s="19">
        <v>5.0740491845182797E-2</v>
      </c>
      <c r="BD11" s="19">
        <v>7.4879580171362897E-2</v>
      </c>
      <c r="BE11" s="19">
        <v>5.1946879480933197E-2</v>
      </c>
      <c r="BF11" s="19">
        <v>2.70825816826048E-2</v>
      </c>
      <c r="BG11" s="19">
        <v>3.5522149253895803E-2</v>
      </c>
      <c r="BH11" s="19">
        <v>9.4133365513973999E-2</v>
      </c>
      <c r="BI11" s="19"/>
      <c r="BJ11" s="19">
        <v>4.6321759194753502E-2</v>
      </c>
      <c r="BK11" s="19">
        <v>4.9527146220746603E-2</v>
      </c>
      <c r="BL11" s="19">
        <v>1.47353833656332E-2</v>
      </c>
      <c r="BM11" s="19">
        <v>5.2643032572407801E-2</v>
      </c>
      <c r="BN11" s="19">
        <v>2.9566809469100799E-2</v>
      </c>
      <c r="BO11" s="19">
        <v>5.0443864688361699E-2</v>
      </c>
      <c r="BP11" s="19"/>
      <c r="BQ11" s="19">
        <v>4.6482747902289803E-2</v>
      </c>
      <c r="BR11" s="19">
        <v>3.8541331325991302E-2</v>
      </c>
      <c r="BS11" s="19"/>
      <c r="BT11" s="19">
        <v>4.21522088609627E-2</v>
      </c>
      <c r="BU11" s="19">
        <v>4.6328731576268399E-2</v>
      </c>
      <c r="BV11" s="19"/>
      <c r="BW11" s="19">
        <v>3.7810015378575701E-2</v>
      </c>
      <c r="BX11" s="19">
        <v>3.9213779895098402E-2</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216</v>
      </c>
      <c r="C9" s="17">
        <v>6.3432849849327996E-2</v>
      </c>
      <c r="D9" s="17">
        <v>7.1809035306764996E-2</v>
      </c>
      <c r="E9" s="17">
        <v>5.6427410148463301E-2</v>
      </c>
      <c r="F9" s="17"/>
      <c r="G9" s="17">
        <v>8.8912128413518296E-2</v>
      </c>
      <c r="H9" s="17">
        <v>0.13155898504355701</v>
      </c>
      <c r="I9" s="17">
        <v>3.5236688850058297E-2</v>
      </c>
      <c r="J9" s="17"/>
      <c r="K9" s="17">
        <v>3.07071042179731E-2</v>
      </c>
      <c r="L9" s="17">
        <v>9.4564408878688597E-2</v>
      </c>
      <c r="M9" s="17">
        <v>2.78763122748267E-2</v>
      </c>
      <c r="N9" s="17">
        <v>8.23558013012156E-2</v>
      </c>
      <c r="O9" s="17">
        <v>0.14387411943519399</v>
      </c>
      <c r="P9" s="17">
        <v>0.16116695304329701</v>
      </c>
      <c r="Q9" s="17">
        <v>3.3792913893939701E-2</v>
      </c>
      <c r="R9" s="17">
        <v>3.4619354746160201E-2</v>
      </c>
      <c r="S9" s="17">
        <v>0.113999945881423</v>
      </c>
      <c r="T9" s="17">
        <v>3.6970151024755302E-2</v>
      </c>
      <c r="U9" s="17">
        <v>3.77470026105306E-2</v>
      </c>
      <c r="V9" s="17">
        <v>0.14195872193012099</v>
      </c>
      <c r="W9" s="17">
        <v>9.2559997254084106E-2</v>
      </c>
      <c r="X9" s="17">
        <v>8.8207017894320797E-2</v>
      </c>
      <c r="Y9" s="17">
        <v>9.5239068199799104E-2</v>
      </c>
      <c r="Z9" s="17">
        <v>0.25186223817145298</v>
      </c>
      <c r="AA9" s="17"/>
      <c r="AB9" s="17">
        <v>8.4458341412470495E-2</v>
      </c>
      <c r="AC9" s="17">
        <v>5.6891148161078403E-2</v>
      </c>
      <c r="AD9" s="17">
        <v>2.7982520942501799E-2</v>
      </c>
      <c r="AE9" s="17">
        <v>6.19755986931005E-2</v>
      </c>
      <c r="AF9" s="17"/>
      <c r="AG9" s="17">
        <v>6.6706544985475097E-2</v>
      </c>
      <c r="AH9" s="17">
        <v>0.13125600200023199</v>
      </c>
      <c r="AI9" s="17">
        <v>3.5786626188563299E-2</v>
      </c>
      <c r="AJ9" s="17">
        <v>0</v>
      </c>
      <c r="AK9" s="17"/>
      <c r="AL9" s="17">
        <v>4.3676169245716698E-2</v>
      </c>
      <c r="AM9" s="17">
        <v>1.6736947886948499E-2</v>
      </c>
      <c r="AN9" s="17">
        <v>0.13704180235855801</v>
      </c>
      <c r="AO9" s="17">
        <v>0.116662916213976</v>
      </c>
      <c r="AP9" s="17">
        <v>4.2420552600321799E-2</v>
      </c>
      <c r="AQ9" s="17">
        <v>6.2567076779348002E-2</v>
      </c>
      <c r="AR9" s="17"/>
      <c r="AS9" s="17">
        <v>5.9877360751211202E-2</v>
      </c>
      <c r="AT9" s="17">
        <v>5.0630934862181003E-2</v>
      </c>
      <c r="AU9" s="17">
        <v>5.0630934862181003E-2</v>
      </c>
      <c r="AV9" s="17" t="s">
        <v>136</v>
      </c>
      <c r="AW9" s="17" t="s">
        <v>136</v>
      </c>
      <c r="AX9" s="17" t="s">
        <v>136</v>
      </c>
      <c r="AY9" s="17">
        <v>0.17912878054603201</v>
      </c>
      <c r="AZ9" s="17">
        <v>0.106963828033712</v>
      </c>
      <c r="BA9" s="17">
        <v>0</v>
      </c>
      <c r="BB9" s="17"/>
      <c r="BC9" s="17">
        <v>5.4014752705729301E-2</v>
      </c>
      <c r="BD9" s="17">
        <v>0.11913804185273601</v>
      </c>
      <c r="BE9" s="17">
        <v>0</v>
      </c>
      <c r="BF9" s="17">
        <v>0.13190186021008601</v>
      </c>
      <c r="BG9" s="17">
        <v>2.8965921129477101E-2</v>
      </c>
      <c r="BH9" s="17">
        <v>0.202926893939437</v>
      </c>
      <c r="BI9" s="17"/>
      <c r="BJ9" s="17">
        <v>5.3134441574776502E-2</v>
      </c>
      <c r="BK9" s="17">
        <v>2.5843077420159101E-2</v>
      </c>
      <c r="BL9" s="17">
        <v>4.6716450451740499E-2</v>
      </c>
      <c r="BM9" s="17">
        <v>6.4653091258631404E-2</v>
      </c>
      <c r="BN9" s="17">
        <v>9.75688006804174E-2</v>
      </c>
      <c r="BO9" s="17">
        <v>0.110337936050407</v>
      </c>
      <c r="BP9" s="17"/>
      <c r="BQ9" s="17">
        <v>5.8205535798463201E-2</v>
      </c>
      <c r="BR9" s="17">
        <v>7.0310770353960605E-2</v>
      </c>
      <c r="BS9" s="17"/>
      <c r="BT9" s="17">
        <v>6.3764174293756401E-2</v>
      </c>
      <c r="BU9" s="17">
        <v>6.3916635992464194E-2</v>
      </c>
      <c r="BV9" s="17"/>
      <c r="BW9" s="17">
        <v>7.7837321911259305E-2</v>
      </c>
      <c r="BX9" s="17">
        <v>3.9069001728476001E-2</v>
      </c>
    </row>
    <row r="10" spans="2:76" x14ac:dyDescent="0.35">
      <c r="B10" s="18" t="s">
        <v>217</v>
      </c>
      <c r="C10" s="17">
        <v>0.91360893453978298</v>
      </c>
      <c r="D10" s="17">
        <v>0.91096098106284895</v>
      </c>
      <c r="E10" s="17">
        <v>0.91562687255300301</v>
      </c>
      <c r="F10" s="17"/>
      <c r="G10" s="17">
        <v>0.89623117387484796</v>
      </c>
      <c r="H10" s="17">
        <v>0.83621106215823704</v>
      </c>
      <c r="I10" s="17">
        <v>0.94418575114861003</v>
      </c>
      <c r="J10" s="17"/>
      <c r="K10" s="17">
        <v>0.93808028443904601</v>
      </c>
      <c r="L10" s="17">
        <v>0.88551225944233203</v>
      </c>
      <c r="M10" s="17">
        <v>0.94544264953867196</v>
      </c>
      <c r="N10" s="17">
        <v>0.917644198698784</v>
      </c>
      <c r="O10" s="17">
        <v>0.85612588056480599</v>
      </c>
      <c r="P10" s="17">
        <v>0.83883304695670302</v>
      </c>
      <c r="Q10" s="17">
        <v>0.94636884653641296</v>
      </c>
      <c r="R10" s="17">
        <v>0.93310335285082502</v>
      </c>
      <c r="S10" s="17">
        <v>0.82992323022586201</v>
      </c>
      <c r="T10" s="17">
        <v>0.94574388008842603</v>
      </c>
      <c r="U10" s="17">
        <v>0.88840383300058001</v>
      </c>
      <c r="V10" s="17">
        <v>0.85804127806987895</v>
      </c>
      <c r="W10" s="17">
        <v>0.87767784790634695</v>
      </c>
      <c r="X10" s="17">
        <v>0.91179298210567905</v>
      </c>
      <c r="Y10" s="17">
        <v>0.90476093180020101</v>
      </c>
      <c r="Z10" s="17">
        <v>0.74813776182854697</v>
      </c>
      <c r="AA10" s="17"/>
      <c r="AB10" s="17">
        <v>0.89342789131787403</v>
      </c>
      <c r="AC10" s="17">
        <v>0.92986384100407005</v>
      </c>
      <c r="AD10" s="17">
        <v>0.95403904849136101</v>
      </c>
      <c r="AE10" s="17">
        <v>0.93802440130689901</v>
      </c>
      <c r="AF10" s="17"/>
      <c r="AG10" s="17">
        <v>0.91201634474502402</v>
      </c>
      <c r="AH10" s="17">
        <v>0.84458612941479105</v>
      </c>
      <c r="AI10" s="17">
        <v>0.94448283097530705</v>
      </c>
      <c r="AJ10" s="17">
        <v>1</v>
      </c>
      <c r="AK10" s="17"/>
      <c r="AL10" s="17">
        <v>0.93407022629404302</v>
      </c>
      <c r="AM10" s="17">
        <v>0.96392953878405396</v>
      </c>
      <c r="AN10" s="17">
        <v>0.86295819764144199</v>
      </c>
      <c r="AO10" s="17">
        <v>0.88333708378602405</v>
      </c>
      <c r="AP10" s="17">
        <v>0.86004196027643798</v>
      </c>
      <c r="AQ10" s="17">
        <v>0.911919756950753</v>
      </c>
      <c r="AR10" s="17"/>
      <c r="AS10" s="17">
        <v>0.91385122196421398</v>
      </c>
      <c r="AT10" s="17">
        <v>0.92505345255056703</v>
      </c>
      <c r="AU10" s="17">
        <v>0.92505345255056703</v>
      </c>
      <c r="AV10" s="17" t="s">
        <v>136</v>
      </c>
      <c r="AW10" s="17" t="s">
        <v>136</v>
      </c>
      <c r="AX10" s="17" t="s">
        <v>136</v>
      </c>
      <c r="AY10" s="17">
        <v>0.76975496914780195</v>
      </c>
      <c r="AZ10" s="17">
        <v>0.89303617196628804</v>
      </c>
      <c r="BA10" s="17">
        <v>1</v>
      </c>
      <c r="BB10" s="17"/>
      <c r="BC10" s="17">
        <v>0.92041830091282995</v>
      </c>
      <c r="BD10" s="17">
        <v>0.88086195814726398</v>
      </c>
      <c r="BE10" s="17">
        <v>1</v>
      </c>
      <c r="BF10" s="17">
        <v>0.83967585466598205</v>
      </c>
      <c r="BG10" s="17">
        <v>0.94465901883622005</v>
      </c>
      <c r="BH10" s="17">
        <v>0.79707310606056303</v>
      </c>
      <c r="BI10" s="17"/>
      <c r="BJ10" s="17">
        <v>0.93516088844158796</v>
      </c>
      <c r="BK10" s="17">
        <v>0.94565027244229705</v>
      </c>
      <c r="BL10" s="17">
        <v>0.93854816618262604</v>
      </c>
      <c r="BM10" s="17">
        <v>0.91204101749517197</v>
      </c>
      <c r="BN10" s="17">
        <v>0.89000607063113801</v>
      </c>
      <c r="BO10" s="17">
        <v>0.84645905126196697</v>
      </c>
      <c r="BP10" s="17"/>
      <c r="BQ10" s="17">
        <v>0.91866434231254701</v>
      </c>
      <c r="BR10" s="17">
        <v>0.90685122280249797</v>
      </c>
      <c r="BS10" s="17"/>
      <c r="BT10" s="17">
        <v>0.91942582519944405</v>
      </c>
      <c r="BU10" s="17">
        <v>0.91022185364095598</v>
      </c>
      <c r="BV10" s="17"/>
      <c r="BW10" s="17">
        <v>0.90565752367651198</v>
      </c>
      <c r="BX10" s="17">
        <v>0.92953671182571496</v>
      </c>
    </row>
    <row r="11" spans="2:76" x14ac:dyDescent="0.35">
      <c r="B11" s="18" t="s">
        <v>97</v>
      </c>
      <c r="C11" s="19">
        <v>2.29582156108885E-2</v>
      </c>
      <c r="D11" s="19">
        <v>1.72299836303864E-2</v>
      </c>
      <c r="E11" s="19">
        <v>2.7945717298533901E-2</v>
      </c>
      <c r="F11" s="19"/>
      <c r="G11" s="19">
        <v>1.4856697711634E-2</v>
      </c>
      <c r="H11" s="19">
        <v>3.2229952798206299E-2</v>
      </c>
      <c r="I11" s="19">
        <v>2.05775600013316E-2</v>
      </c>
      <c r="J11" s="19"/>
      <c r="K11" s="19">
        <v>3.1212611342980499E-2</v>
      </c>
      <c r="L11" s="19">
        <v>1.9923331678979701E-2</v>
      </c>
      <c r="M11" s="19">
        <v>2.6681038186501301E-2</v>
      </c>
      <c r="N11" s="19">
        <v>0</v>
      </c>
      <c r="O11" s="19">
        <v>0</v>
      </c>
      <c r="P11" s="19">
        <v>0</v>
      </c>
      <c r="Q11" s="19">
        <v>1.98382395696476E-2</v>
      </c>
      <c r="R11" s="19">
        <v>3.22772924030151E-2</v>
      </c>
      <c r="S11" s="19">
        <v>5.6076823892714997E-2</v>
      </c>
      <c r="T11" s="19">
        <v>1.7285968886818801E-2</v>
      </c>
      <c r="U11" s="19">
        <v>7.3849164388889804E-2</v>
      </c>
      <c r="V11" s="19">
        <v>0</v>
      </c>
      <c r="W11" s="19">
        <v>2.9762154839568698E-2</v>
      </c>
      <c r="X11" s="19">
        <v>0</v>
      </c>
      <c r="Y11" s="19">
        <v>0</v>
      </c>
      <c r="Z11" s="19">
        <v>0</v>
      </c>
      <c r="AA11" s="19"/>
      <c r="AB11" s="19">
        <v>2.2113767269655998E-2</v>
      </c>
      <c r="AC11" s="19">
        <v>1.3245010834851099E-2</v>
      </c>
      <c r="AD11" s="19">
        <v>1.79784305661373E-2</v>
      </c>
      <c r="AE11" s="19">
        <v>0</v>
      </c>
      <c r="AF11" s="19"/>
      <c r="AG11" s="19">
        <v>2.1277110269500701E-2</v>
      </c>
      <c r="AH11" s="19">
        <v>2.4157868584976601E-2</v>
      </c>
      <c r="AI11" s="19">
        <v>1.97305428361296E-2</v>
      </c>
      <c r="AJ11" s="19">
        <v>0</v>
      </c>
      <c r="AK11" s="19"/>
      <c r="AL11" s="19">
        <v>2.2253604460239901E-2</v>
      </c>
      <c r="AM11" s="19">
        <v>1.9333513328997801E-2</v>
      </c>
      <c r="AN11" s="19">
        <v>0</v>
      </c>
      <c r="AO11" s="19">
        <v>0</v>
      </c>
      <c r="AP11" s="19">
        <v>9.7537487123240299E-2</v>
      </c>
      <c r="AQ11" s="19">
        <v>2.5513166269899398E-2</v>
      </c>
      <c r="AR11" s="19"/>
      <c r="AS11" s="19">
        <v>2.62714172845743E-2</v>
      </c>
      <c r="AT11" s="19">
        <v>2.4315612587251501E-2</v>
      </c>
      <c r="AU11" s="19">
        <v>2.4315612587251501E-2</v>
      </c>
      <c r="AV11" s="19" t="s">
        <v>136</v>
      </c>
      <c r="AW11" s="19" t="s">
        <v>136</v>
      </c>
      <c r="AX11" s="19" t="s">
        <v>136</v>
      </c>
      <c r="AY11" s="19">
        <v>5.11162503061659E-2</v>
      </c>
      <c r="AZ11" s="19">
        <v>0</v>
      </c>
      <c r="BA11" s="19">
        <v>0</v>
      </c>
      <c r="BB11" s="19"/>
      <c r="BC11" s="19">
        <v>2.5566946381441101E-2</v>
      </c>
      <c r="BD11" s="19">
        <v>0</v>
      </c>
      <c r="BE11" s="19">
        <v>0</v>
      </c>
      <c r="BF11" s="19">
        <v>2.8422285123931999E-2</v>
      </c>
      <c r="BG11" s="19">
        <v>2.6375060034303201E-2</v>
      </c>
      <c r="BH11" s="19">
        <v>0</v>
      </c>
      <c r="BI11" s="19"/>
      <c r="BJ11" s="19">
        <v>1.17046699836358E-2</v>
      </c>
      <c r="BK11" s="19">
        <v>2.8506650137543801E-2</v>
      </c>
      <c r="BL11" s="19">
        <v>1.47353833656332E-2</v>
      </c>
      <c r="BM11" s="19">
        <v>2.3305891246196302E-2</v>
      </c>
      <c r="BN11" s="19">
        <v>1.2425128688444099E-2</v>
      </c>
      <c r="BO11" s="19">
        <v>4.3203012687626101E-2</v>
      </c>
      <c r="BP11" s="19"/>
      <c r="BQ11" s="19">
        <v>2.3130121888989899E-2</v>
      </c>
      <c r="BR11" s="19">
        <v>2.2838006843541502E-2</v>
      </c>
      <c r="BS11" s="19"/>
      <c r="BT11" s="19">
        <v>1.68100005067994E-2</v>
      </c>
      <c r="BU11" s="19">
        <v>2.5861510366580201E-2</v>
      </c>
      <c r="BV11" s="19"/>
      <c r="BW11" s="19">
        <v>1.65051544122287E-2</v>
      </c>
      <c r="BX11" s="19">
        <v>3.1394286445809397E-2</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362</v>
      </c>
      <c r="C9" s="17">
        <v>4.912818829217E-2</v>
      </c>
      <c r="D9" s="17">
        <v>5.23200494170157E-2</v>
      </c>
      <c r="E9" s="17">
        <v>4.60280649402443E-2</v>
      </c>
      <c r="F9" s="17"/>
      <c r="G9" s="17">
        <v>6.0947199985268499E-2</v>
      </c>
      <c r="H9" s="17">
        <v>5.0436897334299097E-2</v>
      </c>
      <c r="I9" s="17">
        <v>4.41204824841126E-2</v>
      </c>
      <c r="J9" s="17"/>
      <c r="K9" s="17">
        <v>8.4844091995609494E-2</v>
      </c>
      <c r="L9" s="17">
        <v>6.9018994249927801E-2</v>
      </c>
      <c r="M9" s="17">
        <v>0</v>
      </c>
      <c r="N9" s="17">
        <v>3.1340860618773399E-2</v>
      </c>
      <c r="O9" s="17">
        <v>0</v>
      </c>
      <c r="P9" s="17">
        <v>0</v>
      </c>
      <c r="Q9" s="17">
        <v>5.0165951538865099E-2</v>
      </c>
      <c r="R9" s="17">
        <v>4.2365597004469402E-2</v>
      </c>
      <c r="S9" s="17">
        <v>0</v>
      </c>
      <c r="T9" s="17">
        <v>5.3041560611190003E-2</v>
      </c>
      <c r="U9" s="17">
        <v>0</v>
      </c>
      <c r="V9" s="17">
        <v>0</v>
      </c>
      <c r="W9" s="17">
        <v>4.9040855273771403E-2</v>
      </c>
      <c r="X9" s="17">
        <v>4.1539535146226603E-2</v>
      </c>
      <c r="Y9" s="17">
        <v>2.9257659672710601E-2</v>
      </c>
      <c r="Z9" s="17">
        <v>7.8125242129496605E-2</v>
      </c>
      <c r="AA9" s="17"/>
      <c r="AB9" s="17">
        <v>8.5024982500464294E-2</v>
      </c>
      <c r="AC9" s="17">
        <v>3.70319448016177E-2</v>
      </c>
      <c r="AD9" s="17">
        <v>4.5071142256138001E-2</v>
      </c>
      <c r="AE9" s="17">
        <v>3.08410258704555E-2</v>
      </c>
      <c r="AF9" s="17"/>
      <c r="AG9" s="17">
        <v>5.2741714084265999E-2</v>
      </c>
      <c r="AH9" s="17">
        <v>2.8948620740526999E-2</v>
      </c>
      <c r="AI9" s="17">
        <v>4.4698056235509299E-2</v>
      </c>
      <c r="AJ9" s="17">
        <v>9.1875887655260099E-2</v>
      </c>
      <c r="AK9" s="17"/>
      <c r="AL9" s="17">
        <v>4.0094853500478103E-2</v>
      </c>
      <c r="AM9" s="17">
        <v>3.90456068919861E-2</v>
      </c>
      <c r="AN9" s="17">
        <v>5.1127876625157498E-2</v>
      </c>
      <c r="AO9" s="17">
        <v>1.5335263346372099E-2</v>
      </c>
      <c r="AP9" s="17">
        <v>2.6070136926725E-2</v>
      </c>
      <c r="AQ9" s="17">
        <v>6.4639896623056803E-2</v>
      </c>
      <c r="AR9" s="17"/>
      <c r="AS9" s="17">
        <v>5.4927886006235702E-2</v>
      </c>
      <c r="AT9" s="17">
        <v>2.0970258882268202E-2</v>
      </c>
      <c r="AU9" s="17">
        <v>2.0970258882268202E-2</v>
      </c>
      <c r="AV9" s="17">
        <v>4.46339294155748E-2</v>
      </c>
      <c r="AW9" s="17">
        <v>6.0555019499830803E-2</v>
      </c>
      <c r="AX9" s="17">
        <v>7.9182432580407594E-2</v>
      </c>
      <c r="AY9" s="17">
        <v>6.0469430943954197E-2</v>
      </c>
      <c r="AZ9" s="17">
        <v>6.3930664607773705E-2</v>
      </c>
      <c r="BA9" s="17">
        <v>0</v>
      </c>
      <c r="BB9" s="17"/>
      <c r="BC9" s="17">
        <v>4.7865867343863201E-2</v>
      </c>
      <c r="BD9" s="17">
        <v>4.5199950581864302E-2</v>
      </c>
      <c r="BE9" s="17">
        <v>0.13178585863300199</v>
      </c>
      <c r="BF9" s="17">
        <v>4.2592499533735E-2</v>
      </c>
      <c r="BG9" s="17">
        <v>4.6607457749043603E-2</v>
      </c>
      <c r="BH9" s="17">
        <v>0</v>
      </c>
      <c r="BI9" s="17"/>
      <c r="BJ9" s="17">
        <v>3.2596658763444003E-2</v>
      </c>
      <c r="BK9" s="17">
        <v>5.0940525549785599E-2</v>
      </c>
      <c r="BL9" s="17">
        <v>8.6915220714613994E-2</v>
      </c>
      <c r="BM9" s="17">
        <v>5.2697607504986699E-2</v>
      </c>
      <c r="BN9" s="17">
        <v>3.6591768087820699E-2</v>
      </c>
      <c r="BO9" s="17">
        <v>4.6952180237422897E-2</v>
      </c>
      <c r="BP9" s="17"/>
      <c r="BQ9" s="17">
        <v>4.7915791583122098E-2</v>
      </c>
      <c r="BR9" s="17">
        <v>5.2164914148813697E-2</v>
      </c>
      <c r="BS9" s="17"/>
      <c r="BT9" s="17">
        <v>5.2549513474198097E-2</v>
      </c>
      <c r="BU9" s="17">
        <v>4.6798958313924201E-2</v>
      </c>
      <c r="BV9" s="17"/>
      <c r="BW9" s="17">
        <v>5.1594145156464898E-2</v>
      </c>
      <c r="BX9" s="17">
        <v>4.3078628624576301E-2</v>
      </c>
    </row>
    <row r="10" spans="2:76" x14ac:dyDescent="0.35">
      <c r="B10" s="18" t="s">
        <v>363</v>
      </c>
      <c r="C10" s="17">
        <v>0.162095081676042</v>
      </c>
      <c r="D10" s="17">
        <v>0.196542691338457</v>
      </c>
      <c r="E10" s="17">
        <v>0.127903986919954</v>
      </c>
      <c r="F10" s="17"/>
      <c r="G10" s="17">
        <v>0.14762747147405</v>
      </c>
      <c r="H10" s="17">
        <v>0.18115131232790899</v>
      </c>
      <c r="I10" s="17">
        <v>0.15389293871329501</v>
      </c>
      <c r="J10" s="17"/>
      <c r="K10" s="17">
        <v>0.129649067703756</v>
      </c>
      <c r="L10" s="17">
        <v>0.16545166658170901</v>
      </c>
      <c r="M10" s="17">
        <v>0.14611608506193499</v>
      </c>
      <c r="N10" s="17">
        <v>0.248055092293091</v>
      </c>
      <c r="O10" s="17">
        <v>0.201150394149469</v>
      </c>
      <c r="P10" s="17">
        <v>0.12807736199261999</v>
      </c>
      <c r="Q10" s="17">
        <v>0.164083606514277</v>
      </c>
      <c r="R10" s="17">
        <v>0.150367509601632</v>
      </c>
      <c r="S10" s="17">
        <v>0.23277338769436701</v>
      </c>
      <c r="T10" s="17">
        <v>0.14044722603597801</v>
      </c>
      <c r="U10" s="17">
        <v>0.178255125593964</v>
      </c>
      <c r="V10" s="17">
        <v>0.15313569044434899</v>
      </c>
      <c r="W10" s="17">
        <v>0.18751408272324499</v>
      </c>
      <c r="X10" s="17">
        <v>0.33053108905484402</v>
      </c>
      <c r="Y10" s="17">
        <v>8.9367048312804898E-2</v>
      </c>
      <c r="Z10" s="17">
        <v>0.242920367896752</v>
      </c>
      <c r="AA10" s="17"/>
      <c r="AB10" s="17">
        <v>0.154612174447327</v>
      </c>
      <c r="AC10" s="17">
        <v>0.173792336108018</v>
      </c>
      <c r="AD10" s="17">
        <v>0.160924160192955</v>
      </c>
      <c r="AE10" s="17">
        <v>0.176741768225607</v>
      </c>
      <c r="AF10" s="17"/>
      <c r="AG10" s="17">
        <v>0.148772478977235</v>
      </c>
      <c r="AH10" s="17">
        <v>0.13647701777139201</v>
      </c>
      <c r="AI10" s="17">
        <v>0.24247570021551901</v>
      </c>
      <c r="AJ10" s="17">
        <v>0.102491113787572</v>
      </c>
      <c r="AK10" s="17"/>
      <c r="AL10" s="17">
        <v>0.19306357619696601</v>
      </c>
      <c r="AM10" s="17">
        <v>0.17041697564068201</v>
      </c>
      <c r="AN10" s="17">
        <v>0.142269409822006</v>
      </c>
      <c r="AO10" s="17">
        <v>0.17355662119413301</v>
      </c>
      <c r="AP10" s="17">
        <v>0.20890662725248699</v>
      </c>
      <c r="AQ10" s="17">
        <v>0.13998089543578199</v>
      </c>
      <c r="AR10" s="17"/>
      <c r="AS10" s="17">
        <v>0.16971240528832399</v>
      </c>
      <c r="AT10" s="17">
        <v>0.13611205783335301</v>
      </c>
      <c r="AU10" s="17">
        <v>0.13611205783335301</v>
      </c>
      <c r="AV10" s="17">
        <v>0.16729725405187201</v>
      </c>
      <c r="AW10" s="17">
        <v>0.13984692731156201</v>
      </c>
      <c r="AX10" s="17">
        <v>0.18299815241203199</v>
      </c>
      <c r="AY10" s="17">
        <v>6.7453508804793103E-2</v>
      </c>
      <c r="AZ10" s="17">
        <v>5.4385445441399803E-2</v>
      </c>
      <c r="BA10" s="17">
        <v>0</v>
      </c>
      <c r="BB10" s="17"/>
      <c r="BC10" s="17">
        <v>0.17626203994468501</v>
      </c>
      <c r="BD10" s="17">
        <v>9.0847078950827803E-2</v>
      </c>
      <c r="BE10" s="17">
        <v>8.87500883300468E-2</v>
      </c>
      <c r="BF10" s="17">
        <v>0.14273331815090301</v>
      </c>
      <c r="BG10" s="17">
        <v>0.18459481392369101</v>
      </c>
      <c r="BH10" s="17">
        <v>0.15133538594005</v>
      </c>
      <c r="BI10" s="17"/>
      <c r="BJ10" s="17">
        <v>0.165052592549779</v>
      </c>
      <c r="BK10" s="17">
        <v>0.150940256818348</v>
      </c>
      <c r="BL10" s="17">
        <v>0.126197759764552</v>
      </c>
      <c r="BM10" s="17">
        <v>0.187749617913124</v>
      </c>
      <c r="BN10" s="17">
        <v>0.14463755202590101</v>
      </c>
      <c r="BO10" s="17">
        <v>0.17440443357876301</v>
      </c>
      <c r="BP10" s="17"/>
      <c r="BQ10" s="17">
        <v>0.18070974659352801</v>
      </c>
      <c r="BR10" s="17">
        <v>0.124370285951559</v>
      </c>
      <c r="BS10" s="17"/>
      <c r="BT10" s="17">
        <v>0.210013082527501</v>
      </c>
      <c r="BU10" s="17">
        <v>0.124550855352421</v>
      </c>
      <c r="BV10" s="17"/>
      <c r="BW10" s="17">
        <v>0.15549660184271499</v>
      </c>
      <c r="BX10" s="17">
        <v>0.16700612400046599</v>
      </c>
    </row>
    <row r="11" spans="2:76" x14ac:dyDescent="0.35">
      <c r="B11" s="18" t="s">
        <v>364</v>
      </c>
      <c r="C11" s="17">
        <v>0.52967661226583995</v>
      </c>
      <c r="D11" s="17">
        <v>0.50548344587287097</v>
      </c>
      <c r="E11" s="17">
        <v>0.55297925251915403</v>
      </c>
      <c r="F11" s="17"/>
      <c r="G11" s="17">
        <v>0.53152831934753897</v>
      </c>
      <c r="H11" s="17">
        <v>0.47903373410900801</v>
      </c>
      <c r="I11" s="17">
        <v>0.56416882098088605</v>
      </c>
      <c r="J11" s="17"/>
      <c r="K11" s="17">
        <v>0.55877858657447899</v>
      </c>
      <c r="L11" s="17">
        <v>0.526243083173493</v>
      </c>
      <c r="M11" s="17">
        <v>0.58190990240242102</v>
      </c>
      <c r="N11" s="17">
        <v>0.596606295229408</v>
      </c>
      <c r="O11" s="17">
        <v>0.40252819959138197</v>
      </c>
      <c r="P11" s="17">
        <v>0.48830193483194601</v>
      </c>
      <c r="Q11" s="17">
        <v>0.55533750820046701</v>
      </c>
      <c r="R11" s="17">
        <v>0.527531308287015</v>
      </c>
      <c r="S11" s="17">
        <v>0.47126147229939502</v>
      </c>
      <c r="T11" s="17">
        <v>0.51818891758020502</v>
      </c>
      <c r="U11" s="17">
        <v>0.60958211852351196</v>
      </c>
      <c r="V11" s="17">
        <v>0.63478763558005702</v>
      </c>
      <c r="W11" s="17">
        <v>0.59203791899700198</v>
      </c>
      <c r="X11" s="17">
        <v>0.33989192291053799</v>
      </c>
      <c r="Y11" s="17">
        <v>0.42150927552642198</v>
      </c>
      <c r="Z11" s="17">
        <v>0.39832822091460401</v>
      </c>
      <c r="AA11" s="17"/>
      <c r="AB11" s="17">
        <v>0.51527390573727005</v>
      </c>
      <c r="AC11" s="17">
        <v>0.52346199459713305</v>
      </c>
      <c r="AD11" s="17">
        <v>0.51843896672419199</v>
      </c>
      <c r="AE11" s="17">
        <v>0.57702263423489497</v>
      </c>
      <c r="AF11" s="17"/>
      <c r="AG11" s="17">
        <v>0.52611949241403899</v>
      </c>
      <c r="AH11" s="17">
        <v>0.62146005327392795</v>
      </c>
      <c r="AI11" s="17">
        <v>0.46453766670550301</v>
      </c>
      <c r="AJ11" s="17">
        <v>0.80563299855716797</v>
      </c>
      <c r="AK11" s="17"/>
      <c r="AL11" s="17">
        <v>0.52024705924300296</v>
      </c>
      <c r="AM11" s="17">
        <v>0.55594306220557299</v>
      </c>
      <c r="AN11" s="17">
        <v>0.45214048220481901</v>
      </c>
      <c r="AO11" s="17">
        <v>0.52373165084289997</v>
      </c>
      <c r="AP11" s="17">
        <v>0.66425782502136699</v>
      </c>
      <c r="AQ11" s="17">
        <v>0.52343977729482505</v>
      </c>
      <c r="AR11" s="17"/>
      <c r="AS11" s="17">
        <v>0.51854066564739698</v>
      </c>
      <c r="AT11" s="17">
        <v>0.58572185002601596</v>
      </c>
      <c r="AU11" s="17">
        <v>0.58572185002601596</v>
      </c>
      <c r="AV11" s="17">
        <v>0.57481629444937599</v>
      </c>
      <c r="AW11" s="17">
        <v>0.45922848554048801</v>
      </c>
      <c r="AX11" s="17">
        <v>0.36221186458238602</v>
      </c>
      <c r="AY11" s="17">
        <v>0.41774504381203498</v>
      </c>
      <c r="AZ11" s="17">
        <v>0.71388159111118499</v>
      </c>
      <c r="BA11" s="17">
        <v>0.31405933663980201</v>
      </c>
      <c r="BB11" s="17"/>
      <c r="BC11" s="17">
        <v>0.546771518950945</v>
      </c>
      <c r="BD11" s="17">
        <v>0.60816513921852899</v>
      </c>
      <c r="BE11" s="17">
        <v>0.59529612559322598</v>
      </c>
      <c r="BF11" s="17">
        <v>0.53429950865976705</v>
      </c>
      <c r="BG11" s="17">
        <v>0.47975526739695901</v>
      </c>
      <c r="BH11" s="17">
        <v>0.65290511718309097</v>
      </c>
      <c r="BI11" s="17"/>
      <c r="BJ11" s="17">
        <v>0.54058660502311395</v>
      </c>
      <c r="BK11" s="17">
        <v>0.53766186056411402</v>
      </c>
      <c r="BL11" s="17">
        <v>0.50096456922538901</v>
      </c>
      <c r="BM11" s="17">
        <v>0.53445356489092499</v>
      </c>
      <c r="BN11" s="17">
        <v>0.51466702484628701</v>
      </c>
      <c r="BO11" s="17">
        <v>0.52919248581425304</v>
      </c>
      <c r="BP11" s="17"/>
      <c r="BQ11" s="17">
        <v>0.54496184081865795</v>
      </c>
      <c r="BR11" s="17">
        <v>0.49535843260236101</v>
      </c>
      <c r="BS11" s="17"/>
      <c r="BT11" s="17">
        <v>0.54927786096604403</v>
      </c>
      <c r="BU11" s="17">
        <v>0.51098091057838202</v>
      </c>
      <c r="BV11" s="17"/>
      <c r="BW11" s="17">
        <v>0.52965684598539697</v>
      </c>
      <c r="BX11" s="17">
        <v>0.53399937639334605</v>
      </c>
    </row>
    <row r="12" spans="2:76" x14ac:dyDescent="0.35">
      <c r="B12" s="18" t="s">
        <v>365</v>
      </c>
      <c r="C12" s="17">
        <v>0.14360029425618301</v>
      </c>
      <c r="D12" s="17">
        <v>0.13404045943221099</v>
      </c>
      <c r="E12" s="17">
        <v>0.153464740038357</v>
      </c>
      <c r="F12" s="17"/>
      <c r="G12" s="17">
        <v>0.135930458859121</v>
      </c>
      <c r="H12" s="17">
        <v>0.16921919603805699</v>
      </c>
      <c r="I12" s="17">
        <v>0.128487162128048</v>
      </c>
      <c r="J12" s="17"/>
      <c r="K12" s="17">
        <v>0.12939388041762401</v>
      </c>
      <c r="L12" s="17">
        <v>0.14777864645043501</v>
      </c>
      <c r="M12" s="17">
        <v>0.12786662353900599</v>
      </c>
      <c r="N12" s="17">
        <v>6.1316030621180601E-2</v>
      </c>
      <c r="O12" s="17">
        <v>0.297755014564974</v>
      </c>
      <c r="P12" s="17">
        <v>0.17129559218235901</v>
      </c>
      <c r="Q12" s="17">
        <v>0.10662970881246001</v>
      </c>
      <c r="R12" s="17">
        <v>0.112386478452793</v>
      </c>
      <c r="S12" s="17">
        <v>0.19425547738357499</v>
      </c>
      <c r="T12" s="17">
        <v>0.16122111141909101</v>
      </c>
      <c r="U12" s="17">
        <v>0.153656521310613</v>
      </c>
      <c r="V12" s="17">
        <v>6.9217486292294697E-2</v>
      </c>
      <c r="W12" s="17">
        <v>8.8678741716886E-2</v>
      </c>
      <c r="X12" s="17">
        <v>0.16415173628291499</v>
      </c>
      <c r="Y12" s="17">
        <v>0.30156269056706603</v>
      </c>
      <c r="Z12" s="17">
        <v>0.19581182909151701</v>
      </c>
      <c r="AA12" s="17"/>
      <c r="AB12" s="17">
        <v>0.11136450881438301</v>
      </c>
      <c r="AC12" s="17">
        <v>0.15495132101144801</v>
      </c>
      <c r="AD12" s="17">
        <v>0.177835701860974</v>
      </c>
      <c r="AE12" s="17">
        <v>0.131023246790647</v>
      </c>
      <c r="AF12" s="17"/>
      <c r="AG12" s="17">
        <v>0.15556721148206801</v>
      </c>
      <c r="AH12" s="17">
        <v>0.111229736436394</v>
      </c>
      <c r="AI12" s="17">
        <v>0.160790541224657</v>
      </c>
      <c r="AJ12" s="17">
        <v>0</v>
      </c>
      <c r="AK12" s="17"/>
      <c r="AL12" s="17">
        <v>0.14961527156298099</v>
      </c>
      <c r="AM12" s="17">
        <v>0.15867295309541599</v>
      </c>
      <c r="AN12" s="17">
        <v>0.188232246444756</v>
      </c>
      <c r="AO12" s="17">
        <v>0.127147248155901</v>
      </c>
      <c r="AP12" s="17">
        <v>4.93527356704445E-2</v>
      </c>
      <c r="AQ12" s="17">
        <v>0.146463671798473</v>
      </c>
      <c r="AR12" s="17"/>
      <c r="AS12" s="17">
        <v>0.14268694235287499</v>
      </c>
      <c r="AT12" s="17">
        <v>0.159615588548432</v>
      </c>
      <c r="AU12" s="17">
        <v>0.159615588548432</v>
      </c>
      <c r="AV12" s="17">
        <v>0.13898947289451299</v>
      </c>
      <c r="AW12" s="17">
        <v>0.20341673524479301</v>
      </c>
      <c r="AX12" s="17">
        <v>0.14521924851280399</v>
      </c>
      <c r="AY12" s="17">
        <v>0.236294768653277</v>
      </c>
      <c r="AZ12" s="17">
        <v>2.4628330686237401E-2</v>
      </c>
      <c r="BA12" s="17">
        <v>0</v>
      </c>
      <c r="BB12" s="17"/>
      <c r="BC12" s="17">
        <v>0.13194822831380201</v>
      </c>
      <c r="BD12" s="17">
        <v>0.16758475196123099</v>
      </c>
      <c r="BE12" s="17">
        <v>6.9173216217161895E-2</v>
      </c>
      <c r="BF12" s="17">
        <v>0.15204298488801801</v>
      </c>
      <c r="BG12" s="17">
        <v>0.15840079617922201</v>
      </c>
      <c r="BH12" s="17">
        <v>0</v>
      </c>
      <c r="BI12" s="17"/>
      <c r="BJ12" s="17">
        <v>0.132670527201521</v>
      </c>
      <c r="BK12" s="17">
        <v>0.144166531808467</v>
      </c>
      <c r="BL12" s="17">
        <v>0.168315867738136</v>
      </c>
      <c r="BM12" s="17">
        <v>0.12620255745457201</v>
      </c>
      <c r="BN12" s="17">
        <v>0.17903080696379201</v>
      </c>
      <c r="BO12" s="17">
        <v>0.12977944828096899</v>
      </c>
      <c r="BP12" s="17"/>
      <c r="BQ12" s="17">
        <v>0.135836592437759</v>
      </c>
      <c r="BR12" s="17">
        <v>0.15886601191027999</v>
      </c>
      <c r="BS12" s="17"/>
      <c r="BT12" s="17">
        <v>0.10564030349212</v>
      </c>
      <c r="BU12" s="17">
        <v>0.17420411142422201</v>
      </c>
      <c r="BV12" s="17"/>
      <c r="BW12" s="17">
        <v>0.156337104422173</v>
      </c>
      <c r="BX12" s="17">
        <v>0.13281560634282899</v>
      </c>
    </row>
    <row r="13" spans="2:76" x14ac:dyDescent="0.35">
      <c r="B13" s="18" t="s">
        <v>366</v>
      </c>
      <c r="C13" s="17">
        <v>8.1525681284170107E-2</v>
      </c>
      <c r="D13" s="17">
        <v>7.3267366804373901E-2</v>
      </c>
      <c r="E13" s="17">
        <v>8.99623962572383E-2</v>
      </c>
      <c r="F13" s="17"/>
      <c r="G13" s="17">
        <v>7.7889609880073499E-2</v>
      </c>
      <c r="H13" s="17">
        <v>7.9052273035495904E-2</v>
      </c>
      <c r="I13" s="17">
        <v>8.4502933921992193E-2</v>
      </c>
      <c r="J13" s="17"/>
      <c r="K13" s="17">
        <v>8.8175953563027099E-2</v>
      </c>
      <c r="L13" s="17">
        <v>5.4701181289981603E-2</v>
      </c>
      <c r="M13" s="17">
        <v>3.9838761787715199E-2</v>
      </c>
      <c r="N13" s="17">
        <v>3.1340860618773399E-2</v>
      </c>
      <c r="O13" s="17">
        <v>0</v>
      </c>
      <c r="P13" s="17">
        <v>0.21232511099307499</v>
      </c>
      <c r="Q13" s="17">
        <v>0.11241003747921401</v>
      </c>
      <c r="R13" s="17">
        <v>8.2485338024403596E-2</v>
      </c>
      <c r="S13" s="17">
        <v>4.7164770078991801E-2</v>
      </c>
      <c r="T13" s="17">
        <v>0.101015877281323</v>
      </c>
      <c r="U13" s="17">
        <v>3.9004156381273802E-2</v>
      </c>
      <c r="V13" s="17">
        <v>7.1429593841649403E-2</v>
      </c>
      <c r="W13" s="17">
        <v>4.9831529682460698E-2</v>
      </c>
      <c r="X13" s="17">
        <v>8.2307311262666202E-2</v>
      </c>
      <c r="Y13" s="17">
        <v>0.158303325920997</v>
      </c>
      <c r="Z13" s="17">
        <v>8.4814339967630895E-2</v>
      </c>
      <c r="AA13" s="17"/>
      <c r="AB13" s="17">
        <v>0.10036988817208101</v>
      </c>
      <c r="AC13" s="17">
        <v>7.4070196015409207E-2</v>
      </c>
      <c r="AD13" s="17">
        <v>8.7395867425162393E-2</v>
      </c>
      <c r="AE13" s="17">
        <v>5.6122433532106601E-2</v>
      </c>
      <c r="AF13" s="17"/>
      <c r="AG13" s="17">
        <v>8.3530943809644306E-2</v>
      </c>
      <c r="AH13" s="17">
        <v>5.7389236250934901E-2</v>
      </c>
      <c r="AI13" s="17">
        <v>7.8002789750897902E-2</v>
      </c>
      <c r="AJ13" s="17">
        <v>0</v>
      </c>
      <c r="AK13" s="17"/>
      <c r="AL13" s="17">
        <v>7.0050103523891197E-2</v>
      </c>
      <c r="AM13" s="17">
        <v>5.4308654879132001E-2</v>
      </c>
      <c r="AN13" s="17">
        <v>0.118610071545663</v>
      </c>
      <c r="AO13" s="17">
        <v>0.16022921646069399</v>
      </c>
      <c r="AP13" s="17">
        <v>2.9343367823749401E-2</v>
      </c>
      <c r="AQ13" s="17">
        <v>0.11010823045934599</v>
      </c>
      <c r="AR13" s="17"/>
      <c r="AS13" s="17">
        <v>8.7558512615816403E-2</v>
      </c>
      <c r="AT13" s="17">
        <v>5.4856289004169903E-2</v>
      </c>
      <c r="AU13" s="17">
        <v>5.4856289004169903E-2</v>
      </c>
      <c r="AV13" s="17">
        <v>4.9798287263210499E-2</v>
      </c>
      <c r="AW13" s="17">
        <v>0.10645972942301</v>
      </c>
      <c r="AX13" s="17">
        <v>0.14213561092908999</v>
      </c>
      <c r="AY13" s="17">
        <v>0.109118426932365</v>
      </c>
      <c r="AZ13" s="17">
        <v>5.6609322517881699E-2</v>
      </c>
      <c r="BA13" s="17">
        <v>0.68594066336019799</v>
      </c>
      <c r="BB13" s="17"/>
      <c r="BC13" s="17">
        <v>7.0472998649985297E-2</v>
      </c>
      <c r="BD13" s="17">
        <v>8.0013907668632103E-2</v>
      </c>
      <c r="BE13" s="17">
        <v>5.5106060344897803E-2</v>
      </c>
      <c r="BF13" s="17">
        <v>8.0726927736021706E-2</v>
      </c>
      <c r="BG13" s="17">
        <v>9.14775821576813E-2</v>
      </c>
      <c r="BH13" s="17">
        <v>0.19575949687685901</v>
      </c>
      <c r="BI13" s="17"/>
      <c r="BJ13" s="17">
        <v>8.6047279514200103E-2</v>
      </c>
      <c r="BK13" s="17">
        <v>8.52551298439293E-2</v>
      </c>
      <c r="BL13" s="17">
        <v>6.5439769317539004E-2</v>
      </c>
      <c r="BM13" s="17">
        <v>6.3507246142263593E-2</v>
      </c>
      <c r="BN13" s="17">
        <v>0.118561457866147</v>
      </c>
      <c r="BO13" s="17">
        <v>7.1174073262827098E-2</v>
      </c>
      <c r="BP13" s="17"/>
      <c r="BQ13" s="17">
        <v>7.31471484326289E-2</v>
      </c>
      <c r="BR13" s="17">
        <v>0.100006106767191</v>
      </c>
      <c r="BS13" s="17"/>
      <c r="BT13" s="17">
        <v>6.5915973374542705E-2</v>
      </c>
      <c r="BU13" s="17">
        <v>9.5013009803358403E-2</v>
      </c>
      <c r="BV13" s="17"/>
      <c r="BW13" s="17">
        <v>7.2952035218756095E-2</v>
      </c>
      <c r="BX13" s="17">
        <v>9.3818286262078998E-2</v>
      </c>
    </row>
    <row r="14" spans="2:76" x14ac:dyDescent="0.35">
      <c r="B14" s="18" t="s">
        <v>97</v>
      </c>
      <c r="C14" s="19">
        <v>3.3974142225595E-2</v>
      </c>
      <c r="D14" s="19">
        <v>3.8345987135071501E-2</v>
      </c>
      <c r="E14" s="19">
        <v>2.9661559325052302E-2</v>
      </c>
      <c r="F14" s="19"/>
      <c r="G14" s="19">
        <v>4.6076940453948501E-2</v>
      </c>
      <c r="H14" s="19">
        <v>4.1106587155231702E-2</v>
      </c>
      <c r="I14" s="19">
        <v>2.4827661771666901E-2</v>
      </c>
      <c r="J14" s="19"/>
      <c r="K14" s="19">
        <v>9.1584197455041594E-3</v>
      </c>
      <c r="L14" s="19">
        <v>3.6806428254453502E-2</v>
      </c>
      <c r="M14" s="19">
        <v>0.10426862720892301</v>
      </c>
      <c r="N14" s="19">
        <v>3.1340860618773399E-2</v>
      </c>
      <c r="O14" s="19">
        <v>9.8566391694175207E-2</v>
      </c>
      <c r="P14" s="19">
        <v>0</v>
      </c>
      <c r="Q14" s="19">
        <v>1.1373187454716299E-2</v>
      </c>
      <c r="R14" s="19">
        <v>8.4863768629686004E-2</v>
      </c>
      <c r="S14" s="19">
        <v>5.4544892543671598E-2</v>
      </c>
      <c r="T14" s="19">
        <v>2.60853070722133E-2</v>
      </c>
      <c r="U14" s="19">
        <v>1.9502078190636901E-2</v>
      </c>
      <c r="V14" s="19">
        <v>7.1429593841649403E-2</v>
      </c>
      <c r="W14" s="19">
        <v>3.2896871606635701E-2</v>
      </c>
      <c r="X14" s="19">
        <v>4.1578405342810702E-2</v>
      </c>
      <c r="Y14" s="19">
        <v>0</v>
      </c>
      <c r="Z14" s="19">
        <v>0</v>
      </c>
      <c r="AA14" s="19"/>
      <c r="AB14" s="19">
        <v>3.33545403284745E-2</v>
      </c>
      <c r="AC14" s="19">
        <v>3.6692207466373798E-2</v>
      </c>
      <c r="AD14" s="19">
        <v>1.03341615405777E-2</v>
      </c>
      <c r="AE14" s="19">
        <v>2.8248891346289599E-2</v>
      </c>
      <c r="AF14" s="19"/>
      <c r="AG14" s="19">
        <v>3.32681592327475E-2</v>
      </c>
      <c r="AH14" s="19">
        <v>4.4495335526824303E-2</v>
      </c>
      <c r="AI14" s="19">
        <v>9.4952458679143804E-3</v>
      </c>
      <c r="AJ14" s="19">
        <v>0</v>
      </c>
      <c r="AK14" s="19"/>
      <c r="AL14" s="19">
        <v>2.6929135972680599E-2</v>
      </c>
      <c r="AM14" s="19">
        <v>2.16127472872116E-2</v>
      </c>
      <c r="AN14" s="19">
        <v>4.7619913357598201E-2</v>
      </c>
      <c r="AO14" s="19">
        <v>0</v>
      </c>
      <c r="AP14" s="19">
        <v>2.2069307305227201E-2</v>
      </c>
      <c r="AQ14" s="19">
        <v>1.53675283885178E-2</v>
      </c>
      <c r="AR14" s="19"/>
      <c r="AS14" s="19">
        <v>2.6573588089351601E-2</v>
      </c>
      <c r="AT14" s="19">
        <v>4.27239557057617E-2</v>
      </c>
      <c r="AU14" s="19">
        <v>4.27239557057617E-2</v>
      </c>
      <c r="AV14" s="19">
        <v>2.4464761925454302E-2</v>
      </c>
      <c r="AW14" s="19">
        <v>3.04931029803155E-2</v>
      </c>
      <c r="AX14" s="19">
        <v>8.8252690983280105E-2</v>
      </c>
      <c r="AY14" s="19">
        <v>0.108918820853574</v>
      </c>
      <c r="AZ14" s="19">
        <v>8.65646456355222E-2</v>
      </c>
      <c r="BA14" s="19">
        <v>0</v>
      </c>
      <c r="BB14" s="19"/>
      <c r="BC14" s="19">
        <v>2.6679346796719398E-2</v>
      </c>
      <c r="BD14" s="19">
        <v>8.1891716189158303E-3</v>
      </c>
      <c r="BE14" s="19">
        <v>5.9888650881665798E-2</v>
      </c>
      <c r="BF14" s="19">
        <v>4.76047610315549E-2</v>
      </c>
      <c r="BG14" s="19">
        <v>3.91640825934031E-2</v>
      </c>
      <c r="BH14" s="19">
        <v>0</v>
      </c>
      <c r="BI14" s="19"/>
      <c r="BJ14" s="19">
        <v>4.3046336947941799E-2</v>
      </c>
      <c r="BK14" s="19">
        <v>3.1035695415356699E-2</v>
      </c>
      <c r="BL14" s="19">
        <v>5.2166813239770501E-2</v>
      </c>
      <c r="BM14" s="19">
        <v>3.53894060941293E-2</v>
      </c>
      <c r="BN14" s="19">
        <v>6.51139021005243E-3</v>
      </c>
      <c r="BO14" s="19">
        <v>4.8497378825765602E-2</v>
      </c>
      <c r="BP14" s="19"/>
      <c r="BQ14" s="19">
        <v>1.7428880134303801E-2</v>
      </c>
      <c r="BR14" s="19">
        <v>6.9234248619795297E-2</v>
      </c>
      <c r="BS14" s="19"/>
      <c r="BT14" s="19">
        <v>1.66032661655948E-2</v>
      </c>
      <c r="BU14" s="19">
        <v>4.8452154527692998E-2</v>
      </c>
      <c r="BV14" s="19"/>
      <c r="BW14" s="19">
        <v>3.3963267374492997E-2</v>
      </c>
      <c r="BX14" s="19">
        <v>2.9281978376703498E-2</v>
      </c>
    </row>
    <row r="15" spans="2:76" x14ac:dyDescent="0.35">
      <c r="B15" s="16"/>
    </row>
    <row r="16" spans="2:76" x14ac:dyDescent="0.35">
      <c r="B16" t="s">
        <v>100</v>
      </c>
    </row>
    <row r="17" spans="2:2" x14ac:dyDescent="0.35">
      <c r="B17" t="s">
        <v>101</v>
      </c>
    </row>
    <row r="19" spans="2:2" x14ac:dyDescent="0.35">
      <c r="B1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157</v>
      </c>
      <c r="C9" s="17">
        <v>6.3323903784780394E-2</v>
      </c>
      <c r="D9" s="17">
        <v>4.6246356573712601E-2</v>
      </c>
      <c r="E9" s="17">
        <v>8.0560604726450297E-2</v>
      </c>
      <c r="F9" s="17"/>
      <c r="G9" s="17">
        <v>0.11035490209238299</v>
      </c>
      <c r="H9" s="17">
        <v>6.7001786751418102E-2</v>
      </c>
      <c r="I9" s="17">
        <v>4.4458250559031402E-2</v>
      </c>
      <c r="J9" s="17"/>
      <c r="K9" s="17">
        <v>3.8148744403502001E-2</v>
      </c>
      <c r="L9" s="17">
        <v>3.8421907303927902E-2</v>
      </c>
      <c r="M9" s="17">
        <v>4.05135336171214E-2</v>
      </c>
      <c r="N9" s="17">
        <v>6.1367221935247303E-2</v>
      </c>
      <c r="O9" s="17">
        <v>0.1992808553671</v>
      </c>
      <c r="P9" s="17">
        <v>0.12574777084336899</v>
      </c>
      <c r="Q9" s="17">
        <v>3.6202977547275299E-2</v>
      </c>
      <c r="R9" s="17">
        <v>4.9336545172522901E-2</v>
      </c>
      <c r="S9" s="17">
        <v>4.6990064072832197E-2</v>
      </c>
      <c r="T9" s="17">
        <v>8.3057109206579605E-2</v>
      </c>
      <c r="U9" s="17">
        <v>7.6211149156578797E-2</v>
      </c>
      <c r="V9" s="17">
        <v>0.151759339641729</v>
      </c>
      <c r="W9" s="17">
        <v>0.12403787803302201</v>
      </c>
      <c r="X9" s="17">
        <v>0.16538638155511901</v>
      </c>
      <c r="Y9" s="17">
        <v>0</v>
      </c>
      <c r="Z9" s="17">
        <v>3.8300327934065098E-2</v>
      </c>
      <c r="AA9" s="17"/>
      <c r="AB9" s="17">
        <v>5.15196991963425E-2</v>
      </c>
      <c r="AC9" s="17">
        <v>6.9298265592087502E-2</v>
      </c>
      <c r="AD9" s="17">
        <v>8.6453548056994706E-2</v>
      </c>
      <c r="AE9" s="17">
        <v>5.2424140140992101E-2</v>
      </c>
      <c r="AF9" s="17"/>
      <c r="AG9" s="17">
        <v>5.7463600625182999E-2</v>
      </c>
      <c r="AH9" s="17">
        <v>0.124708171708864</v>
      </c>
      <c r="AI9" s="17">
        <v>7.0056849319421202E-2</v>
      </c>
      <c r="AJ9" s="17">
        <v>4.4217458567586201E-2</v>
      </c>
      <c r="AK9" s="17"/>
      <c r="AL9" s="17">
        <v>5.2032527272614301E-2</v>
      </c>
      <c r="AM9" s="17">
        <v>8.8325323369470604E-2</v>
      </c>
      <c r="AN9" s="17">
        <v>4.8265955993577803E-2</v>
      </c>
      <c r="AO9" s="17">
        <v>3.10873323682395E-2</v>
      </c>
      <c r="AP9" s="17">
        <v>2.13927083943409E-2</v>
      </c>
      <c r="AQ9" s="17">
        <v>0.10635208300874301</v>
      </c>
      <c r="AR9" s="17"/>
      <c r="AS9" s="17">
        <v>4.7894586173133698E-2</v>
      </c>
      <c r="AT9" s="17">
        <v>5.4492231443964402E-2</v>
      </c>
      <c r="AU9" s="17">
        <v>5.4492231443964402E-2</v>
      </c>
      <c r="AV9" s="17">
        <v>6.64759846579632E-2</v>
      </c>
      <c r="AW9" s="17">
        <v>8.7124135624744303E-2</v>
      </c>
      <c r="AX9" s="17">
        <v>3.2363210770024499E-2</v>
      </c>
      <c r="AY9" s="17">
        <v>5.0779624708185499E-2</v>
      </c>
      <c r="AZ9" s="17">
        <v>0.109501368531207</v>
      </c>
      <c r="BA9" s="17">
        <v>0.62483990963455605</v>
      </c>
      <c r="BB9" s="17"/>
      <c r="BC9" s="17">
        <v>7.7281528149651404E-2</v>
      </c>
      <c r="BD9" s="17">
        <v>5.9124295579962301E-2</v>
      </c>
      <c r="BE9" s="17">
        <v>3.0322295603282302E-2</v>
      </c>
      <c r="BF9" s="17">
        <v>6.8933944588055907E-2</v>
      </c>
      <c r="BG9" s="17">
        <v>4.4643204706695298E-2</v>
      </c>
      <c r="BH9" s="17">
        <v>0.263781081503424</v>
      </c>
      <c r="BI9" s="17"/>
      <c r="BJ9" s="17">
        <v>7.5803890948152597E-2</v>
      </c>
      <c r="BK9" s="17">
        <v>7.5458480604877906E-2</v>
      </c>
      <c r="BL9" s="17">
        <v>9.1546264264243601E-2</v>
      </c>
      <c r="BM9" s="17">
        <v>5.1166215415400298E-2</v>
      </c>
      <c r="BN9" s="17">
        <v>4.5618938191824998E-2</v>
      </c>
      <c r="BO9" s="17">
        <v>4.9332579420617098E-2</v>
      </c>
      <c r="BP9" s="17"/>
      <c r="BQ9" s="17">
        <v>7.5837507224379805E-2</v>
      </c>
      <c r="BR9" s="17">
        <v>3.7520335844984799E-2</v>
      </c>
      <c r="BS9" s="17"/>
      <c r="BT9" s="17">
        <v>7.3280735149767906E-2</v>
      </c>
      <c r="BU9" s="17">
        <v>5.5800001817640998E-2</v>
      </c>
      <c r="BV9" s="17"/>
      <c r="BW9" s="17">
        <v>6.2017922842743697E-2</v>
      </c>
      <c r="BX9" s="17">
        <v>6.8182896262023604E-2</v>
      </c>
    </row>
    <row r="10" spans="2:76" x14ac:dyDescent="0.35">
      <c r="B10" s="18" t="s">
        <v>158</v>
      </c>
      <c r="C10" s="17">
        <v>0.92670613960461401</v>
      </c>
      <c r="D10" s="17">
        <v>0.94566709434850604</v>
      </c>
      <c r="E10" s="17">
        <v>0.90756252798736303</v>
      </c>
      <c r="F10" s="17"/>
      <c r="G10" s="17">
        <v>0.87802112786928499</v>
      </c>
      <c r="H10" s="17">
        <v>0.92176245225332198</v>
      </c>
      <c r="I10" s="17">
        <v>0.94702371222855297</v>
      </c>
      <c r="J10" s="17"/>
      <c r="K10" s="17">
        <v>0.95269283585099396</v>
      </c>
      <c r="L10" s="17">
        <v>0.96157809269607197</v>
      </c>
      <c r="M10" s="17">
        <v>0.93978426089053901</v>
      </c>
      <c r="N10" s="17">
        <v>0.87634615037519503</v>
      </c>
      <c r="O10" s="17">
        <v>0.80071914463289995</v>
      </c>
      <c r="P10" s="17">
        <v>0.87425222915663103</v>
      </c>
      <c r="Q10" s="17">
        <v>0.96379702245272503</v>
      </c>
      <c r="R10" s="17">
        <v>0.92932833171840501</v>
      </c>
      <c r="S10" s="17">
        <v>0.95300993592716798</v>
      </c>
      <c r="T10" s="17">
        <v>0.91196946311259697</v>
      </c>
      <c r="U10" s="17">
        <v>0.92378885084342099</v>
      </c>
      <c r="V10" s="17">
        <v>0.84824066035827095</v>
      </c>
      <c r="W10" s="17">
        <v>0.85967576025449599</v>
      </c>
      <c r="X10" s="17">
        <v>0.79388471252502502</v>
      </c>
      <c r="Y10" s="17">
        <v>0.97071496277048597</v>
      </c>
      <c r="Z10" s="17">
        <v>0.96169967206593499</v>
      </c>
      <c r="AA10" s="17"/>
      <c r="AB10" s="17">
        <v>0.94848030080365797</v>
      </c>
      <c r="AC10" s="17">
        <v>0.91566027166587105</v>
      </c>
      <c r="AD10" s="17">
        <v>0.90275238520477497</v>
      </c>
      <c r="AE10" s="17">
        <v>0.94241009292113398</v>
      </c>
      <c r="AF10" s="17"/>
      <c r="AG10" s="17">
        <v>0.93263129591135296</v>
      </c>
      <c r="AH10" s="17">
        <v>0.87529182829113605</v>
      </c>
      <c r="AI10" s="17">
        <v>0.92121979210973803</v>
      </c>
      <c r="AJ10" s="17">
        <v>0.95578254143241403</v>
      </c>
      <c r="AK10" s="17"/>
      <c r="AL10" s="17">
        <v>0.94445002177928306</v>
      </c>
      <c r="AM10" s="17">
        <v>0.91167467663052904</v>
      </c>
      <c r="AN10" s="17">
        <v>0.94053659338134399</v>
      </c>
      <c r="AO10" s="17">
        <v>0.96891266763176098</v>
      </c>
      <c r="AP10" s="17">
        <v>0.89266053984252802</v>
      </c>
      <c r="AQ10" s="17">
        <v>0.85949201928498997</v>
      </c>
      <c r="AR10" s="17"/>
      <c r="AS10" s="17">
        <v>0.94307754504761099</v>
      </c>
      <c r="AT10" s="17">
        <v>0.94550776855603602</v>
      </c>
      <c r="AU10" s="17">
        <v>0.94550776855603602</v>
      </c>
      <c r="AV10" s="17">
        <v>0.92419741193773397</v>
      </c>
      <c r="AW10" s="17">
        <v>0.90138629743639898</v>
      </c>
      <c r="AX10" s="17">
        <v>0.96763678922997598</v>
      </c>
      <c r="AY10" s="17">
        <v>0.94922037529181402</v>
      </c>
      <c r="AZ10" s="17">
        <v>0.89049863146879304</v>
      </c>
      <c r="BA10" s="17">
        <v>0.37516009036544401</v>
      </c>
      <c r="BB10" s="17"/>
      <c r="BC10" s="17">
        <v>0.91420591505354198</v>
      </c>
      <c r="BD10" s="17">
        <v>0.92853755220327105</v>
      </c>
      <c r="BE10" s="17">
        <v>0.96967770439671797</v>
      </c>
      <c r="BF10" s="17">
        <v>0.90526305487164904</v>
      </c>
      <c r="BG10" s="17">
        <v>0.95535679529330497</v>
      </c>
      <c r="BH10" s="17">
        <v>0.65458350118116804</v>
      </c>
      <c r="BI10" s="17"/>
      <c r="BJ10" s="17">
        <v>0.91136874246865995</v>
      </c>
      <c r="BK10" s="17">
        <v>0.92087887170011595</v>
      </c>
      <c r="BL10" s="17">
        <v>0.87426086543484804</v>
      </c>
      <c r="BM10" s="17">
        <v>0.94883378458459999</v>
      </c>
      <c r="BN10" s="17">
        <v>0.94653457162298404</v>
      </c>
      <c r="BO10" s="17">
        <v>0.92238942474160202</v>
      </c>
      <c r="BP10" s="17"/>
      <c r="BQ10" s="17">
        <v>0.91089267498269499</v>
      </c>
      <c r="BR10" s="17">
        <v>0.95937950617797496</v>
      </c>
      <c r="BS10" s="17"/>
      <c r="BT10" s="17">
        <v>0.91285041260392896</v>
      </c>
      <c r="BU10" s="17">
        <v>0.93731498671862701</v>
      </c>
      <c r="BV10" s="17"/>
      <c r="BW10" s="17">
        <v>0.93095839893714905</v>
      </c>
      <c r="BX10" s="17">
        <v>0.92559964258787197</v>
      </c>
    </row>
    <row r="11" spans="2:76" x14ac:dyDescent="0.35">
      <c r="B11" s="18" t="s">
        <v>178</v>
      </c>
      <c r="C11" s="19">
        <v>9.9699566106060296E-3</v>
      </c>
      <c r="D11" s="19">
        <v>8.0865490777816892E-3</v>
      </c>
      <c r="E11" s="19">
        <v>1.18768672861866E-2</v>
      </c>
      <c r="F11" s="19"/>
      <c r="G11" s="19">
        <v>1.16239700383321E-2</v>
      </c>
      <c r="H11" s="19">
        <v>1.12357609952597E-2</v>
      </c>
      <c r="I11" s="19">
        <v>8.5180372124161203E-3</v>
      </c>
      <c r="J11" s="19"/>
      <c r="K11" s="19">
        <v>9.1584197455041594E-3</v>
      </c>
      <c r="L11" s="19">
        <v>0</v>
      </c>
      <c r="M11" s="19">
        <v>1.9702205492339898E-2</v>
      </c>
      <c r="N11" s="19">
        <v>6.2286627689557603E-2</v>
      </c>
      <c r="O11" s="19">
        <v>0</v>
      </c>
      <c r="P11" s="19">
        <v>0</v>
      </c>
      <c r="Q11" s="19">
        <v>0</v>
      </c>
      <c r="R11" s="19">
        <v>2.1335123109071801E-2</v>
      </c>
      <c r="S11" s="19">
        <v>0</v>
      </c>
      <c r="T11" s="19">
        <v>4.9734276808237696E-3</v>
      </c>
      <c r="U11" s="19">
        <v>0</v>
      </c>
      <c r="V11" s="19">
        <v>0</v>
      </c>
      <c r="W11" s="19">
        <v>1.62863617124821E-2</v>
      </c>
      <c r="X11" s="19">
        <v>4.07289059198555E-2</v>
      </c>
      <c r="Y11" s="19">
        <v>2.92850372295143E-2</v>
      </c>
      <c r="Z11" s="19">
        <v>0</v>
      </c>
      <c r="AA11" s="19"/>
      <c r="AB11" s="19">
        <v>0</v>
      </c>
      <c r="AC11" s="19">
        <v>1.5041462742041999E-2</v>
      </c>
      <c r="AD11" s="19">
        <v>1.07940667382301E-2</v>
      </c>
      <c r="AE11" s="19">
        <v>5.1657669378745198E-3</v>
      </c>
      <c r="AF11" s="19"/>
      <c r="AG11" s="19">
        <v>9.9051034634636704E-3</v>
      </c>
      <c r="AH11" s="19">
        <v>0</v>
      </c>
      <c r="AI11" s="19">
        <v>8.7233585708412706E-3</v>
      </c>
      <c r="AJ11" s="19">
        <v>0</v>
      </c>
      <c r="AK11" s="19"/>
      <c r="AL11" s="19">
        <v>3.5174509481023701E-3</v>
      </c>
      <c r="AM11" s="19">
        <v>0</v>
      </c>
      <c r="AN11" s="19">
        <v>1.11974506250779E-2</v>
      </c>
      <c r="AO11" s="19">
        <v>0</v>
      </c>
      <c r="AP11" s="19">
        <v>8.5946751763131504E-2</v>
      </c>
      <c r="AQ11" s="19">
        <v>3.4155897706267001E-2</v>
      </c>
      <c r="AR11" s="19"/>
      <c r="AS11" s="19">
        <v>9.0278687792553006E-3</v>
      </c>
      <c r="AT11" s="19">
        <v>0</v>
      </c>
      <c r="AU11" s="19">
        <v>0</v>
      </c>
      <c r="AV11" s="19">
        <v>9.3266034043033106E-3</v>
      </c>
      <c r="AW11" s="19">
        <v>1.14895669388564E-2</v>
      </c>
      <c r="AX11" s="19">
        <v>0</v>
      </c>
      <c r="AY11" s="19">
        <v>0</v>
      </c>
      <c r="AZ11" s="19">
        <v>0</v>
      </c>
      <c r="BA11" s="19">
        <v>0</v>
      </c>
      <c r="BB11" s="19"/>
      <c r="BC11" s="19">
        <v>8.5125567968064794E-3</v>
      </c>
      <c r="BD11" s="19">
        <v>1.2338152216766899E-2</v>
      </c>
      <c r="BE11" s="19">
        <v>0</v>
      </c>
      <c r="BF11" s="19">
        <v>2.5803000540294999E-2</v>
      </c>
      <c r="BG11" s="19">
        <v>0</v>
      </c>
      <c r="BH11" s="19">
        <v>8.1635417315407605E-2</v>
      </c>
      <c r="BI11" s="19"/>
      <c r="BJ11" s="19">
        <v>1.2827366583187101E-2</v>
      </c>
      <c r="BK11" s="19">
        <v>3.6626476950058699E-3</v>
      </c>
      <c r="BL11" s="19">
        <v>3.4192870300908403E-2</v>
      </c>
      <c r="BM11" s="19">
        <v>0</v>
      </c>
      <c r="BN11" s="19">
        <v>7.8464901851912107E-3</v>
      </c>
      <c r="BO11" s="19">
        <v>2.8277995837780699E-2</v>
      </c>
      <c r="BP11" s="19"/>
      <c r="BQ11" s="19">
        <v>1.32698177929247E-2</v>
      </c>
      <c r="BR11" s="19">
        <v>3.1001579770402201E-3</v>
      </c>
      <c r="BS11" s="19"/>
      <c r="BT11" s="19">
        <v>1.3868852246303499E-2</v>
      </c>
      <c r="BU11" s="19">
        <v>6.8850114637318402E-3</v>
      </c>
      <c r="BV11" s="19"/>
      <c r="BW11" s="19">
        <v>7.0236782201073501E-3</v>
      </c>
      <c r="BX11" s="19">
        <v>6.2174611501039498E-3</v>
      </c>
    </row>
    <row r="12" spans="2:76" x14ac:dyDescent="0.35">
      <c r="B12" s="16"/>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X20"/>
  <sheetViews>
    <sheetView showGridLines="0" topLeftCell="A8"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65</v>
      </c>
      <c r="D7" s="10">
        <v>23</v>
      </c>
      <c r="E7" s="10">
        <v>42</v>
      </c>
      <c r="F7" s="10"/>
      <c r="G7" s="10">
        <v>20</v>
      </c>
      <c r="H7" s="10">
        <v>24</v>
      </c>
      <c r="I7" s="10">
        <v>21</v>
      </c>
      <c r="J7" s="10"/>
      <c r="K7" s="10">
        <v>4</v>
      </c>
      <c r="L7" s="10">
        <v>6</v>
      </c>
      <c r="M7" s="10">
        <v>2</v>
      </c>
      <c r="N7" s="10">
        <v>2</v>
      </c>
      <c r="O7" s="10">
        <v>2</v>
      </c>
      <c r="P7" s="10">
        <v>3</v>
      </c>
      <c r="Q7" s="10">
        <v>3</v>
      </c>
      <c r="R7" s="10">
        <v>5</v>
      </c>
      <c r="S7" s="10">
        <v>1</v>
      </c>
      <c r="T7" s="10">
        <v>19</v>
      </c>
      <c r="U7" s="10">
        <v>4</v>
      </c>
      <c r="V7" s="10">
        <v>2</v>
      </c>
      <c r="W7" s="10">
        <v>7</v>
      </c>
      <c r="X7" s="10">
        <v>4</v>
      </c>
      <c r="Y7" s="10" t="s">
        <v>135</v>
      </c>
      <c r="Z7" s="10">
        <v>1</v>
      </c>
      <c r="AA7" s="10"/>
      <c r="AB7" s="10">
        <v>13</v>
      </c>
      <c r="AC7" s="10">
        <v>25</v>
      </c>
      <c r="AD7" s="10">
        <v>16</v>
      </c>
      <c r="AE7" s="10">
        <v>9</v>
      </c>
      <c r="AF7" s="10"/>
      <c r="AG7" s="10">
        <v>38</v>
      </c>
      <c r="AH7" s="10">
        <v>9</v>
      </c>
      <c r="AI7" s="10">
        <v>14</v>
      </c>
      <c r="AJ7" s="10">
        <v>1</v>
      </c>
      <c r="AK7" s="10"/>
      <c r="AL7" s="10">
        <v>14</v>
      </c>
      <c r="AM7" s="10">
        <v>17</v>
      </c>
      <c r="AN7" s="10">
        <v>4</v>
      </c>
      <c r="AO7" s="10">
        <v>2</v>
      </c>
      <c r="AP7" s="10">
        <v>1</v>
      </c>
      <c r="AQ7" s="10">
        <v>7</v>
      </c>
      <c r="AR7" s="10"/>
      <c r="AS7" s="10">
        <v>21</v>
      </c>
      <c r="AT7" s="10">
        <v>5</v>
      </c>
      <c r="AU7" s="10">
        <v>5</v>
      </c>
      <c r="AV7" s="10">
        <v>15</v>
      </c>
      <c r="AW7" s="10">
        <v>9</v>
      </c>
      <c r="AX7" s="10">
        <v>1</v>
      </c>
      <c r="AY7" s="10">
        <v>1</v>
      </c>
      <c r="AZ7" s="10">
        <v>4</v>
      </c>
      <c r="BA7" s="10">
        <v>2</v>
      </c>
      <c r="BB7" s="10"/>
      <c r="BC7" s="10">
        <v>26</v>
      </c>
      <c r="BD7" s="10">
        <v>6</v>
      </c>
      <c r="BE7" s="10">
        <v>1</v>
      </c>
      <c r="BF7" s="10">
        <v>11</v>
      </c>
      <c r="BG7" s="10">
        <v>17</v>
      </c>
      <c r="BH7" s="10">
        <v>4</v>
      </c>
      <c r="BI7" s="10"/>
      <c r="BJ7" s="10">
        <v>12</v>
      </c>
      <c r="BK7" s="10">
        <v>19</v>
      </c>
      <c r="BL7" s="10">
        <v>8</v>
      </c>
      <c r="BM7" s="10">
        <v>14</v>
      </c>
      <c r="BN7" s="10">
        <v>7</v>
      </c>
      <c r="BO7" s="10">
        <v>5</v>
      </c>
      <c r="BP7" s="10"/>
      <c r="BQ7" s="10">
        <v>53</v>
      </c>
      <c r="BR7" s="10">
        <v>12</v>
      </c>
      <c r="BS7" s="10"/>
      <c r="BT7" s="10">
        <v>33</v>
      </c>
      <c r="BU7" s="10">
        <v>32</v>
      </c>
      <c r="BV7" s="10"/>
      <c r="BW7" s="10">
        <v>38</v>
      </c>
      <c r="BX7" s="10">
        <v>26</v>
      </c>
    </row>
    <row r="8" spans="2:76" ht="30" customHeight="1" x14ac:dyDescent="0.35">
      <c r="B8" s="11" t="s">
        <v>20</v>
      </c>
      <c r="C8" s="11">
        <v>64</v>
      </c>
      <c r="D8" s="11">
        <v>23</v>
      </c>
      <c r="E8" s="11">
        <v>40</v>
      </c>
      <c r="F8" s="11"/>
      <c r="G8" s="11">
        <v>19</v>
      </c>
      <c r="H8" s="11">
        <v>23</v>
      </c>
      <c r="I8" s="11">
        <v>22</v>
      </c>
      <c r="J8" s="11"/>
      <c r="K8" s="11">
        <v>5</v>
      </c>
      <c r="L8" s="11">
        <v>6</v>
      </c>
      <c r="M8" s="11">
        <v>2</v>
      </c>
      <c r="N8" s="11">
        <v>2</v>
      </c>
      <c r="O8" s="11">
        <v>2</v>
      </c>
      <c r="P8" s="11">
        <v>3</v>
      </c>
      <c r="Q8" s="11">
        <v>3</v>
      </c>
      <c r="R8" s="11">
        <v>5</v>
      </c>
      <c r="S8" s="11">
        <v>1</v>
      </c>
      <c r="T8" s="11">
        <v>18</v>
      </c>
      <c r="U8" s="11">
        <v>4</v>
      </c>
      <c r="V8" s="11">
        <v>2</v>
      </c>
      <c r="W8" s="11">
        <v>6</v>
      </c>
      <c r="X8" s="11">
        <v>5</v>
      </c>
      <c r="Y8" s="11" t="s">
        <v>135</v>
      </c>
      <c r="Z8" s="11">
        <v>1</v>
      </c>
      <c r="AA8" s="11"/>
      <c r="AB8" s="11">
        <v>12</v>
      </c>
      <c r="AC8" s="11">
        <v>25</v>
      </c>
      <c r="AD8" s="11">
        <v>16</v>
      </c>
      <c r="AE8" s="11">
        <v>9</v>
      </c>
      <c r="AF8" s="11"/>
      <c r="AG8" s="11">
        <v>38</v>
      </c>
      <c r="AH8" s="11">
        <v>9</v>
      </c>
      <c r="AI8" s="11">
        <v>13</v>
      </c>
      <c r="AJ8" s="11">
        <v>1</v>
      </c>
      <c r="AK8" s="11"/>
      <c r="AL8" s="11">
        <v>14</v>
      </c>
      <c r="AM8" s="11">
        <v>17</v>
      </c>
      <c r="AN8" s="11">
        <v>4</v>
      </c>
      <c r="AO8" s="11">
        <v>2</v>
      </c>
      <c r="AP8" s="11">
        <v>1</v>
      </c>
      <c r="AQ8" s="11">
        <v>7</v>
      </c>
      <c r="AR8" s="11"/>
      <c r="AS8" s="11">
        <v>21</v>
      </c>
      <c r="AT8" s="11">
        <v>5</v>
      </c>
      <c r="AU8" s="11">
        <v>5</v>
      </c>
      <c r="AV8" s="11">
        <v>15</v>
      </c>
      <c r="AW8" s="11">
        <v>9</v>
      </c>
      <c r="AX8" s="11">
        <v>1</v>
      </c>
      <c r="AY8" s="11">
        <v>1</v>
      </c>
      <c r="AZ8" s="11">
        <v>4</v>
      </c>
      <c r="BA8" s="11">
        <v>2</v>
      </c>
      <c r="BB8" s="11"/>
      <c r="BC8" s="11">
        <v>27</v>
      </c>
      <c r="BD8" s="11">
        <v>6</v>
      </c>
      <c r="BE8" s="11">
        <v>1</v>
      </c>
      <c r="BF8" s="11">
        <v>11</v>
      </c>
      <c r="BG8" s="11">
        <v>16</v>
      </c>
      <c r="BH8" s="11">
        <v>4</v>
      </c>
      <c r="BI8" s="11"/>
      <c r="BJ8" s="11">
        <v>12</v>
      </c>
      <c r="BK8" s="11">
        <v>18</v>
      </c>
      <c r="BL8" s="11">
        <v>8</v>
      </c>
      <c r="BM8" s="11">
        <v>14</v>
      </c>
      <c r="BN8" s="11">
        <v>7</v>
      </c>
      <c r="BO8" s="11">
        <v>5</v>
      </c>
      <c r="BP8" s="11"/>
      <c r="BQ8" s="11">
        <v>52</v>
      </c>
      <c r="BR8" s="11">
        <v>12</v>
      </c>
      <c r="BS8" s="11"/>
      <c r="BT8" s="11">
        <v>33</v>
      </c>
      <c r="BU8" s="11">
        <v>31</v>
      </c>
      <c r="BV8" s="11"/>
      <c r="BW8" s="11">
        <v>37</v>
      </c>
      <c r="BX8" s="11">
        <v>26</v>
      </c>
    </row>
    <row r="9" spans="2:76" x14ac:dyDescent="0.35">
      <c r="B9" s="18" t="s">
        <v>369</v>
      </c>
      <c r="C9" s="17">
        <v>0.29415655563531701</v>
      </c>
      <c r="D9" s="17">
        <v>0.39466768357813098</v>
      </c>
      <c r="E9" s="17">
        <v>0.236346085821178</v>
      </c>
      <c r="F9" s="17"/>
      <c r="G9" s="17">
        <v>0.17794288929450999</v>
      </c>
      <c r="H9" s="17">
        <v>0.170412498920611</v>
      </c>
      <c r="I9" s="17">
        <v>0.52360172916032799</v>
      </c>
      <c r="J9" s="17"/>
      <c r="K9" s="17">
        <v>0.72133119908582999</v>
      </c>
      <c r="L9" s="17">
        <v>0.37164853393534197</v>
      </c>
      <c r="M9" s="17">
        <v>1</v>
      </c>
      <c r="N9" s="17">
        <v>0</v>
      </c>
      <c r="O9" s="17">
        <v>0</v>
      </c>
      <c r="P9" s="17">
        <v>0</v>
      </c>
      <c r="Q9" s="17">
        <v>0.37526912026210202</v>
      </c>
      <c r="R9" s="17">
        <v>0.19211245718345801</v>
      </c>
      <c r="S9" s="17">
        <v>0</v>
      </c>
      <c r="T9" s="17">
        <v>0.37754297077587601</v>
      </c>
      <c r="U9" s="17">
        <v>0</v>
      </c>
      <c r="V9" s="17">
        <v>0</v>
      </c>
      <c r="W9" s="17">
        <v>0.15699320927389099</v>
      </c>
      <c r="X9" s="17">
        <v>0.24626517332856401</v>
      </c>
      <c r="Y9" s="17" t="s">
        <v>136</v>
      </c>
      <c r="Z9" s="17">
        <v>0</v>
      </c>
      <c r="AA9" s="17"/>
      <c r="AB9" s="17">
        <v>0.20081249801072301</v>
      </c>
      <c r="AC9" s="17">
        <v>0.31952029067158799</v>
      </c>
      <c r="AD9" s="17">
        <v>0.38525826698735499</v>
      </c>
      <c r="AE9" s="17">
        <v>0.123836049435187</v>
      </c>
      <c r="AF9" s="17"/>
      <c r="AG9" s="17">
        <v>0.23361440574247599</v>
      </c>
      <c r="AH9" s="17">
        <v>0.57483634757013902</v>
      </c>
      <c r="AI9" s="17">
        <v>0.361767910172483</v>
      </c>
      <c r="AJ9" s="17">
        <v>0</v>
      </c>
      <c r="AK9" s="17"/>
      <c r="AL9" s="17">
        <v>0.35956404862848701</v>
      </c>
      <c r="AM9" s="17">
        <v>0.31749513822734299</v>
      </c>
      <c r="AN9" s="17">
        <v>0</v>
      </c>
      <c r="AO9" s="17">
        <v>0.49559356991444098</v>
      </c>
      <c r="AP9" s="17">
        <v>0</v>
      </c>
      <c r="AQ9" s="17">
        <v>0.119045409188476</v>
      </c>
      <c r="AR9" s="17"/>
      <c r="AS9" s="17">
        <v>0.48806058182182599</v>
      </c>
      <c r="AT9" s="17">
        <v>0.63875414472345604</v>
      </c>
      <c r="AU9" s="17">
        <v>0.63875414472345604</v>
      </c>
      <c r="AV9" s="17">
        <v>8.0217293714866397E-2</v>
      </c>
      <c r="AW9" s="17">
        <v>0.21224259144000601</v>
      </c>
      <c r="AX9" s="17">
        <v>0</v>
      </c>
      <c r="AY9" s="17">
        <v>0</v>
      </c>
      <c r="AZ9" s="17">
        <v>0</v>
      </c>
      <c r="BA9" s="17">
        <v>0</v>
      </c>
      <c r="BB9" s="17"/>
      <c r="BC9" s="17">
        <v>0.450764623371809</v>
      </c>
      <c r="BD9" s="17">
        <v>0.37280631776610701</v>
      </c>
      <c r="BE9" s="17">
        <v>0</v>
      </c>
      <c r="BF9" s="17">
        <v>8.9621522217769006E-2</v>
      </c>
      <c r="BG9" s="17">
        <v>0.228172973504985</v>
      </c>
      <c r="BH9" s="17">
        <v>0</v>
      </c>
      <c r="BI9" s="17"/>
      <c r="BJ9" s="17">
        <v>0.24882973797537</v>
      </c>
      <c r="BK9" s="17">
        <v>0.44062193219846602</v>
      </c>
      <c r="BL9" s="17">
        <v>0.28451517314846397</v>
      </c>
      <c r="BM9" s="17">
        <v>0.24528110806131601</v>
      </c>
      <c r="BN9" s="17">
        <v>0.17200071935469399</v>
      </c>
      <c r="BO9" s="17">
        <v>0.19176746741811901</v>
      </c>
      <c r="BP9" s="17"/>
      <c r="BQ9" s="17">
        <v>0.28263205000730002</v>
      </c>
      <c r="BR9" s="17">
        <v>0.34333405762821401</v>
      </c>
      <c r="BS9" s="17"/>
      <c r="BT9" s="17">
        <v>0.31449765633137</v>
      </c>
      <c r="BU9" s="17">
        <v>0.27238072199747498</v>
      </c>
      <c r="BV9" s="17"/>
      <c r="BW9" s="17">
        <v>0.272784317297463</v>
      </c>
      <c r="BX9" s="17">
        <v>0.33435195846694898</v>
      </c>
    </row>
    <row r="10" spans="2:76" x14ac:dyDescent="0.35">
      <c r="B10" s="18" t="s">
        <v>370</v>
      </c>
      <c r="C10" s="17">
        <v>0.27078710223447899</v>
      </c>
      <c r="D10" s="17">
        <v>0.24252959528755</v>
      </c>
      <c r="E10" s="17">
        <v>0.28703982753776802</v>
      </c>
      <c r="F10" s="17"/>
      <c r="G10" s="17">
        <v>0.34160132693513401</v>
      </c>
      <c r="H10" s="17">
        <v>0.28084793356145299</v>
      </c>
      <c r="I10" s="17">
        <v>0.19929492029236701</v>
      </c>
      <c r="J10" s="17"/>
      <c r="K10" s="17">
        <v>0.27866880091417001</v>
      </c>
      <c r="L10" s="17">
        <v>0.47463148682059703</v>
      </c>
      <c r="M10" s="17">
        <v>0</v>
      </c>
      <c r="N10" s="17">
        <v>0.48881199897351901</v>
      </c>
      <c r="O10" s="17">
        <v>0</v>
      </c>
      <c r="P10" s="17">
        <v>0.33354121067287701</v>
      </c>
      <c r="Q10" s="17">
        <v>0.62473087973789698</v>
      </c>
      <c r="R10" s="17">
        <v>0.23190936969695999</v>
      </c>
      <c r="S10" s="17">
        <v>1</v>
      </c>
      <c r="T10" s="17">
        <v>0.25220315173987501</v>
      </c>
      <c r="U10" s="17">
        <v>0.24865976201345399</v>
      </c>
      <c r="V10" s="17">
        <v>0.544326053018509</v>
      </c>
      <c r="W10" s="17">
        <v>0.13404012768618301</v>
      </c>
      <c r="X10" s="17">
        <v>0</v>
      </c>
      <c r="Y10" s="17" t="s">
        <v>136</v>
      </c>
      <c r="Z10" s="17">
        <v>0</v>
      </c>
      <c r="AA10" s="17"/>
      <c r="AB10" s="17">
        <v>0.21329165755304699</v>
      </c>
      <c r="AC10" s="17">
        <v>0.37126170475439002</v>
      </c>
      <c r="AD10" s="17">
        <v>0.11873267110336699</v>
      </c>
      <c r="AE10" s="17">
        <v>0.40792232078018198</v>
      </c>
      <c r="AF10" s="17"/>
      <c r="AG10" s="17">
        <v>0.25950928997815398</v>
      </c>
      <c r="AH10" s="17">
        <v>0.217027844565021</v>
      </c>
      <c r="AI10" s="17">
        <v>0.26714276917759699</v>
      </c>
      <c r="AJ10" s="17">
        <v>1</v>
      </c>
      <c r="AK10" s="17"/>
      <c r="AL10" s="17">
        <v>0.131856997648575</v>
      </c>
      <c r="AM10" s="17">
        <v>0.41355028554423401</v>
      </c>
      <c r="AN10" s="17">
        <v>0.46670075448646903</v>
      </c>
      <c r="AO10" s="17">
        <v>0</v>
      </c>
      <c r="AP10" s="17">
        <v>0</v>
      </c>
      <c r="AQ10" s="17">
        <v>0.28729534342205398</v>
      </c>
      <c r="AR10" s="17"/>
      <c r="AS10" s="17">
        <v>0.23939360322765699</v>
      </c>
      <c r="AT10" s="17">
        <v>0.36124585527654401</v>
      </c>
      <c r="AU10" s="17">
        <v>0.36124585527654401</v>
      </c>
      <c r="AV10" s="17">
        <v>0.31126394225057802</v>
      </c>
      <c r="AW10" s="17">
        <v>0.231650752062557</v>
      </c>
      <c r="AX10" s="17">
        <v>0</v>
      </c>
      <c r="AY10" s="17">
        <v>1</v>
      </c>
      <c r="AZ10" s="17">
        <v>0.25706146728284601</v>
      </c>
      <c r="BA10" s="17">
        <v>1</v>
      </c>
      <c r="BB10" s="17"/>
      <c r="BC10" s="17">
        <v>0.175469909684072</v>
      </c>
      <c r="BD10" s="17">
        <v>0</v>
      </c>
      <c r="BE10" s="17">
        <v>0</v>
      </c>
      <c r="BF10" s="17">
        <v>0.37102465466127998</v>
      </c>
      <c r="BG10" s="17">
        <v>0.36548172701381498</v>
      </c>
      <c r="BH10" s="17">
        <v>0.74386672220192596</v>
      </c>
      <c r="BI10" s="17"/>
      <c r="BJ10" s="17">
        <v>0.38833119657138998</v>
      </c>
      <c r="BK10" s="17">
        <v>0.15577889615773699</v>
      </c>
      <c r="BL10" s="17">
        <v>0.477653322006107</v>
      </c>
      <c r="BM10" s="17">
        <v>0.201187712940051</v>
      </c>
      <c r="BN10" s="17">
        <v>0.460722821658063</v>
      </c>
      <c r="BO10" s="17">
        <v>0</v>
      </c>
      <c r="BP10" s="17"/>
      <c r="BQ10" s="17">
        <v>0.19871909482953701</v>
      </c>
      <c r="BR10" s="17">
        <v>0.57831652624417496</v>
      </c>
      <c r="BS10" s="17"/>
      <c r="BT10" s="17">
        <v>0.165864027977144</v>
      </c>
      <c r="BU10" s="17">
        <v>0.38311078834857998</v>
      </c>
      <c r="BV10" s="17"/>
      <c r="BW10" s="17">
        <v>0.25114399594320203</v>
      </c>
      <c r="BX10" s="17">
        <v>0.27526832039555299</v>
      </c>
    </row>
    <row r="11" spans="2:76" x14ac:dyDescent="0.35">
      <c r="B11" s="18" t="s">
        <v>371</v>
      </c>
      <c r="C11" s="17">
        <v>0.182197966681024</v>
      </c>
      <c r="D11" s="17">
        <v>0.170332118975353</v>
      </c>
      <c r="E11" s="17">
        <v>0.18902278543142301</v>
      </c>
      <c r="F11" s="17"/>
      <c r="G11" s="17">
        <v>0.14845495004911699</v>
      </c>
      <c r="H11" s="17">
        <v>0.246816250679842</v>
      </c>
      <c r="I11" s="17">
        <v>0.143689201456487</v>
      </c>
      <c r="J11" s="17"/>
      <c r="K11" s="17">
        <v>0</v>
      </c>
      <c r="L11" s="17">
        <v>0.15371997924406</v>
      </c>
      <c r="M11" s="17">
        <v>0</v>
      </c>
      <c r="N11" s="17">
        <v>0.51118800102648099</v>
      </c>
      <c r="O11" s="17">
        <v>0</v>
      </c>
      <c r="P11" s="17">
        <v>0</v>
      </c>
      <c r="Q11" s="17">
        <v>0.31415060929352501</v>
      </c>
      <c r="R11" s="17">
        <v>0</v>
      </c>
      <c r="S11" s="17">
        <v>0</v>
      </c>
      <c r="T11" s="17">
        <v>0.22044175975476599</v>
      </c>
      <c r="U11" s="17">
        <v>0.49449349223746097</v>
      </c>
      <c r="V11" s="17">
        <v>0</v>
      </c>
      <c r="W11" s="17">
        <v>0.13404012768618301</v>
      </c>
      <c r="X11" s="17">
        <v>0.25140162661430199</v>
      </c>
      <c r="Y11" s="17" t="s">
        <v>136</v>
      </c>
      <c r="Z11" s="17">
        <v>1</v>
      </c>
      <c r="AA11" s="17"/>
      <c r="AB11" s="17">
        <v>0.15508427334490399</v>
      </c>
      <c r="AC11" s="17">
        <v>7.6621839347444598E-2</v>
      </c>
      <c r="AD11" s="17">
        <v>0.29752993246787701</v>
      </c>
      <c r="AE11" s="17">
        <v>0.34894115624220701</v>
      </c>
      <c r="AF11" s="17"/>
      <c r="AG11" s="17">
        <v>0.22599695746648801</v>
      </c>
      <c r="AH11" s="17">
        <v>9.5176109867087799E-2</v>
      </c>
      <c r="AI11" s="17">
        <v>0.163493655685125</v>
      </c>
      <c r="AJ11" s="17">
        <v>0</v>
      </c>
      <c r="AK11" s="17"/>
      <c r="AL11" s="17">
        <v>0.36701308155917001</v>
      </c>
      <c r="AM11" s="17">
        <v>0.20978763877263901</v>
      </c>
      <c r="AN11" s="17">
        <v>0.30779276565758301</v>
      </c>
      <c r="AO11" s="17">
        <v>0</v>
      </c>
      <c r="AP11" s="17">
        <v>0</v>
      </c>
      <c r="AQ11" s="17">
        <v>0</v>
      </c>
      <c r="AR11" s="17"/>
      <c r="AS11" s="17">
        <v>0.177129575025856</v>
      </c>
      <c r="AT11" s="17">
        <v>0</v>
      </c>
      <c r="AU11" s="17">
        <v>0</v>
      </c>
      <c r="AV11" s="17">
        <v>0.26990627222090502</v>
      </c>
      <c r="AW11" s="17">
        <v>0.22552367803416601</v>
      </c>
      <c r="AX11" s="17">
        <v>0</v>
      </c>
      <c r="AY11" s="17">
        <v>0</v>
      </c>
      <c r="AZ11" s="17">
        <v>0</v>
      </c>
      <c r="BA11" s="17">
        <v>0</v>
      </c>
      <c r="BB11" s="17"/>
      <c r="BC11" s="17">
        <v>0.190089351060652</v>
      </c>
      <c r="BD11" s="17">
        <v>0.165395721619298</v>
      </c>
      <c r="BE11" s="17">
        <v>0</v>
      </c>
      <c r="BF11" s="17">
        <v>0.25189773248563302</v>
      </c>
      <c r="BG11" s="17">
        <v>0.18307332353831399</v>
      </c>
      <c r="BH11" s="17">
        <v>0</v>
      </c>
      <c r="BI11" s="17"/>
      <c r="BJ11" s="17">
        <v>9.2965903112491102E-2</v>
      </c>
      <c r="BK11" s="17">
        <v>0.15900321343449</v>
      </c>
      <c r="BL11" s="17">
        <v>0</v>
      </c>
      <c r="BM11" s="17">
        <v>0.28803358617619101</v>
      </c>
      <c r="BN11" s="17">
        <v>0.263078217796056</v>
      </c>
      <c r="BO11" s="17">
        <v>0.37119143630754903</v>
      </c>
      <c r="BP11" s="17"/>
      <c r="BQ11" s="17">
        <v>0.20653436354573501</v>
      </c>
      <c r="BR11" s="17">
        <v>7.8349416127610996E-2</v>
      </c>
      <c r="BS11" s="17"/>
      <c r="BT11" s="17">
        <v>0.32362174260170601</v>
      </c>
      <c r="BU11" s="17">
        <v>3.0799049636092E-2</v>
      </c>
      <c r="BV11" s="17"/>
      <c r="BW11" s="17">
        <v>0.23668579207038201</v>
      </c>
      <c r="BX11" s="17">
        <v>0.109993386483298</v>
      </c>
    </row>
    <row r="12" spans="2:76" x14ac:dyDescent="0.35">
      <c r="B12" s="18" t="s">
        <v>372</v>
      </c>
      <c r="C12" s="17">
        <v>0.17836808378969199</v>
      </c>
      <c r="D12" s="17">
        <v>9.5647261466189001E-2</v>
      </c>
      <c r="E12" s="17">
        <v>0.22594619478904901</v>
      </c>
      <c r="F12" s="17"/>
      <c r="G12" s="17">
        <v>0.33978084343512499</v>
      </c>
      <c r="H12" s="17">
        <v>0.173326320568154</v>
      </c>
      <c r="I12" s="17">
        <v>4.4658813046548097E-2</v>
      </c>
      <c r="J12" s="17"/>
      <c r="K12" s="17">
        <v>0</v>
      </c>
      <c r="L12" s="17">
        <v>0.153863821147709</v>
      </c>
      <c r="M12" s="17">
        <v>0</v>
      </c>
      <c r="N12" s="17">
        <v>0</v>
      </c>
      <c r="O12" s="17">
        <v>0.49507326736798202</v>
      </c>
      <c r="P12" s="17">
        <v>0.66645878932712299</v>
      </c>
      <c r="Q12" s="17">
        <v>0</v>
      </c>
      <c r="R12" s="17">
        <v>0.57597817311958199</v>
      </c>
      <c r="S12" s="17">
        <v>0</v>
      </c>
      <c r="T12" s="17">
        <v>9.9684845422919305E-2</v>
      </c>
      <c r="U12" s="17">
        <v>0.256846745749086</v>
      </c>
      <c r="V12" s="17">
        <v>0</v>
      </c>
      <c r="W12" s="17">
        <v>0.13142438235763201</v>
      </c>
      <c r="X12" s="17">
        <v>0.251166600028567</v>
      </c>
      <c r="Y12" s="17" t="s">
        <v>136</v>
      </c>
      <c r="Z12" s="17">
        <v>0</v>
      </c>
      <c r="AA12" s="17"/>
      <c r="AB12" s="17">
        <v>0.14939494470913101</v>
      </c>
      <c r="AC12" s="17">
        <v>0.19313526345205501</v>
      </c>
      <c r="AD12" s="17">
        <v>0.12021070933943</v>
      </c>
      <c r="AE12" s="17">
        <v>0.21652678505248901</v>
      </c>
      <c r="AF12" s="17"/>
      <c r="AG12" s="17">
        <v>0.17562550970121299</v>
      </c>
      <c r="AH12" s="17">
        <v>0.221942916472956</v>
      </c>
      <c r="AI12" s="17">
        <v>0.132421121517595</v>
      </c>
      <c r="AJ12" s="17">
        <v>0</v>
      </c>
      <c r="AK12" s="17"/>
      <c r="AL12" s="17">
        <v>0.14156587216376801</v>
      </c>
      <c r="AM12" s="17">
        <v>5.5970129118643297E-2</v>
      </c>
      <c r="AN12" s="17">
        <v>0.22550647985594799</v>
      </c>
      <c r="AO12" s="17">
        <v>0</v>
      </c>
      <c r="AP12" s="17">
        <v>0</v>
      </c>
      <c r="AQ12" s="17">
        <v>0.59365924738946996</v>
      </c>
      <c r="AR12" s="17"/>
      <c r="AS12" s="17">
        <v>4.68182330770665E-2</v>
      </c>
      <c r="AT12" s="17">
        <v>0</v>
      </c>
      <c r="AU12" s="17">
        <v>0</v>
      </c>
      <c r="AV12" s="17">
        <v>0.12642324638216201</v>
      </c>
      <c r="AW12" s="17">
        <v>0.34672106715388101</v>
      </c>
      <c r="AX12" s="17">
        <v>1</v>
      </c>
      <c r="AY12" s="17">
        <v>0</v>
      </c>
      <c r="AZ12" s="17">
        <v>0.74293853271715404</v>
      </c>
      <c r="BA12" s="17">
        <v>0</v>
      </c>
      <c r="BB12" s="17"/>
      <c r="BC12" s="17">
        <v>7.1948808623629706E-2</v>
      </c>
      <c r="BD12" s="17">
        <v>0.46179796061459499</v>
      </c>
      <c r="BE12" s="17">
        <v>1</v>
      </c>
      <c r="BF12" s="17">
        <v>0.11846295754003899</v>
      </c>
      <c r="BG12" s="17">
        <v>0.22308243390183799</v>
      </c>
      <c r="BH12" s="17">
        <v>0.25613327779807399</v>
      </c>
      <c r="BI12" s="17"/>
      <c r="BJ12" s="17">
        <v>0.18797984354512301</v>
      </c>
      <c r="BK12" s="17">
        <v>0.29717919394846398</v>
      </c>
      <c r="BL12" s="17">
        <v>0</v>
      </c>
      <c r="BM12" s="17">
        <v>0.20612435562825701</v>
      </c>
      <c r="BN12" s="17">
        <v>0.13712215740856701</v>
      </c>
      <c r="BO12" s="17">
        <v>0</v>
      </c>
      <c r="BP12" s="17"/>
      <c r="BQ12" s="17">
        <v>0.22016776661599499</v>
      </c>
      <c r="BR12" s="17">
        <v>0</v>
      </c>
      <c r="BS12" s="17"/>
      <c r="BT12" s="17">
        <v>0.18450364087042501</v>
      </c>
      <c r="BU12" s="17">
        <v>0.17179976321245599</v>
      </c>
      <c r="BV12" s="17"/>
      <c r="BW12" s="17">
        <v>0.230614629768571</v>
      </c>
      <c r="BX12" s="17">
        <v>0.109252547593506</v>
      </c>
    </row>
    <row r="13" spans="2:76" ht="29" x14ac:dyDescent="0.35">
      <c r="B13" s="18" t="s">
        <v>373</v>
      </c>
      <c r="C13" s="17">
        <v>6.3276963215972704E-2</v>
      </c>
      <c r="D13" s="17">
        <v>9.6873467388788506E-2</v>
      </c>
      <c r="E13" s="17">
        <v>4.39534342685289E-2</v>
      </c>
      <c r="F13" s="17"/>
      <c r="G13" s="17">
        <v>4.2655863242957601E-2</v>
      </c>
      <c r="H13" s="17">
        <v>9.8334304397138694E-2</v>
      </c>
      <c r="I13" s="17">
        <v>4.4377668022134803E-2</v>
      </c>
      <c r="J13" s="17"/>
      <c r="K13" s="17">
        <v>0</v>
      </c>
      <c r="L13" s="17">
        <v>0</v>
      </c>
      <c r="M13" s="17">
        <v>0</v>
      </c>
      <c r="N13" s="17">
        <v>0</v>
      </c>
      <c r="O13" s="17">
        <v>0.50492673263201804</v>
      </c>
      <c r="P13" s="17">
        <v>0</v>
      </c>
      <c r="Q13" s="17">
        <v>0</v>
      </c>
      <c r="R13" s="17">
        <v>0</v>
      </c>
      <c r="S13" s="17">
        <v>0</v>
      </c>
      <c r="T13" s="17">
        <v>0</v>
      </c>
      <c r="U13" s="17">
        <v>0</v>
      </c>
      <c r="V13" s="17">
        <v>0</v>
      </c>
      <c r="W13" s="17">
        <v>0.28665571118135003</v>
      </c>
      <c r="X13" s="17">
        <v>0.25140162661430199</v>
      </c>
      <c r="Y13" s="17" t="s">
        <v>136</v>
      </c>
      <c r="Z13" s="17">
        <v>0</v>
      </c>
      <c r="AA13" s="17"/>
      <c r="AB13" s="17">
        <v>0.147412969659625</v>
      </c>
      <c r="AC13" s="17">
        <v>0</v>
      </c>
      <c r="AD13" s="17">
        <v>0</v>
      </c>
      <c r="AE13" s="17">
        <v>0.252733131623606</v>
      </c>
      <c r="AF13" s="17"/>
      <c r="AG13" s="17">
        <v>4.6782026455980799E-2</v>
      </c>
      <c r="AH13" s="17">
        <v>0</v>
      </c>
      <c r="AI13" s="17">
        <v>0.168362934653183</v>
      </c>
      <c r="AJ13" s="17">
        <v>0</v>
      </c>
      <c r="AK13" s="17"/>
      <c r="AL13" s="17">
        <v>0</v>
      </c>
      <c r="AM13" s="17">
        <v>5.9166937455783997E-2</v>
      </c>
      <c r="AN13" s="17">
        <v>0.30779276565758301</v>
      </c>
      <c r="AO13" s="17">
        <v>0.50440643008555897</v>
      </c>
      <c r="AP13" s="17">
        <v>1</v>
      </c>
      <c r="AQ13" s="17">
        <v>0</v>
      </c>
      <c r="AR13" s="17"/>
      <c r="AS13" s="17">
        <v>4.6159307488679302E-2</v>
      </c>
      <c r="AT13" s="17">
        <v>0</v>
      </c>
      <c r="AU13" s="17">
        <v>0</v>
      </c>
      <c r="AV13" s="17">
        <v>0.15052429521242899</v>
      </c>
      <c r="AW13" s="17">
        <v>8.8481136850091902E-2</v>
      </c>
      <c r="AX13" s="17">
        <v>0</v>
      </c>
      <c r="AY13" s="17">
        <v>0</v>
      </c>
      <c r="AZ13" s="17">
        <v>0</v>
      </c>
      <c r="BA13" s="17">
        <v>0</v>
      </c>
      <c r="BB13" s="17"/>
      <c r="BC13" s="17">
        <v>8.4922271885544798E-2</v>
      </c>
      <c r="BD13" s="17">
        <v>0</v>
      </c>
      <c r="BE13" s="17">
        <v>0</v>
      </c>
      <c r="BF13" s="17">
        <v>0.168993133095279</v>
      </c>
      <c r="BG13" s="17">
        <v>0</v>
      </c>
      <c r="BH13" s="17">
        <v>0</v>
      </c>
      <c r="BI13" s="17"/>
      <c r="BJ13" s="17">
        <v>8.1893318795625294E-2</v>
      </c>
      <c r="BK13" s="17">
        <v>0</v>
      </c>
      <c r="BL13" s="17">
        <v>0.123956968481319</v>
      </c>
      <c r="BM13" s="17">
        <v>0.15136847190126701</v>
      </c>
      <c r="BN13" s="17">
        <v>0</v>
      </c>
      <c r="BO13" s="17">
        <v>0</v>
      </c>
      <c r="BP13" s="17"/>
      <c r="BQ13" s="17">
        <v>7.8105608209198402E-2</v>
      </c>
      <c r="BR13" s="17">
        <v>0</v>
      </c>
      <c r="BS13" s="17"/>
      <c r="BT13" s="17">
        <v>6.8415285106104104E-2</v>
      </c>
      <c r="BU13" s="17">
        <v>5.7776216509630503E-2</v>
      </c>
      <c r="BV13" s="17"/>
      <c r="BW13" s="17">
        <v>3.36780215251423E-2</v>
      </c>
      <c r="BX13" s="17">
        <v>0.107769293756273</v>
      </c>
    </row>
    <row r="14" spans="2:76" ht="29" x14ac:dyDescent="0.35">
      <c r="B14" s="18" t="s">
        <v>374</v>
      </c>
      <c r="C14" s="17">
        <v>4.5684766323575897E-2</v>
      </c>
      <c r="D14" s="17">
        <v>5.3569053767327103E-2</v>
      </c>
      <c r="E14" s="17">
        <v>4.1150001162724201E-2</v>
      </c>
      <c r="F14" s="17"/>
      <c r="G14" s="17">
        <v>0</v>
      </c>
      <c r="H14" s="17">
        <v>8.4556608550100401E-2</v>
      </c>
      <c r="I14" s="17">
        <v>4.4377668022134803E-2</v>
      </c>
      <c r="J14" s="17"/>
      <c r="K14" s="17">
        <v>0</v>
      </c>
      <c r="L14" s="17">
        <v>0</v>
      </c>
      <c r="M14" s="17">
        <v>0</v>
      </c>
      <c r="N14" s="17">
        <v>0</v>
      </c>
      <c r="O14" s="17">
        <v>0</v>
      </c>
      <c r="P14" s="17">
        <v>0</v>
      </c>
      <c r="Q14" s="17">
        <v>0</v>
      </c>
      <c r="R14" s="17">
        <v>0</v>
      </c>
      <c r="S14" s="17">
        <v>0</v>
      </c>
      <c r="T14" s="17">
        <v>0</v>
      </c>
      <c r="U14" s="17">
        <v>0</v>
      </c>
      <c r="V14" s="17">
        <v>0.455673946981491</v>
      </c>
      <c r="W14" s="17">
        <v>0.15684644181476101</v>
      </c>
      <c r="X14" s="17">
        <v>0.251166600028567</v>
      </c>
      <c r="Y14" s="17" t="s">
        <v>136</v>
      </c>
      <c r="Z14" s="17">
        <v>0</v>
      </c>
      <c r="AA14" s="17"/>
      <c r="AB14" s="17">
        <v>5.7352261319712397E-2</v>
      </c>
      <c r="AC14" s="17">
        <v>3.9460901774521502E-2</v>
      </c>
      <c r="AD14" s="17">
        <v>7.8268420101971894E-2</v>
      </c>
      <c r="AE14" s="17">
        <v>0</v>
      </c>
      <c r="AF14" s="17"/>
      <c r="AG14" s="17">
        <v>5.8391098137083701E-2</v>
      </c>
      <c r="AH14" s="17">
        <v>0</v>
      </c>
      <c r="AI14" s="17">
        <v>0</v>
      </c>
      <c r="AJ14" s="17">
        <v>0</v>
      </c>
      <c r="AK14" s="17"/>
      <c r="AL14" s="17">
        <v>0</v>
      </c>
      <c r="AM14" s="17">
        <v>0</v>
      </c>
      <c r="AN14" s="17">
        <v>0</v>
      </c>
      <c r="AO14" s="17">
        <v>0</v>
      </c>
      <c r="AP14" s="17">
        <v>0</v>
      </c>
      <c r="AQ14" s="17">
        <v>0</v>
      </c>
      <c r="AR14" s="17"/>
      <c r="AS14" s="17">
        <v>4.6159307488679302E-2</v>
      </c>
      <c r="AT14" s="17">
        <v>0</v>
      </c>
      <c r="AU14" s="17">
        <v>0</v>
      </c>
      <c r="AV14" s="17">
        <v>8.3236868472582895E-2</v>
      </c>
      <c r="AW14" s="17">
        <v>0</v>
      </c>
      <c r="AX14" s="17">
        <v>0</v>
      </c>
      <c r="AY14" s="17">
        <v>0</v>
      </c>
      <c r="AZ14" s="17">
        <v>0</v>
      </c>
      <c r="BA14" s="17">
        <v>0</v>
      </c>
      <c r="BB14" s="17"/>
      <c r="BC14" s="17">
        <v>0.10967858340129299</v>
      </c>
      <c r="BD14" s="17">
        <v>0</v>
      </c>
      <c r="BE14" s="17">
        <v>0</v>
      </c>
      <c r="BF14" s="17">
        <v>0</v>
      </c>
      <c r="BG14" s="17">
        <v>0</v>
      </c>
      <c r="BH14" s="17">
        <v>0</v>
      </c>
      <c r="BI14" s="17"/>
      <c r="BJ14" s="17">
        <v>0</v>
      </c>
      <c r="BK14" s="17">
        <v>0</v>
      </c>
      <c r="BL14" s="17">
        <v>0</v>
      </c>
      <c r="BM14" s="17">
        <v>0</v>
      </c>
      <c r="BN14" s="17">
        <v>9.9148357566265499E-2</v>
      </c>
      <c r="BO14" s="17">
        <v>0.43704109627433102</v>
      </c>
      <c r="BP14" s="17"/>
      <c r="BQ14" s="17">
        <v>5.6390766532507797E-2</v>
      </c>
      <c r="BR14" s="17">
        <v>0</v>
      </c>
      <c r="BS14" s="17"/>
      <c r="BT14" s="17">
        <v>3.78322587716114E-2</v>
      </c>
      <c r="BU14" s="17">
        <v>5.4091140228635301E-2</v>
      </c>
      <c r="BV14" s="17"/>
      <c r="BW14" s="17">
        <v>3.3646537121004003E-2</v>
      </c>
      <c r="BX14" s="17">
        <v>6.4428183120025004E-2</v>
      </c>
    </row>
    <row r="15" spans="2:76" x14ac:dyDescent="0.35">
      <c r="B15" s="18" t="s">
        <v>153</v>
      </c>
      <c r="C15" s="19">
        <v>2.9321544146674899E-2</v>
      </c>
      <c r="D15" s="19">
        <v>4.0564853967701597E-2</v>
      </c>
      <c r="E15" s="19">
        <v>2.28547873176271E-2</v>
      </c>
      <c r="F15" s="19"/>
      <c r="G15" s="19">
        <v>0</v>
      </c>
      <c r="H15" s="19">
        <v>8.1511842138070001E-2</v>
      </c>
      <c r="I15" s="19">
        <v>0</v>
      </c>
      <c r="J15" s="19"/>
      <c r="K15" s="19">
        <v>0</v>
      </c>
      <c r="L15" s="19">
        <v>0</v>
      </c>
      <c r="M15" s="19">
        <v>0</v>
      </c>
      <c r="N15" s="19">
        <v>0</v>
      </c>
      <c r="O15" s="19">
        <v>0</v>
      </c>
      <c r="P15" s="19">
        <v>0</v>
      </c>
      <c r="Q15" s="19">
        <v>0</v>
      </c>
      <c r="R15" s="19">
        <v>0</v>
      </c>
      <c r="S15" s="19">
        <v>0</v>
      </c>
      <c r="T15" s="19">
        <v>0.101300069601757</v>
      </c>
      <c r="U15" s="19">
        <v>0</v>
      </c>
      <c r="V15" s="19">
        <v>0</v>
      </c>
      <c r="W15" s="19">
        <v>0</v>
      </c>
      <c r="X15" s="19">
        <v>0</v>
      </c>
      <c r="Y15" s="19" t="s">
        <v>136</v>
      </c>
      <c r="Z15" s="19">
        <v>0</v>
      </c>
      <c r="AA15" s="19"/>
      <c r="AB15" s="19">
        <v>7.6651395402858105E-2</v>
      </c>
      <c r="AC15" s="19">
        <v>3.8282684891423599E-2</v>
      </c>
      <c r="AD15" s="19">
        <v>0</v>
      </c>
      <c r="AE15" s="19">
        <v>0</v>
      </c>
      <c r="AF15" s="19"/>
      <c r="AG15" s="19">
        <v>2.4325590997211301E-2</v>
      </c>
      <c r="AH15" s="19">
        <v>0.10804462608981701</v>
      </c>
      <c r="AI15" s="19">
        <v>0</v>
      </c>
      <c r="AJ15" s="19">
        <v>0</v>
      </c>
      <c r="AK15" s="19"/>
      <c r="AL15" s="19">
        <v>0</v>
      </c>
      <c r="AM15" s="19">
        <v>0</v>
      </c>
      <c r="AN15" s="19">
        <v>0.23285638615367499</v>
      </c>
      <c r="AO15" s="19">
        <v>0</v>
      </c>
      <c r="AP15" s="19">
        <v>0</v>
      </c>
      <c r="AQ15" s="19">
        <v>0</v>
      </c>
      <c r="AR15" s="19"/>
      <c r="AS15" s="19">
        <v>0</v>
      </c>
      <c r="AT15" s="19">
        <v>0.182402689381645</v>
      </c>
      <c r="AU15" s="19">
        <v>0.182402689381645</v>
      </c>
      <c r="AV15" s="19">
        <v>6.1742838270265901E-2</v>
      </c>
      <c r="AW15" s="19">
        <v>0</v>
      </c>
      <c r="AX15" s="19">
        <v>0</v>
      </c>
      <c r="AY15" s="19">
        <v>0</v>
      </c>
      <c r="AZ15" s="19">
        <v>0</v>
      </c>
      <c r="BA15" s="19">
        <v>0</v>
      </c>
      <c r="BB15" s="19"/>
      <c r="BC15" s="19">
        <v>0</v>
      </c>
      <c r="BD15" s="19">
        <v>0</v>
      </c>
      <c r="BE15" s="19">
        <v>0</v>
      </c>
      <c r="BF15" s="19">
        <v>0</v>
      </c>
      <c r="BG15" s="19">
        <v>0.115441968740922</v>
      </c>
      <c r="BH15" s="19">
        <v>0</v>
      </c>
      <c r="BI15" s="19"/>
      <c r="BJ15" s="19">
        <v>0</v>
      </c>
      <c r="BK15" s="19">
        <v>5.21303749652305E-2</v>
      </c>
      <c r="BL15" s="19">
        <v>0.11387453636410901</v>
      </c>
      <c r="BM15" s="19">
        <v>0</v>
      </c>
      <c r="BN15" s="19">
        <v>0</v>
      </c>
      <c r="BO15" s="19">
        <v>0</v>
      </c>
      <c r="BP15" s="19"/>
      <c r="BQ15" s="19">
        <v>3.6192903749066203E-2</v>
      </c>
      <c r="BR15" s="19">
        <v>0</v>
      </c>
      <c r="BS15" s="19"/>
      <c r="BT15" s="19">
        <v>0</v>
      </c>
      <c r="BU15" s="19">
        <v>6.0711245072080401E-2</v>
      </c>
      <c r="BV15" s="19"/>
      <c r="BW15" s="19">
        <v>2.5478644270264101E-2</v>
      </c>
      <c r="BX15" s="19">
        <v>3.5783532949281299E-2</v>
      </c>
    </row>
    <row r="16" spans="2:76" x14ac:dyDescent="0.35">
      <c r="B16" s="33" t="s">
        <v>392</v>
      </c>
    </row>
    <row r="17" spans="2:2" x14ac:dyDescent="0.35">
      <c r="B17" t="s">
        <v>100</v>
      </c>
    </row>
    <row r="18" spans="2:2" x14ac:dyDescent="0.35">
      <c r="B18" t="s">
        <v>101</v>
      </c>
    </row>
    <row r="20" spans="2:2" x14ac:dyDescent="0.35">
      <c r="B20"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X21"/>
  <sheetViews>
    <sheetView showGridLines="0" topLeftCell="A11"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12</v>
      </c>
      <c r="D7" s="10">
        <v>4</v>
      </c>
      <c r="E7" s="10">
        <v>8</v>
      </c>
      <c r="F7" s="10"/>
      <c r="G7" s="10">
        <v>3</v>
      </c>
      <c r="H7" s="10">
        <v>6</v>
      </c>
      <c r="I7" s="10">
        <v>3</v>
      </c>
      <c r="J7" s="10"/>
      <c r="K7" s="10" t="s">
        <v>135</v>
      </c>
      <c r="L7" s="10">
        <v>1</v>
      </c>
      <c r="M7" s="10" t="s">
        <v>135</v>
      </c>
      <c r="N7" s="10">
        <v>1</v>
      </c>
      <c r="O7" s="10" t="s">
        <v>135</v>
      </c>
      <c r="P7" s="10" t="s">
        <v>135</v>
      </c>
      <c r="Q7" s="10">
        <v>1</v>
      </c>
      <c r="R7" s="10" t="s">
        <v>135</v>
      </c>
      <c r="S7" s="10" t="s">
        <v>135</v>
      </c>
      <c r="T7" s="10">
        <v>4</v>
      </c>
      <c r="U7" s="10">
        <v>2</v>
      </c>
      <c r="V7" s="10" t="s">
        <v>135</v>
      </c>
      <c r="W7" s="10">
        <v>1</v>
      </c>
      <c r="X7" s="10">
        <v>1</v>
      </c>
      <c r="Y7" s="10" t="s">
        <v>135</v>
      </c>
      <c r="Z7" s="10">
        <v>1</v>
      </c>
      <c r="AA7" s="10"/>
      <c r="AB7" s="10">
        <v>2</v>
      </c>
      <c r="AC7" s="10">
        <v>2</v>
      </c>
      <c r="AD7" s="10">
        <v>5</v>
      </c>
      <c r="AE7" s="10">
        <v>3</v>
      </c>
      <c r="AF7" s="10"/>
      <c r="AG7" s="10">
        <v>9</v>
      </c>
      <c r="AH7" s="10">
        <v>1</v>
      </c>
      <c r="AI7" s="10">
        <v>2</v>
      </c>
      <c r="AJ7" s="10" t="s">
        <v>135</v>
      </c>
      <c r="AK7" s="10"/>
      <c r="AL7" s="10">
        <v>5</v>
      </c>
      <c r="AM7" s="10">
        <v>4</v>
      </c>
      <c r="AN7" s="10">
        <v>1</v>
      </c>
      <c r="AO7" s="10" t="s">
        <v>135</v>
      </c>
      <c r="AP7" s="10" t="s">
        <v>135</v>
      </c>
      <c r="AQ7" s="10" t="s">
        <v>135</v>
      </c>
      <c r="AR7" s="10"/>
      <c r="AS7" s="10">
        <v>4</v>
      </c>
      <c r="AT7" s="10" t="s">
        <v>135</v>
      </c>
      <c r="AU7" s="10" t="s">
        <v>135</v>
      </c>
      <c r="AV7" s="10">
        <v>4</v>
      </c>
      <c r="AW7" s="10">
        <v>2</v>
      </c>
      <c r="AX7" s="10" t="s">
        <v>135</v>
      </c>
      <c r="AY7" s="10" t="s">
        <v>135</v>
      </c>
      <c r="AZ7" s="10" t="s">
        <v>135</v>
      </c>
      <c r="BA7" s="10" t="s">
        <v>135</v>
      </c>
      <c r="BB7" s="10"/>
      <c r="BC7" s="10">
        <v>5</v>
      </c>
      <c r="BD7" s="10">
        <v>1</v>
      </c>
      <c r="BE7" s="10" t="s">
        <v>135</v>
      </c>
      <c r="BF7" s="10">
        <v>3</v>
      </c>
      <c r="BG7" s="10">
        <v>3</v>
      </c>
      <c r="BH7" s="10" t="s">
        <v>135</v>
      </c>
      <c r="BI7" s="10"/>
      <c r="BJ7" s="10">
        <v>1</v>
      </c>
      <c r="BK7" s="10">
        <v>3</v>
      </c>
      <c r="BL7" s="10" t="s">
        <v>135</v>
      </c>
      <c r="BM7" s="10">
        <v>4</v>
      </c>
      <c r="BN7" s="10">
        <v>2</v>
      </c>
      <c r="BO7" s="10">
        <v>2</v>
      </c>
      <c r="BP7" s="10"/>
      <c r="BQ7" s="10">
        <v>11</v>
      </c>
      <c r="BR7" s="10">
        <v>1</v>
      </c>
      <c r="BS7" s="10"/>
      <c r="BT7" s="10">
        <v>11</v>
      </c>
      <c r="BU7" s="10">
        <v>1</v>
      </c>
      <c r="BV7" s="10"/>
      <c r="BW7" s="10">
        <v>9</v>
      </c>
      <c r="BX7" s="10">
        <v>3</v>
      </c>
    </row>
    <row r="8" spans="2:76" ht="30" customHeight="1" x14ac:dyDescent="0.35">
      <c r="B8" s="11" t="s">
        <v>20</v>
      </c>
      <c r="C8" s="11">
        <v>12</v>
      </c>
      <c r="D8" s="11">
        <v>4</v>
      </c>
      <c r="E8" s="11">
        <v>8</v>
      </c>
      <c r="F8" s="11"/>
      <c r="G8" s="11">
        <v>3</v>
      </c>
      <c r="H8" s="11">
        <v>6</v>
      </c>
      <c r="I8" s="11">
        <v>3</v>
      </c>
      <c r="J8" s="11"/>
      <c r="K8" s="11" t="s">
        <v>135</v>
      </c>
      <c r="L8" s="11">
        <v>1</v>
      </c>
      <c r="M8" s="11" t="s">
        <v>135</v>
      </c>
      <c r="N8" s="11">
        <v>1</v>
      </c>
      <c r="O8" s="11" t="s">
        <v>135</v>
      </c>
      <c r="P8" s="11" t="s">
        <v>135</v>
      </c>
      <c r="Q8" s="11">
        <v>1</v>
      </c>
      <c r="R8" s="11" t="s">
        <v>135</v>
      </c>
      <c r="S8" s="11" t="s">
        <v>135</v>
      </c>
      <c r="T8" s="11">
        <v>4</v>
      </c>
      <c r="U8" s="11">
        <v>2</v>
      </c>
      <c r="V8" s="11" t="s">
        <v>135</v>
      </c>
      <c r="W8" s="11">
        <v>1</v>
      </c>
      <c r="X8" s="11">
        <v>1</v>
      </c>
      <c r="Y8" s="11" t="s">
        <v>135</v>
      </c>
      <c r="Z8" s="11">
        <v>1</v>
      </c>
      <c r="AA8" s="11"/>
      <c r="AB8" s="11">
        <v>2</v>
      </c>
      <c r="AC8" s="11">
        <v>2</v>
      </c>
      <c r="AD8" s="11">
        <v>5</v>
      </c>
      <c r="AE8" s="11">
        <v>3</v>
      </c>
      <c r="AF8" s="11"/>
      <c r="AG8" s="11">
        <v>9</v>
      </c>
      <c r="AH8" s="11">
        <v>1</v>
      </c>
      <c r="AI8" s="11">
        <v>2</v>
      </c>
      <c r="AJ8" s="11" t="s">
        <v>135</v>
      </c>
      <c r="AK8" s="11"/>
      <c r="AL8" s="11">
        <v>5</v>
      </c>
      <c r="AM8" s="11">
        <v>4</v>
      </c>
      <c r="AN8" s="11">
        <v>1</v>
      </c>
      <c r="AO8" s="11" t="s">
        <v>135</v>
      </c>
      <c r="AP8" s="11" t="s">
        <v>135</v>
      </c>
      <c r="AQ8" s="11" t="s">
        <v>135</v>
      </c>
      <c r="AR8" s="11"/>
      <c r="AS8" s="11">
        <v>4</v>
      </c>
      <c r="AT8" s="11" t="s">
        <v>135</v>
      </c>
      <c r="AU8" s="11" t="s">
        <v>135</v>
      </c>
      <c r="AV8" s="11">
        <v>4</v>
      </c>
      <c r="AW8" s="11">
        <v>2</v>
      </c>
      <c r="AX8" s="11" t="s">
        <v>135</v>
      </c>
      <c r="AY8" s="11" t="s">
        <v>135</v>
      </c>
      <c r="AZ8" s="11" t="s">
        <v>135</v>
      </c>
      <c r="BA8" s="11" t="s">
        <v>135</v>
      </c>
      <c r="BB8" s="11"/>
      <c r="BC8" s="11">
        <v>5</v>
      </c>
      <c r="BD8" s="11">
        <v>1</v>
      </c>
      <c r="BE8" s="11" t="s">
        <v>135</v>
      </c>
      <c r="BF8" s="11">
        <v>3</v>
      </c>
      <c r="BG8" s="11">
        <v>3</v>
      </c>
      <c r="BH8" s="11" t="s">
        <v>135</v>
      </c>
      <c r="BI8" s="11"/>
      <c r="BJ8" s="11">
        <v>1</v>
      </c>
      <c r="BK8" s="11">
        <v>3</v>
      </c>
      <c r="BL8" s="11" t="s">
        <v>135</v>
      </c>
      <c r="BM8" s="11">
        <v>4</v>
      </c>
      <c r="BN8" s="11">
        <v>2</v>
      </c>
      <c r="BO8" s="11">
        <v>2</v>
      </c>
      <c r="BP8" s="11"/>
      <c r="BQ8" s="11">
        <v>11</v>
      </c>
      <c r="BR8" s="11">
        <v>1</v>
      </c>
      <c r="BS8" s="11"/>
      <c r="BT8" s="11">
        <v>11</v>
      </c>
      <c r="BU8" s="11">
        <v>1</v>
      </c>
      <c r="BV8" s="11"/>
      <c r="BW8" s="11">
        <v>9</v>
      </c>
      <c r="BX8" s="11">
        <v>3</v>
      </c>
    </row>
    <row r="9" spans="2:76" x14ac:dyDescent="0.35">
      <c r="B9" s="18" t="s">
        <v>376</v>
      </c>
      <c r="C9" s="17">
        <v>0.58846865869582299</v>
      </c>
      <c r="D9" s="17">
        <v>0.55228431974986603</v>
      </c>
      <c r="E9" s="17">
        <v>0.607222722342452</v>
      </c>
      <c r="F9" s="17"/>
      <c r="G9" s="17">
        <v>0.66057903621951797</v>
      </c>
      <c r="H9" s="17">
        <v>0.51882573470224702</v>
      </c>
      <c r="I9" s="17">
        <v>0.64939704937712694</v>
      </c>
      <c r="J9" s="17"/>
      <c r="K9" s="17" t="s">
        <v>136</v>
      </c>
      <c r="L9" s="17">
        <v>0</v>
      </c>
      <c r="M9" s="17" t="s">
        <v>136</v>
      </c>
      <c r="N9" s="17">
        <v>1</v>
      </c>
      <c r="O9" s="17" t="s">
        <v>136</v>
      </c>
      <c r="P9" s="17" t="s">
        <v>136</v>
      </c>
      <c r="Q9" s="17">
        <v>1</v>
      </c>
      <c r="R9" s="17" t="s">
        <v>136</v>
      </c>
      <c r="S9" s="17" t="s">
        <v>136</v>
      </c>
      <c r="T9" s="17">
        <v>0.49644490108723099</v>
      </c>
      <c r="U9" s="17">
        <v>0.497142498502195</v>
      </c>
      <c r="V9" s="17" t="s">
        <v>136</v>
      </c>
      <c r="W9" s="17">
        <v>0</v>
      </c>
      <c r="X9" s="17">
        <v>1</v>
      </c>
      <c r="Y9" s="17" t="s">
        <v>136</v>
      </c>
      <c r="Z9" s="17">
        <v>1</v>
      </c>
      <c r="AA9" s="17"/>
      <c r="AB9" s="17">
        <v>1</v>
      </c>
      <c r="AC9" s="17">
        <v>0.49824861769072398</v>
      </c>
      <c r="AD9" s="17">
        <v>0.39068634466389202</v>
      </c>
      <c r="AE9" s="17">
        <v>0.69699565340207903</v>
      </c>
      <c r="AF9" s="17"/>
      <c r="AG9" s="17">
        <v>0.54056235375318695</v>
      </c>
      <c r="AH9" s="17">
        <v>0</v>
      </c>
      <c r="AI9" s="17">
        <v>1</v>
      </c>
      <c r="AJ9" s="17" t="s">
        <v>136</v>
      </c>
      <c r="AK9" s="17"/>
      <c r="AL9" s="17">
        <v>0.40581280122207503</v>
      </c>
      <c r="AM9" s="17">
        <v>0.73345519817027705</v>
      </c>
      <c r="AN9" s="17">
        <v>1</v>
      </c>
      <c r="AO9" s="17" t="s">
        <v>136</v>
      </c>
      <c r="AP9" s="17" t="s">
        <v>136</v>
      </c>
      <c r="AQ9" s="17" t="s">
        <v>136</v>
      </c>
      <c r="AR9" s="17"/>
      <c r="AS9" s="17">
        <v>1</v>
      </c>
      <c r="AT9" s="17" t="s">
        <v>136</v>
      </c>
      <c r="AU9" s="17" t="s">
        <v>136</v>
      </c>
      <c r="AV9" s="17">
        <v>0.76669045810286196</v>
      </c>
      <c r="AW9" s="17">
        <v>0</v>
      </c>
      <c r="AX9" s="17" t="s">
        <v>136</v>
      </c>
      <c r="AY9" s="17" t="s">
        <v>136</v>
      </c>
      <c r="AZ9" s="17" t="s">
        <v>136</v>
      </c>
      <c r="BA9" s="17" t="s">
        <v>136</v>
      </c>
      <c r="BB9" s="17"/>
      <c r="BC9" s="17">
        <v>0.42844167093945101</v>
      </c>
      <c r="BD9" s="17">
        <v>0</v>
      </c>
      <c r="BE9" s="17" t="s">
        <v>136</v>
      </c>
      <c r="BF9" s="17">
        <v>0.64421465277429302</v>
      </c>
      <c r="BG9" s="17">
        <v>1</v>
      </c>
      <c r="BH9" s="17" t="s">
        <v>136</v>
      </c>
      <c r="BI9" s="17"/>
      <c r="BJ9" s="17">
        <v>1</v>
      </c>
      <c r="BK9" s="17">
        <v>0</v>
      </c>
      <c r="BL9" s="17" t="s">
        <v>136</v>
      </c>
      <c r="BM9" s="17">
        <v>0.75649818258309498</v>
      </c>
      <c r="BN9" s="17">
        <v>1</v>
      </c>
      <c r="BO9" s="17">
        <v>0.497142498502195</v>
      </c>
      <c r="BP9" s="17"/>
      <c r="BQ9" s="17">
        <v>0.64078322400631604</v>
      </c>
      <c r="BR9" s="17">
        <v>0</v>
      </c>
      <c r="BS9" s="17"/>
      <c r="BT9" s="17">
        <v>0.64078322400631604</v>
      </c>
      <c r="BU9" s="17">
        <v>0</v>
      </c>
      <c r="BV9" s="17"/>
      <c r="BW9" s="17">
        <v>0.77921039696948802</v>
      </c>
      <c r="BX9" s="17">
        <v>0</v>
      </c>
    </row>
    <row r="10" spans="2:76" ht="43.5" x14ac:dyDescent="0.35">
      <c r="B10" s="18" t="s">
        <v>377</v>
      </c>
      <c r="C10" s="17">
        <v>0.490220362539801</v>
      </c>
      <c r="D10" s="17">
        <v>0.20978679432636699</v>
      </c>
      <c r="E10" s="17">
        <v>0.63556691688146905</v>
      </c>
      <c r="F10" s="17"/>
      <c r="G10" s="17">
        <v>0.33439757560239097</v>
      </c>
      <c r="H10" s="17">
        <v>0.44992574876810898</v>
      </c>
      <c r="I10" s="17">
        <v>0.701205901245746</v>
      </c>
      <c r="J10" s="17"/>
      <c r="K10" s="17" t="s">
        <v>136</v>
      </c>
      <c r="L10" s="17">
        <v>0</v>
      </c>
      <c r="M10" s="17" t="s">
        <v>136</v>
      </c>
      <c r="N10" s="17">
        <v>0</v>
      </c>
      <c r="O10" s="17" t="s">
        <v>136</v>
      </c>
      <c r="P10" s="17" t="s">
        <v>136</v>
      </c>
      <c r="Q10" s="17">
        <v>0</v>
      </c>
      <c r="R10" s="17" t="s">
        <v>136</v>
      </c>
      <c r="S10" s="17" t="s">
        <v>136</v>
      </c>
      <c r="T10" s="17">
        <v>0.54326924777962804</v>
      </c>
      <c r="U10" s="17">
        <v>1</v>
      </c>
      <c r="V10" s="17" t="s">
        <v>136</v>
      </c>
      <c r="W10" s="17">
        <v>1</v>
      </c>
      <c r="X10" s="17">
        <v>0</v>
      </c>
      <c r="Y10" s="17" t="s">
        <v>136</v>
      </c>
      <c r="Z10" s="17">
        <v>1</v>
      </c>
      <c r="AA10" s="17"/>
      <c r="AB10" s="17">
        <v>1</v>
      </c>
      <c r="AC10" s="17">
        <v>0.50175138230927596</v>
      </c>
      <c r="AD10" s="17">
        <v>0.60634267221748195</v>
      </c>
      <c r="AE10" s="17">
        <v>0</v>
      </c>
      <c r="AF10" s="17"/>
      <c r="AG10" s="17">
        <v>0.56579494790932106</v>
      </c>
      <c r="AH10" s="17">
        <v>1</v>
      </c>
      <c r="AI10" s="17">
        <v>0</v>
      </c>
      <c r="AJ10" s="17" t="s">
        <v>136</v>
      </c>
      <c r="AK10" s="17"/>
      <c r="AL10" s="17">
        <v>0.62621972064182396</v>
      </c>
      <c r="AM10" s="17">
        <v>0.47730728139943501</v>
      </c>
      <c r="AN10" s="17">
        <v>0</v>
      </c>
      <c r="AO10" s="17" t="s">
        <v>136</v>
      </c>
      <c r="AP10" s="17" t="s">
        <v>136</v>
      </c>
      <c r="AQ10" s="17" t="s">
        <v>136</v>
      </c>
      <c r="AR10" s="17"/>
      <c r="AS10" s="17">
        <v>0.50105591832832297</v>
      </c>
      <c r="AT10" s="17" t="s">
        <v>136</v>
      </c>
      <c r="AU10" s="17" t="s">
        <v>136</v>
      </c>
      <c r="AV10" s="17">
        <v>0.23185337234777101</v>
      </c>
      <c r="AW10" s="17">
        <v>1</v>
      </c>
      <c r="AX10" s="17" t="s">
        <v>136</v>
      </c>
      <c r="AY10" s="17" t="s">
        <v>136</v>
      </c>
      <c r="AZ10" s="17" t="s">
        <v>136</v>
      </c>
      <c r="BA10" s="17" t="s">
        <v>136</v>
      </c>
      <c r="BB10" s="17"/>
      <c r="BC10" s="17">
        <v>0.57155832906054804</v>
      </c>
      <c r="BD10" s="17">
        <v>0</v>
      </c>
      <c r="BE10" s="17" t="s">
        <v>136</v>
      </c>
      <c r="BF10" s="17">
        <v>0.28908205217329802</v>
      </c>
      <c r="BG10" s="17">
        <v>0.68900056557865097</v>
      </c>
      <c r="BH10" s="17" t="s">
        <v>136</v>
      </c>
      <c r="BI10" s="17"/>
      <c r="BJ10" s="17">
        <v>1</v>
      </c>
      <c r="BK10" s="17">
        <v>0.67244913498020398</v>
      </c>
      <c r="BL10" s="17" t="s">
        <v>136</v>
      </c>
      <c r="BM10" s="17">
        <v>0.19614571260911701</v>
      </c>
      <c r="BN10" s="17">
        <v>0</v>
      </c>
      <c r="BO10" s="17">
        <v>1</v>
      </c>
      <c r="BP10" s="17"/>
      <c r="BQ10" s="17">
        <v>0.44490121130925803</v>
      </c>
      <c r="BR10" s="17">
        <v>1</v>
      </c>
      <c r="BS10" s="17"/>
      <c r="BT10" s="17">
        <v>0.44490121130925803</v>
      </c>
      <c r="BU10" s="17">
        <v>1</v>
      </c>
      <c r="BV10" s="17"/>
      <c r="BW10" s="17">
        <v>0.54101236812821996</v>
      </c>
      <c r="BX10" s="17">
        <v>0.33351893121382398</v>
      </c>
    </row>
    <row r="11" spans="2:76" ht="29" x14ac:dyDescent="0.35">
      <c r="B11" s="18" t="s">
        <v>378</v>
      </c>
      <c r="C11" s="17">
        <v>0.48795020484941298</v>
      </c>
      <c r="D11" s="17">
        <v>0.20978679432636699</v>
      </c>
      <c r="E11" s="17">
        <v>0.63212015397861698</v>
      </c>
      <c r="F11" s="17"/>
      <c r="G11" s="17">
        <v>0.33439757560239097</v>
      </c>
      <c r="H11" s="17">
        <v>0.44526710319280099</v>
      </c>
      <c r="I11" s="17">
        <v>0.701205901245746</v>
      </c>
      <c r="J11" s="17"/>
      <c r="K11" s="17" t="s">
        <v>136</v>
      </c>
      <c r="L11" s="17">
        <v>0</v>
      </c>
      <c r="M11" s="17" t="s">
        <v>136</v>
      </c>
      <c r="N11" s="17">
        <v>0</v>
      </c>
      <c r="O11" s="17" t="s">
        <v>136</v>
      </c>
      <c r="P11" s="17" t="s">
        <v>136</v>
      </c>
      <c r="Q11" s="17">
        <v>1</v>
      </c>
      <c r="R11" s="17" t="s">
        <v>136</v>
      </c>
      <c r="S11" s="17" t="s">
        <v>136</v>
      </c>
      <c r="T11" s="17">
        <v>0.54326924777962804</v>
      </c>
      <c r="U11" s="17">
        <v>0.497142498502195</v>
      </c>
      <c r="V11" s="17" t="s">
        <v>136</v>
      </c>
      <c r="W11" s="17">
        <v>1</v>
      </c>
      <c r="X11" s="17">
        <v>0</v>
      </c>
      <c r="Y11" s="17" t="s">
        <v>136</v>
      </c>
      <c r="Z11" s="17">
        <v>1</v>
      </c>
      <c r="AA11" s="17"/>
      <c r="AB11" s="17">
        <v>1</v>
      </c>
      <c r="AC11" s="17">
        <v>0</v>
      </c>
      <c r="AD11" s="17">
        <v>0.60634267221748195</v>
      </c>
      <c r="AE11" s="17">
        <v>0.29610557319337499</v>
      </c>
      <c r="AF11" s="17"/>
      <c r="AG11" s="17">
        <v>0.56272656756214301</v>
      </c>
      <c r="AH11" s="17">
        <v>1</v>
      </c>
      <c r="AI11" s="17">
        <v>0</v>
      </c>
      <c r="AJ11" s="17" t="s">
        <v>136</v>
      </c>
      <c r="AK11" s="17"/>
      <c r="AL11" s="17">
        <v>0.43818851855104901</v>
      </c>
      <c r="AM11" s="17">
        <v>0.47730728139943501</v>
      </c>
      <c r="AN11" s="17">
        <v>0</v>
      </c>
      <c r="AO11" s="17" t="s">
        <v>136</v>
      </c>
      <c r="AP11" s="17" t="s">
        <v>136</v>
      </c>
      <c r="AQ11" s="17" t="s">
        <v>136</v>
      </c>
      <c r="AR11" s="17"/>
      <c r="AS11" s="17">
        <v>0.74788431004880795</v>
      </c>
      <c r="AT11" s="17" t="s">
        <v>136</v>
      </c>
      <c r="AU11" s="17" t="s">
        <v>136</v>
      </c>
      <c r="AV11" s="17">
        <v>0.23185337234777101</v>
      </c>
      <c r="AW11" s="17">
        <v>0.53814924406901798</v>
      </c>
      <c r="AX11" s="17" t="s">
        <v>136</v>
      </c>
      <c r="AY11" s="17" t="s">
        <v>136</v>
      </c>
      <c r="AZ11" s="17" t="s">
        <v>136</v>
      </c>
      <c r="BA11" s="17" t="s">
        <v>136</v>
      </c>
      <c r="BB11" s="17"/>
      <c r="BC11" s="17">
        <v>0.38369256185548101</v>
      </c>
      <c r="BD11" s="17">
        <v>0</v>
      </c>
      <c r="BE11" s="17" t="s">
        <v>136</v>
      </c>
      <c r="BF11" s="17">
        <v>0.28908205217329802</v>
      </c>
      <c r="BG11" s="17">
        <v>1</v>
      </c>
      <c r="BH11" s="17" t="s">
        <v>136</v>
      </c>
      <c r="BI11" s="17"/>
      <c r="BJ11" s="17">
        <v>1</v>
      </c>
      <c r="BK11" s="17">
        <v>0.67244913498020398</v>
      </c>
      <c r="BL11" s="17" t="s">
        <v>136</v>
      </c>
      <c r="BM11" s="17">
        <v>0.19614571260911701</v>
      </c>
      <c r="BN11" s="17">
        <v>0.50202664017600596</v>
      </c>
      <c r="BO11" s="17">
        <v>0.497142498502195</v>
      </c>
      <c r="BP11" s="17"/>
      <c r="BQ11" s="17">
        <v>0.53132873059186503</v>
      </c>
      <c r="BR11" s="17">
        <v>0</v>
      </c>
      <c r="BS11" s="17"/>
      <c r="BT11" s="17">
        <v>0.53132873059186503</v>
      </c>
      <c r="BU11" s="17">
        <v>0</v>
      </c>
      <c r="BV11" s="17"/>
      <c r="BW11" s="17">
        <v>0.64611065891715802</v>
      </c>
      <c r="BX11" s="17">
        <v>0</v>
      </c>
    </row>
    <row r="12" spans="2:76" ht="72.5" x14ac:dyDescent="0.35">
      <c r="B12" s="18" t="s">
        <v>379</v>
      </c>
      <c r="C12" s="17">
        <v>0.41892576435219803</v>
      </c>
      <c r="D12" s="17">
        <v>0.52457874775176705</v>
      </c>
      <c r="E12" s="17">
        <v>0.36416663836426599</v>
      </c>
      <c r="F12" s="17"/>
      <c r="G12" s="17">
        <v>0.32618146061712699</v>
      </c>
      <c r="H12" s="17">
        <v>0.50290636242996101</v>
      </c>
      <c r="I12" s="17">
        <v>0.350602950622873</v>
      </c>
      <c r="J12" s="17"/>
      <c r="K12" s="17" t="s">
        <v>136</v>
      </c>
      <c r="L12" s="17">
        <v>0</v>
      </c>
      <c r="M12" s="17" t="s">
        <v>136</v>
      </c>
      <c r="N12" s="17">
        <v>0</v>
      </c>
      <c r="O12" s="17" t="s">
        <v>136</v>
      </c>
      <c r="P12" s="17" t="s">
        <v>136</v>
      </c>
      <c r="Q12" s="17">
        <v>0</v>
      </c>
      <c r="R12" s="17" t="s">
        <v>136</v>
      </c>
      <c r="S12" s="17" t="s">
        <v>136</v>
      </c>
      <c r="T12" s="17">
        <v>0.49644490108723099</v>
      </c>
      <c r="U12" s="17">
        <v>0</v>
      </c>
      <c r="V12" s="17" t="s">
        <v>136</v>
      </c>
      <c r="W12" s="17">
        <v>1</v>
      </c>
      <c r="X12" s="17">
        <v>1</v>
      </c>
      <c r="Y12" s="17" t="s">
        <v>136</v>
      </c>
      <c r="Z12" s="17">
        <v>1</v>
      </c>
      <c r="AA12" s="17"/>
      <c r="AB12" s="17">
        <v>1</v>
      </c>
      <c r="AC12" s="17">
        <v>0</v>
      </c>
      <c r="AD12" s="17">
        <v>0.36838909826931998</v>
      </c>
      <c r="AE12" s="17">
        <v>0.40089008020870398</v>
      </c>
      <c r="AF12" s="17"/>
      <c r="AG12" s="17">
        <v>0.32418874977730799</v>
      </c>
      <c r="AH12" s="17">
        <v>1</v>
      </c>
      <c r="AI12" s="17">
        <v>0.56998169632621798</v>
      </c>
      <c r="AJ12" s="17" t="s">
        <v>136</v>
      </c>
      <c r="AK12" s="17"/>
      <c r="AL12" s="17">
        <v>0.21909425927552401</v>
      </c>
      <c r="AM12" s="17">
        <v>0.47085522635791599</v>
      </c>
      <c r="AN12" s="17">
        <v>1</v>
      </c>
      <c r="AO12" s="17" t="s">
        <v>136</v>
      </c>
      <c r="AP12" s="17" t="s">
        <v>136</v>
      </c>
      <c r="AQ12" s="17" t="s">
        <v>136</v>
      </c>
      <c r="AR12" s="17"/>
      <c r="AS12" s="17">
        <v>0.50105591832832297</v>
      </c>
      <c r="AT12" s="17" t="s">
        <v>136</v>
      </c>
      <c r="AU12" s="17" t="s">
        <v>136</v>
      </c>
      <c r="AV12" s="17">
        <v>0.53483708575509004</v>
      </c>
      <c r="AW12" s="17">
        <v>0</v>
      </c>
      <c r="AX12" s="17" t="s">
        <v>136</v>
      </c>
      <c r="AY12" s="17" t="s">
        <v>136</v>
      </c>
      <c r="AZ12" s="17" t="s">
        <v>136</v>
      </c>
      <c r="BA12" s="17" t="s">
        <v>136</v>
      </c>
      <c r="BB12" s="17"/>
      <c r="BC12" s="17">
        <v>0.593232738514471</v>
      </c>
      <c r="BD12" s="17">
        <v>0</v>
      </c>
      <c r="BE12" s="17" t="s">
        <v>136</v>
      </c>
      <c r="BF12" s="17">
        <v>0.28908205217329802</v>
      </c>
      <c r="BG12" s="17">
        <v>0.37274163914443997</v>
      </c>
      <c r="BH12" s="17" t="s">
        <v>136</v>
      </c>
      <c r="BI12" s="17"/>
      <c r="BJ12" s="17">
        <v>1</v>
      </c>
      <c r="BK12" s="17">
        <v>0.28880833735063299</v>
      </c>
      <c r="BL12" s="17" t="s">
        <v>136</v>
      </c>
      <c r="BM12" s="17">
        <v>0.51553636398547098</v>
      </c>
      <c r="BN12" s="17">
        <v>0.49797335982399399</v>
      </c>
      <c r="BO12" s="17">
        <v>0</v>
      </c>
      <c r="BP12" s="17"/>
      <c r="BQ12" s="17">
        <v>0.456168052340859</v>
      </c>
      <c r="BR12" s="17">
        <v>0</v>
      </c>
      <c r="BS12" s="17"/>
      <c r="BT12" s="17">
        <v>0.456168052340859</v>
      </c>
      <c r="BU12" s="17">
        <v>0</v>
      </c>
      <c r="BV12" s="17"/>
      <c r="BW12" s="17">
        <v>0.55471316325506004</v>
      </c>
      <c r="BX12" s="17">
        <v>0</v>
      </c>
    </row>
    <row r="13" spans="2:76" ht="29" x14ac:dyDescent="0.35">
      <c r="B13" s="18" t="s">
        <v>380</v>
      </c>
      <c r="C13" s="17">
        <v>0.19025783886383599</v>
      </c>
      <c r="D13" s="17">
        <v>0</v>
      </c>
      <c r="E13" s="17">
        <v>0.28886700855604802</v>
      </c>
      <c r="F13" s="17"/>
      <c r="G13" s="17">
        <v>0</v>
      </c>
      <c r="H13" s="17">
        <v>0</v>
      </c>
      <c r="I13" s="17">
        <v>0.701205901245746</v>
      </c>
      <c r="J13" s="17"/>
      <c r="K13" s="17" t="s">
        <v>136</v>
      </c>
      <c r="L13" s="17">
        <v>0</v>
      </c>
      <c r="M13" s="17" t="s">
        <v>136</v>
      </c>
      <c r="N13" s="17">
        <v>0</v>
      </c>
      <c r="O13" s="17" t="s">
        <v>136</v>
      </c>
      <c r="P13" s="17" t="s">
        <v>136</v>
      </c>
      <c r="Q13" s="17">
        <v>0</v>
      </c>
      <c r="R13" s="17" t="s">
        <v>136</v>
      </c>
      <c r="S13" s="17" t="s">
        <v>136</v>
      </c>
      <c r="T13" s="17">
        <v>0.54326924777962804</v>
      </c>
      <c r="U13" s="17">
        <v>0</v>
      </c>
      <c r="V13" s="17" t="s">
        <v>136</v>
      </c>
      <c r="W13" s="17">
        <v>0</v>
      </c>
      <c r="X13" s="17">
        <v>0</v>
      </c>
      <c r="Y13" s="17" t="s">
        <v>136</v>
      </c>
      <c r="Z13" s="17">
        <v>0</v>
      </c>
      <c r="AA13" s="17"/>
      <c r="AB13" s="17">
        <v>0.59041479077442505</v>
      </c>
      <c r="AC13" s="17">
        <v>0</v>
      </c>
      <c r="AD13" s="17">
        <v>0.23309431600182901</v>
      </c>
      <c r="AE13" s="17">
        <v>0</v>
      </c>
      <c r="AF13" s="17"/>
      <c r="AG13" s="17">
        <v>0.25715544613404001</v>
      </c>
      <c r="AH13" s="17">
        <v>0</v>
      </c>
      <c r="AI13" s="17">
        <v>0</v>
      </c>
      <c r="AJ13" s="17" t="s">
        <v>136</v>
      </c>
      <c r="AK13" s="17"/>
      <c r="AL13" s="17">
        <v>0.43818851855104901</v>
      </c>
      <c r="AM13" s="17">
        <v>0</v>
      </c>
      <c r="AN13" s="17">
        <v>0</v>
      </c>
      <c r="AO13" s="17" t="s">
        <v>136</v>
      </c>
      <c r="AP13" s="17" t="s">
        <v>136</v>
      </c>
      <c r="AQ13" s="17" t="s">
        <v>136</v>
      </c>
      <c r="AR13" s="17"/>
      <c r="AS13" s="17">
        <v>0.29583082518610399</v>
      </c>
      <c r="AT13" s="17" t="s">
        <v>136</v>
      </c>
      <c r="AU13" s="17" t="s">
        <v>136</v>
      </c>
      <c r="AV13" s="17">
        <v>0</v>
      </c>
      <c r="AW13" s="17">
        <v>0.53814924406901798</v>
      </c>
      <c r="AX13" s="17" t="s">
        <v>136</v>
      </c>
      <c r="AY13" s="17" t="s">
        <v>136</v>
      </c>
      <c r="AZ13" s="17" t="s">
        <v>136</v>
      </c>
      <c r="BA13" s="17" t="s">
        <v>136</v>
      </c>
      <c r="BB13" s="17"/>
      <c r="BC13" s="17">
        <v>0.21890149428046199</v>
      </c>
      <c r="BD13" s="17">
        <v>0</v>
      </c>
      <c r="BE13" s="17" t="s">
        <v>136</v>
      </c>
      <c r="BF13" s="17">
        <v>0</v>
      </c>
      <c r="BG13" s="17">
        <v>0.37274163914443997</v>
      </c>
      <c r="BH13" s="17" t="s">
        <v>136</v>
      </c>
      <c r="BI13" s="17"/>
      <c r="BJ13" s="17">
        <v>1</v>
      </c>
      <c r="BK13" s="17">
        <v>0.38364079762957098</v>
      </c>
      <c r="BL13" s="17" t="s">
        <v>136</v>
      </c>
      <c r="BM13" s="17">
        <v>0</v>
      </c>
      <c r="BN13" s="17">
        <v>0</v>
      </c>
      <c r="BO13" s="17">
        <v>0</v>
      </c>
      <c r="BP13" s="17"/>
      <c r="BQ13" s="17">
        <v>0.20717166424773001</v>
      </c>
      <c r="BR13" s="17">
        <v>0</v>
      </c>
      <c r="BS13" s="17"/>
      <c r="BT13" s="17">
        <v>0.20717166424773001</v>
      </c>
      <c r="BU13" s="17">
        <v>0</v>
      </c>
      <c r="BV13" s="17"/>
      <c r="BW13" s="17">
        <v>0.25192656219993598</v>
      </c>
      <c r="BX13" s="17">
        <v>0</v>
      </c>
    </row>
    <row r="14" spans="2:76" ht="43.5" x14ac:dyDescent="0.35">
      <c r="B14" s="18" t="s">
        <v>381</v>
      </c>
      <c r="C14" s="17">
        <v>0.18618965270221699</v>
      </c>
      <c r="D14" s="17">
        <v>0.31479195342540001</v>
      </c>
      <c r="E14" s="17">
        <v>0.119536072641859</v>
      </c>
      <c r="F14" s="17"/>
      <c r="G14" s="17">
        <v>0.32618146061712699</v>
      </c>
      <c r="H14" s="17">
        <v>0.22051931069709599</v>
      </c>
      <c r="I14" s="17">
        <v>0</v>
      </c>
      <c r="J14" s="17"/>
      <c r="K14" s="17" t="s">
        <v>136</v>
      </c>
      <c r="L14" s="17">
        <v>0</v>
      </c>
      <c r="M14" s="17" t="s">
        <v>136</v>
      </c>
      <c r="N14" s="17">
        <v>0</v>
      </c>
      <c r="O14" s="17" t="s">
        <v>136</v>
      </c>
      <c r="P14" s="17" t="s">
        <v>136</v>
      </c>
      <c r="Q14" s="17">
        <v>0</v>
      </c>
      <c r="R14" s="17" t="s">
        <v>136</v>
      </c>
      <c r="S14" s="17" t="s">
        <v>136</v>
      </c>
      <c r="T14" s="17">
        <v>0.224810277197417</v>
      </c>
      <c r="U14" s="17">
        <v>0</v>
      </c>
      <c r="V14" s="17" t="s">
        <v>136</v>
      </c>
      <c r="W14" s="17">
        <v>0</v>
      </c>
      <c r="X14" s="17">
        <v>1</v>
      </c>
      <c r="Y14" s="17" t="s">
        <v>136</v>
      </c>
      <c r="Z14" s="17">
        <v>0</v>
      </c>
      <c r="AA14" s="17"/>
      <c r="AB14" s="17">
        <v>0</v>
      </c>
      <c r="AC14" s="17">
        <v>0</v>
      </c>
      <c r="AD14" s="17">
        <v>0.19291354335878</v>
      </c>
      <c r="AE14" s="17">
        <v>0.40089008020870398</v>
      </c>
      <c r="AF14" s="17"/>
      <c r="AG14" s="17">
        <v>0.106413509258064</v>
      </c>
      <c r="AH14" s="17">
        <v>0</v>
      </c>
      <c r="AI14" s="17">
        <v>0.56998169632621798</v>
      </c>
      <c r="AJ14" s="17" t="s">
        <v>136</v>
      </c>
      <c r="AK14" s="17"/>
      <c r="AL14" s="17">
        <v>0</v>
      </c>
      <c r="AM14" s="17">
        <v>0.25614791677084198</v>
      </c>
      <c r="AN14" s="17">
        <v>1</v>
      </c>
      <c r="AO14" s="17" t="s">
        <v>136</v>
      </c>
      <c r="AP14" s="17" t="s">
        <v>136</v>
      </c>
      <c r="AQ14" s="17" t="s">
        <v>136</v>
      </c>
      <c r="AR14" s="17"/>
      <c r="AS14" s="17">
        <v>0</v>
      </c>
      <c r="AT14" s="17" t="s">
        <v>136</v>
      </c>
      <c r="AU14" s="17" t="s">
        <v>136</v>
      </c>
      <c r="AV14" s="17">
        <v>0.53483708575509004</v>
      </c>
      <c r="AW14" s="17">
        <v>0</v>
      </c>
      <c r="AX14" s="17" t="s">
        <v>136</v>
      </c>
      <c r="AY14" s="17" t="s">
        <v>136</v>
      </c>
      <c r="AZ14" s="17" t="s">
        <v>136</v>
      </c>
      <c r="BA14" s="17" t="s">
        <v>136</v>
      </c>
      <c r="BB14" s="17"/>
      <c r="BC14" s="17">
        <v>0.42844167093945101</v>
      </c>
      <c r="BD14" s="17">
        <v>0</v>
      </c>
      <c r="BE14" s="17" t="s">
        <v>136</v>
      </c>
      <c r="BF14" s="17">
        <v>0</v>
      </c>
      <c r="BG14" s="17">
        <v>0</v>
      </c>
      <c r="BH14" s="17" t="s">
        <v>136</v>
      </c>
      <c r="BI14" s="17"/>
      <c r="BJ14" s="17">
        <v>0</v>
      </c>
      <c r="BK14" s="17">
        <v>0</v>
      </c>
      <c r="BL14" s="17" t="s">
        <v>136</v>
      </c>
      <c r="BM14" s="17">
        <v>0.31939065137635397</v>
      </c>
      <c r="BN14" s="17">
        <v>0.49797335982399399</v>
      </c>
      <c r="BO14" s="17">
        <v>0</v>
      </c>
      <c r="BP14" s="17"/>
      <c r="BQ14" s="17">
        <v>0.20274181839956201</v>
      </c>
      <c r="BR14" s="17">
        <v>0</v>
      </c>
      <c r="BS14" s="17"/>
      <c r="BT14" s="17">
        <v>0.20274181839956201</v>
      </c>
      <c r="BU14" s="17">
        <v>0</v>
      </c>
      <c r="BV14" s="17"/>
      <c r="BW14" s="17">
        <v>0.24653974523509301</v>
      </c>
      <c r="BX14" s="17">
        <v>0</v>
      </c>
    </row>
    <row r="15" spans="2:76" ht="43.5" x14ac:dyDescent="0.35">
      <c r="B15" s="18" t="s">
        <v>382</v>
      </c>
      <c r="C15" s="17">
        <v>8.1220662768013693E-2</v>
      </c>
      <c r="D15" s="17">
        <v>0.23792888592376699</v>
      </c>
      <c r="E15" s="17">
        <v>0</v>
      </c>
      <c r="F15" s="17"/>
      <c r="G15" s="17">
        <v>0</v>
      </c>
      <c r="H15" s="17">
        <v>0.16667488907486</v>
      </c>
      <c r="I15" s="17">
        <v>0</v>
      </c>
      <c r="J15" s="17"/>
      <c r="K15" s="17" t="s">
        <v>136</v>
      </c>
      <c r="L15" s="17">
        <v>0</v>
      </c>
      <c r="M15" s="17" t="s">
        <v>136</v>
      </c>
      <c r="N15" s="17">
        <v>0</v>
      </c>
      <c r="O15" s="17" t="s">
        <v>136</v>
      </c>
      <c r="P15" s="17" t="s">
        <v>136</v>
      </c>
      <c r="Q15" s="17">
        <v>0</v>
      </c>
      <c r="R15" s="17" t="s">
        <v>136</v>
      </c>
      <c r="S15" s="17" t="s">
        <v>136</v>
      </c>
      <c r="T15" s="17">
        <v>0.23192047502295501</v>
      </c>
      <c r="U15" s="17">
        <v>0</v>
      </c>
      <c r="V15" s="17" t="s">
        <v>136</v>
      </c>
      <c r="W15" s="17">
        <v>0</v>
      </c>
      <c r="X15" s="17">
        <v>0</v>
      </c>
      <c r="Y15" s="17" t="s">
        <v>136</v>
      </c>
      <c r="Z15" s="17">
        <v>0</v>
      </c>
      <c r="AA15" s="17"/>
      <c r="AB15" s="17">
        <v>0</v>
      </c>
      <c r="AC15" s="17">
        <v>0</v>
      </c>
      <c r="AD15" s="17">
        <v>0</v>
      </c>
      <c r="AE15" s="17">
        <v>0.30300434659792103</v>
      </c>
      <c r="AF15" s="17"/>
      <c r="AG15" s="17">
        <v>0.10977910762646099</v>
      </c>
      <c r="AH15" s="17">
        <v>0</v>
      </c>
      <c r="AI15" s="17">
        <v>0</v>
      </c>
      <c r="AJ15" s="17" t="s">
        <v>136</v>
      </c>
      <c r="AK15" s="17"/>
      <c r="AL15" s="17">
        <v>0.18706173741162499</v>
      </c>
      <c r="AM15" s="17">
        <v>0</v>
      </c>
      <c r="AN15" s="17">
        <v>0</v>
      </c>
      <c r="AO15" s="17" t="s">
        <v>136</v>
      </c>
      <c r="AP15" s="17" t="s">
        <v>136</v>
      </c>
      <c r="AQ15" s="17" t="s">
        <v>136</v>
      </c>
      <c r="AR15" s="17"/>
      <c r="AS15" s="17">
        <v>0</v>
      </c>
      <c r="AT15" s="17" t="s">
        <v>136</v>
      </c>
      <c r="AU15" s="17" t="s">
        <v>136</v>
      </c>
      <c r="AV15" s="17">
        <v>0.23330954189713801</v>
      </c>
      <c r="AW15" s="17">
        <v>0</v>
      </c>
      <c r="AX15" s="17" t="s">
        <v>136</v>
      </c>
      <c r="AY15" s="17" t="s">
        <v>136</v>
      </c>
      <c r="AZ15" s="17" t="s">
        <v>136</v>
      </c>
      <c r="BA15" s="17" t="s">
        <v>136</v>
      </c>
      <c r="BB15" s="17"/>
      <c r="BC15" s="17">
        <v>0</v>
      </c>
      <c r="BD15" s="17">
        <v>0</v>
      </c>
      <c r="BE15" s="17" t="s">
        <v>136</v>
      </c>
      <c r="BF15" s="17">
        <v>0.35578534722570698</v>
      </c>
      <c r="BG15" s="17">
        <v>0</v>
      </c>
      <c r="BH15" s="17" t="s">
        <v>136</v>
      </c>
      <c r="BI15" s="17"/>
      <c r="BJ15" s="17">
        <v>0</v>
      </c>
      <c r="BK15" s="17">
        <v>0.32755086501979602</v>
      </c>
      <c r="BL15" s="17" t="s">
        <v>136</v>
      </c>
      <c r="BM15" s="17">
        <v>0</v>
      </c>
      <c r="BN15" s="17">
        <v>0</v>
      </c>
      <c r="BO15" s="17">
        <v>0</v>
      </c>
      <c r="BP15" s="17"/>
      <c r="BQ15" s="17">
        <v>8.8441138496246199E-2</v>
      </c>
      <c r="BR15" s="17">
        <v>0</v>
      </c>
      <c r="BS15" s="17"/>
      <c r="BT15" s="17">
        <v>8.8441138496246199E-2</v>
      </c>
      <c r="BU15" s="17">
        <v>0</v>
      </c>
      <c r="BV15" s="17"/>
      <c r="BW15" s="17">
        <v>0</v>
      </c>
      <c r="BX15" s="17">
        <v>0.33179935052697801</v>
      </c>
    </row>
    <row r="16" spans="2:76" x14ac:dyDescent="0.35">
      <c r="B16" s="18" t="s">
        <v>120</v>
      </c>
      <c r="C16" s="19">
        <v>8.1926233219493397E-2</v>
      </c>
      <c r="D16" s="19">
        <v>0</v>
      </c>
      <c r="E16" s="19">
        <v>0.124387967684829</v>
      </c>
      <c r="F16" s="19"/>
      <c r="G16" s="19">
        <v>0.33942096378048198</v>
      </c>
      <c r="H16" s="19">
        <v>0</v>
      </c>
      <c r="I16" s="19">
        <v>0</v>
      </c>
      <c r="J16" s="19"/>
      <c r="K16" s="19" t="s">
        <v>136</v>
      </c>
      <c r="L16" s="19">
        <v>1</v>
      </c>
      <c r="M16" s="19" t="s">
        <v>136</v>
      </c>
      <c r="N16" s="19">
        <v>0</v>
      </c>
      <c r="O16" s="19" t="s">
        <v>136</v>
      </c>
      <c r="P16" s="19" t="s">
        <v>136</v>
      </c>
      <c r="Q16" s="19">
        <v>0</v>
      </c>
      <c r="R16" s="19" t="s">
        <v>136</v>
      </c>
      <c r="S16" s="19" t="s">
        <v>136</v>
      </c>
      <c r="T16" s="19">
        <v>0</v>
      </c>
      <c r="U16" s="19">
        <v>0</v>
      </c>
      <c r="V16" s="19" t="s">
        <v>136</v>
      </c>
      <c r="W16" s="19">
        <v>0</v>
      </c>
      <c r="X16" s="19">
        <v>0</v>
      </c>
      <c r="Y16" s="19" t="s">
        <v>136</v>
      </c>
      <c r="Z16" s="19">
        <v>0</v>
      </c>
      <c r="AA16" s="19"/>
      <c r="AB16" s="19">
        <v>0</v>
      </c>
      <c r="AC16" s="19">
        <v>0</v>
      </c>
      <c r="AD16" s="19">
        <v>0.200743784423739</v>
      </c>
      <c r="AE16" s="19">
        <v>0</v>
      </c>
      <c r="AF16" s="19"/>
      <c r="AG16" s="19">
        <v>0.110732767592919</v>
      </c>
      <c r="AH16" s="19">
        <v>0</v>
      </c>
      <c r="AI16" s="19">
        <v>0</v>
      </c>
      <c r="AJ16" s="19" t="s">
        <v>136</v>
      </c>
      <c r="AK16" s="19"/>
      <c r="AL16" s="19">
        <v>0</v>
      </c>
      <c r="AM16" s="19">
        <v>0.26654480182972301</v>
      </c>
      <c r="AN16" s="19">
        <v>0</v>
      </c>
      <c r="AO16" s="19" t="s">
        <v>136</v>
      </c>
      <c r="AP16" s="19" t="s">
        <v>136</v>
      </c>
      <c r="AQ16" s="19" t="s">
        <v>136</v>
      </c>
      <c r="AR16" s="19"/>
      <c r="AS16" s="19">
        <v>0</v>
      </c>
      <c r="AT16" s="19" t="s">
        <v>136</v>
      </c>
      <c r="AU16" s="19" t="s">
        <v>136</v>
      </c>
      <c r="AV16" s="19">
        <v>0</v>
      </c>
      <c r="AW16" s="19">
        <v>0</v>
      </c>
      <c r="AX16" s="19" t="s">
        <v>136</v>
      </c>
      <c r="AY16" s="19" t="s">
        <v>136</v>
      </c>
      <c r="AZ16" s="19" t="s">
        <v>136</v>
      </c>
      <c r="BA16" s="19" t="s">
        <v>136</v>
      </c>
      <c r="BB16" s="19"/>
      <c r="BC16" s="19">
        <v>0</v>
      </c>
      <c r="BD16" s="19">
        <v>1</v>
      </c>
      <c r="BE16" s="19" t="s">
        <v>136</v>
      </c>
      <c r="BF16" s="19">
        <v>0</v>
      </c>
      <c r="BG16" s="19">
        <v>0</v>
      </c>
      <c r="BH16" s="19" t="s">
        <v>136</v>
      </c>
      <c r="BI16" s="19"/>
      <c r="BJ16" s="19">
        <v>0</v>
      </c>
      <c r="BK16" s="19">
        <v>0</v>
      </c>
      <c r="BL16" s="19" t="s">
        <v>136</v>
      </c>
      <c r="BM16" s="19">
        <v>0.24350181741690499</v>
      </c>
      <c r="BN16" s="19">
        <v>0</v>
      </c>
      <c r="BO16" s="19">
        <v>0</v>
      </c>
      <c r="BP16" s="19"/>
      <c r="BQ16" s="19">
        <v>8.9209433803025595E-2</v>
      </c>
      <c r="BR16" s="19">
        <v>0</v>
      </c>
      <c r="BS16" s="19"/>
      <c r="BT16" s="19">
        <v>8.9209433803025595E-2</v>
      </c>
      <c r="BU16" s="19">
        <v>0</v>
      </c>
      <c r="BV16" s="19"/>
      <c r="BW16" s="19">
        <v>0</v>
      </c>
      <c r="BX16" s="19">
        <v>0.33468171825919801</v>
      </c>
    </row>
    <row r="17" spans="2:2" x14ac:dyDescent="0.35">
      <c r="B17" s="33" t="s">
        <v>407</v>
      </c>
    </row>
    <row r="18" spans="2:2" x14ac:dyDescent="0.35">
      <c r="B18" t="s">
        <v>100</v>
      </c>
    </row>
    <row r="19" spans="2:2" x14ac:dyDescent="0.35">
      <c r="B19" t="s">
        <v>101</v>
      </c>
    </row>
    <row r="21" spans="2:2" x14ac:dyDescent="0.35">
      <c r="B21"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X16"/>
  <sheetViews>
    <sheetView showGridLines="0" topLeftCell="A6"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65</v>
      </c>
      <c r="D7" s="10">
        <v>23</v>
      </c>
      <c r="E7" s="10">
        <v>42</v>
      </c>
      <c r="F7" s="10"/>
      <c r="G7" s="10">
        <v>20</v>
      </c>
      <c r="H7" s="10">
        <v>24</v>
      </c>
      <c r="I7" s="10">
        <v>21</v>
      </c>
      <c r="J7" s="10"/>
      <c r="K7" s="10">
        <v>4</v>
      </c>
      <c r="L7" s="10">
        <v>6</v>
      </c>
      <c r="M7" s="10">
        <v>2</v>
      </c>
      <c r="N7" s="10">
        <v>2</v>
      </c>
      <c r="O7" s="10">
        <v>2</v>
      </c>
      <c r="P7" s="10">
        <v>3</v>
      </c>
      <c r="Q7" s="10">
        <v>3</v>
      </c>
      <c r="R7" s="10">
        <v>5</v>
      </c>
      <c r="S7" s="10">
        <v>1</v>
      </c>
      <c r="T7" s="10">
        <v>19</v>
      </c>
      <c r="U7" s="10">
        <v>4</v>
      </c>
      <c r="V7" s="10">
        <v>2</v>
      </c>
      <c r="W7" s="10">
        <v>7</v>
      </c>
      <c r="X7" s="10">
        <v>4</v>
      </c>
      <c r="Y7" s="10" t="s">
        <v>135</v>
      </c>
      <c r="Z7" s="10">
        <v>1</v>
      </c>
      <c r="AA7" s="10"/>
      <c r="AB7" s="10">
        <v>13</v>
      </c>
      <c r="AC7" s="10">
        <v>25</v>
      </c>
      <c r="AD7" s="10">
        <v>16</v>
      </c>
      <c r="AE7" s="10">
        <v>9</v>
      </c>
      <c r="AF7" s="10"/>
      <c r="AG7" s="10">
        <v>38</v>
      </c>
      <c r="AH7" s="10">
        <v>9</v>
      </c>
      <c r="AI7" s="10">
        <v>14</v>
      </c>
      <c r="AJ7" s="10">
        <v>1</v>
      </c>
      <c r="AK7" s="10"/>
      <c r="AL7" s="10">
        <v>14</v>
      </c>
      <c r="AM7" s="10">
        <v>17</v>
      </c>
      <c r="AN7" s="10">
        <v>4</v>
      </c>
      <c r="AO7" s="10">
        <v>2</v>
      </c>
      <c r="AP7" s="10">
        <v>1</v>
      </c>
      <c r="AQ7" s="10">
        <v>7</v>
      </c>
      <c r="AR7" s="10"/>
      <c r="AS7" s="10">
        <v>21</v>
      </c>
      <c r="AT7" s="10">
        <v>5</v>
      </c>
      <c r="AU7" s="10">
        <v>5</v>
      </c>
      <c r="AV7" s="10">
        <v>15</v>
      </c>
      <c r="AW7" s="10">
        <v>9</v>
      </c>
      <c r="AX7" s="10">
        <v>1</v>
      </c>
      <c r="AY7" s="10">
        <v>1</v>
      </c>
      <c r="AZ7" s="10">
        <v>4</v>
      </c>
      <c r="BA7" s="10">
        <v>2</v>
      </c>
      <c r="BB7" s="10"/>
      <c r="BC7" s="10">
        <v>26</v>
      </c>
      <c r="BD7" s="10">
        <v>6</v>
      </c>
      <c r="BE7" s="10">
        <v>1</v>
      </c>
      <c r="BF7" s="10">
        <v>11</v>
      </c>
      <c r="BG7" s="10">
        <v>17</v>
      </c>
      <c r="BH7" s="10">
        <v>4</v>
      </c>
      <c r="BI7" s="10"/>
      <c r="BJ7" s="10">
        <v>12</v>
      </c>
      <c r="BK7" s="10">
        <v>19</v>
      </c>
      <c r="BL7" s="10">
        <v>8</v>
      </c>
      <c r="BM7" s="10">
        <v>14</v>
      </c>
      <c r="BN7" s="10">
        <v>7</v>
      </c>
      <c r="BO7" s="10">
        <v>5</v>
      </c>
      <c r="BP7" s="10"/>
      <c r="BQ7" s="10">
        <v>53</v>
      </c>
      <c r="BR7" s="10">
        <v>12</v>
      </c>
      <c r="BS7" s="10"/>
      <c r="BT7" s="10">
        <v>33</v>
      </c>
      <c r="BU7" s="10">
        <v>32</v>
      </c>
      <c r="BV7" s="10"/>
      <c r="BW7" s="10">
        <v>38</v>
      </c>
      <c r="BX7" s="10">
        <v>26</v>
      </c>
    </row>
    <row r="8" spans="2:76" ht="30" customHeight="1" x14ac:dyDescent="0.35">
      <c r="B8" s="11" t="s">
        <v>20</v>
      </c>
      <c r="C8" s="11">
        <v>64</v>
      </c>
      <c r="D8" s="11">
        <v>23</v>
      </c>
      <c r="E8" s="11">
        <v>40</v>
      </c>
      <c r="F8" s="11"/>
      <c r="G8" s="11">
        <v>19</v>
      </c>
      <c r="H8" s="11">
        <v>23</v>
      </c>
      <c r="I8" s="11">
        <v>22</v>
      </c>
      <c r="J8" s="11"/>
      <c r="K8" s="11">
        <v>5</v>
      </c>
      <c r="L8" s="11">
        <v>6</v>
      </c>
      <c r="M8" s="11">
        <v>2</v>
      </c>
      <c r="N8" s="11">
        <v>2</v>
      </c>
      <c r="O8" s="11">
        <v>2</v>
      </c>
      <c r="P8" s="11">
        <v>3</v>
      </c>
      <c r="Q8" s="11">
        <v>3</v>
      </c>
      <c r="R8" s="11">
        <v>5</v>
      </c>
      <c r="S8" s="11">
        <v>1</v>
      </c>
      <c r="T8" s="11">
        <v>18</v>
      </c>
      <c r="U8" s="11">
        <v>4</v>
      </c>
      <c r="V8" s="11">
        <v>2</v>
      </c>
      <c r="W8" s="11">
        <v>6</v>
      </c>
      <c r="X8" s="11">
        <v>5</v>
      </c>
      <c r="Y8" s="11" t="s">
        <v>135</v>
      </c>
      <c r="Z8" s="11">
        <v>1</v>
      </c>
      <c r="AA8" s="11"/>
      <c r="AB8" s="11">
        <v>12</v>
      </c>
      <c r="AC8" s="11">
        <v>25</v>
      </c>
      <c r="AD8" s="11">
        <v>16</v>
      </c>
      <c r="AE8" s="11">
        <v>9</v>
      </c>
      <c r="AF8" s="11"/>
      <c r="AG8" s="11">
        <v>38</v>
      </c>
      <c r="AH8" s="11">
        <v>9</v>
      </c>
      <c r="AI8" s="11">
        <v>13</v>
      </c>
      <c r="AJ8" s="11">
        <v>1</v>
      </c>
      <c r="AK8" s="11"/>
      <c r="AL8" s="11">
        <v>14</v>
      </c>
      <c r="AM8" s="11">
        <v>17</v>
      </c>
      <c r="AN8" s="11">
        <v>4</v>
      </c>
      <c r="AO8" s="11">
        <v>2</v>
      </c>
      <c r="AP8" s="11">
        <v>1</v>
      </c>
      <c r="AQ8" s="11">
        <v>7</v>
      </c>
      <c r="AR8" s="11"/>
      <c r="AS8" s="11">
        <v>21</v>
      </c>
      <c r="AT8" s="11">
        <v>5</v>
      </c>
      <c r="AU8" s="11">
        <v>5</v>
      </c>
      <c r="AV8" s="11">
        <v>15</v>
      </c>
      <c r="AW8" s="11">
        <v>9</v>
      </c>
      <c r="AX8" s="11">
        <v>1</v>
      </c>
      <c r="AY8" s="11">
        <v>1</v>
      </c>
      <c r="AZ8" s="11">
        <v>4</v>
      </c>
      <c r="BA8" s="11">
        <v>2</v>
      </c>
      <c r="BB8" s="11"/>
      <c r="BC8" s="11">
        <v>27</v>
      </c>
      <c r="BD8" s="11">
        <v>6</v>
      </c>
      <c r="BE8" s="11">
        <v>1</v>
      </c>
      <c r="BF8" s="11">
        <v>11</v>
      </c>
      <c r="BG8" s="11">
        <v>16</v>
      </c>
      <c r="BH8" s="11">
        <v>4</v>
      </c>
      <c r="BI8" s="11"/>
      <c r="BJ8" s="11">
        <v>12</v>
      </c>
      <c r="BK8" s="11">
        <v>18</v>
      </c>
      <c r="BL8" s="11">
        <v>8</v>
      </c>
      <c r="BM8" s="11">
        <v>14</v>
      </c>
      <c r="BN8" s="11">
        <v>7</v>
      </c>
      <c r="BO8" s="11">
        <v>5</v>
      </c>
      <c r="BP8" s="11"/>
      <c r="BQ8" s="11">
        <v>52</v>
      </c>
      <c r="BR8" s="11">
        <v>12</v>
      </c>
      <c r="BS8" s="11"/>
      <c r="BT8" s="11">
        <v>33</v>
      </c>
      <c r="BU8" s="11">
        <v>31</v>
      </c>
      <c r="BV8" s="11"/>
      <c r="BW8" s="11">
        <v>37</v>
      </c>
      <c r="BX8" s="11">
        <v>26</v>
      </c>
    </row>
    <row r="9" spans="2:76" x14ac:dyDescent="0.35">
      <c r="B9" s="18" t="s">
        <v>157</v>
      </c>
      <c r="C9" s="17">
        <v>0.36297054820279001</v>
      </c>
      <c r="D9" s="17">
        <v>0.36688342404483199</v>
      </c>
      <c r="E9" s="17">
        <v>0.36071999947865702</v>
      </c>
      <c r="F9" s="17"/>
      <c r="G9" s="17">
        <v>0.44212324191348901</v>
      </c>
      <c r="H9" s="17">
        <v>0.46113044956173599</v>
      </c>
      <c r="I9" s="17">
        <v>0.19218569058197499</v>
      </c>
      <c r="J9" s="17"/>
      <c r="K9" s="17">
        <v>0</v>
      </c>
      <c r="L9" s="17">
        <v>0.31402506235038002</v>
      </c>
      <c r="M9" s="17">
        <v>0</v>
      </c>
      <c r="N9" s="17">
        <v>0</v>
      </c>
      <c r="O9" s="17">
        <v>0</v>
      </c>
      <c r="P9" s="17">
        <v>0</v>
      </c>
      <c r="Q9" s="17">
        <v>0</v>
      </c>
      <c r="R9" s="17">
        <v>0.61595468484848004</v>
      </c>
      <c r="S9" s="17">
        <v>1</v>
      </c>
      <c r="T9" s="17">
        <v>0.46123043903767902</v>
      </c>
      <c r="U9" s="17">
        <v>0.50550650776253903</v>
      </c>
      <c r="V9" s="17">
        <v>0</v>
      </c>
      <c r="W9" s="17">
        <v>0.28680247864047997</v>
      </c>
      <c r="X9" s="17">
        <v>1</v>
      </c>
      <c r="Y9" s="17" t="s">
        <v>136</v>
      </c>
      <c r="Z9" s="17">
        <v>0</v>
      </c>
      <c r="AA9" s="17"/>
      <c r="AB9" s="17">
        <v>0.32057595920886001</v>
      </c>
      <c r="AC9" s="17">
        <v>0.28784317173024898</v>
      </c>
      <c r="AD9" s="17">
        <v>0.44503420190774901</v>
      </c>
      <c r="AE9" s="17">
        <v>0.46214452021483798</v>
      </c>
      <c r="AF9" s="17"/>
      <c r="AG9" s="17">
        <v>0.42393747544586802</v>
      </c>
      <c r="AH9" s="17">
        <v>0.220457320985916</v>
      </c>
      <c r="AI9" s="17">
        <v>0.30708028820606498</v>
      </c>
      <c r="AJ9" s="17">
        <v>0</v>
      </c>
      <c r="AK9" s="17"/>
      <c r="AL9" s="17">
        <v>0.28968557035519998</v>
      </c>
      <c r="AM9" s="17">
        <v>0.22323322390262099</v>
      </c>
      <c r="AN9" s="17">
        <v>0.76714361384632501</v>
      </c>
      <c r="AO9" s="17">
        <v>0</v>
      </c>
      <c r="AP9" s="17">
        <v>1</v>
      </c>
      <c r="AQ9" s="17">
        <v>0.62246511714665198</v>
      </c>
      <c r="AR9" s="17"/>
      <c r="AS9" s="17">
        <v>0</v>
      </c>
      <c r="AT9" s="17">
        <v>0</v>
      </c>
      <c r="AU9" s="17">
        <v>0</v>
      </c>
      <c r="AV9" s="17">
        <v>0.73395847121868496</v>
      </c>
      <c r="AW9" s="17">
        <v>0.79060949499107402</v>
      </c>
      <c r="AX9" s="17">
        <v>0</v>
      </c>
      <c r="AY9" s="17">
        <v>0</v>
      </c>
      <c r="AZ9" s="17">
        <v>0.26406716527577301</v>
      </c>
      <c r="BA9" s="17">
        <v>1</v>
      </c>
      <c r="BB9" s="17"/>
      <c r="BC9" s="17">
        <v>0.43316158803986099</v>
      </c>
      <c r="BD9" s="17">
        <v>0.17024772827425799</v>
      </c>
      <c r="BE9" s="17">
        <v>0</v>
      </c>
      <c r="BF9" s="17">
        <v>0.48143554549776202</v>
      </c>
      <c r="BG9" s="17">
        <v>0.22983917463971801</v>
      </c>
      <c r="BH9" s="17">
        <v>0.499969989779385</v>
      </c>
      <c r="BI9" s="17"/>
      <c r="BJ9" s="17">
        <v>0.261715193388526</v>
      </c>
      <c r="BK9" s="17">
        <v>0.32369682284589701</v>
      </c>
      <c r="BL9" s="17">
        <v>0.488178617743521</v>
      </c>
      <c r="BM9" s="17">
        <v>0.52068409286438599</v>
      </c>
      <c r="BN9" s="17">
        <v>0.13100594401241</v>
      </c>
      <c r="BO9" s="17">
        <v>0.43722037297086402</v>
      </c>
      <c r="BP9" s="17"/>
      <c r="BQ9" s="17">
        <v>0.41056791538144499</v>
      </c>
      <c r="BR9" s="17">
        <v>0.159862519551703</v>
      </c>
      <c r="BS9" s="17"/>
      <c r="BT9" s="17">
        <v>0.40629403461557501</v>
      </c>
      <c r="BU9" s="17">
        <v>0.31659129632094801</v>
      </c>
      <c r="BV9" s="17"/>
      <c r="BW9" s="17">
        <v>0.341153250101771</v>
      </c>
      <c r="BX9" s="17">
        <v>0.40603886352792801</v>
      </c>
    </row>
    <row r="10" spans="2:76" x14ac:dyDescent="0.35">
      <c r="B10" s="18" t="s">
        <v>158</v>
      </c>
      <c r="C10" s="17">
        <v>0.52822309120920197</v>
      </c>
      <c r="D10" s="17">
        <v>0.59738314674451098</v>
      </c>
      <c r="E10" s="17">
        <v>0.48844465687362298</v>
      </c>
      <c r="F10" s="17"/>
      <c r="G10" s="17">
        <v>0.36467084066238897</v>
      </c>
      <c r="H10" s="17">
        <v>0.39550180873702301</v>
      </c>
      <c r="I10" s="17">
        <v>0.80781430941802501</v>
      </c>
      <c r="J10" s="17"/>
      <c r="K10" s="17">
        <v>1</v>
      </c>
      <c r="L10" s="17">
        <v>0.53225495840556003</v>
      </c>
      <c r="M10" s="17">
        <v>1</v>
      </c>
      <c r="N10" s="17">
        <v>0.51118800102648099</v>
      </c>
      <c r="O10" s="17">
        <v>1</v>
      </c>
      <c r="P10" s="17">
        <v>0.66645878932712299</v>
      </c>
      <c r="Q10" s="17">
        <v>1</v>
      </c>
      <c r="R10" s="17">
        <v>0.19211245718345801</v>
      </c>
      <c r="S10" s="17">
        <v>0</v>
      </c>
      <c r="T10" s="17">
        <v>0.53876956096232098</v>
      </c>
      <c r="U10" s="17">
        <v>0.24583373022400701</v>
      </c>
      <c r="V10" s="17">
        <v>0.544326053018509</v>
      </c>
      <c r="W10" s="17">
        <v>0.44773301131570498</v>
      </c>
      <c r="X10" s="17">
        <v>0</v>
      </c>
      <c r="Y10" s="17" t="s">
        <v>136</v>
      </c>
      <c r="Z10" s="17">
        <v>1</v>
      </c>
      <c r="AA10" s="17"/>
      <c r="AB10" s="17">
        <v>0.55448666697121396</v>
      </c>
      <c r="AC10" s="17">
        <v>0.63720608152881897</v>
      </c>
      <c r="AD10" s="17">
        <v>0.38295203713273201</v>
      </c>
      <c r="AE10" s="17">
        <v>0.44376995009454001</v>
      </c>
      <c r="AF10" s="17"/>
      <c r="AG10" s="17">
        <v>0.47724679964939198</v>
      </c>
      <c r="AH10" s="17">
        <v>0.68436656914699601</v>
      </c>
      <c r="AI10" s="17">
        <v>0.56935125552030397</v>
      </c>
      <c r="AJ10" s="17">
        <v>1</v>
      </c>
      <c r="AK10" s="17"/>
      <c r="AL10" s="17">
        <v>0.57577602299570896</v>
      </c>
      <c r="AM10" s="17">
        <v>0.67151848099290001</v>
      </c>
      <c r="AN10" s="17">
        <v>0.23285638615367499</v>
      </c>
      <c r="AO10" s="17">
        <v>1</v>
      </c>
      <c r="AP10" s="17">
        <v>0</v>
      </c>
      <c r="AQ10" s="17">
        <v>0.23923384883003099</v>
      </c>
      <c r="AR10" s="17"/>
      <c r="AS10" s="17">
        <v>1</v>
      </c>
      <c r="AT10" s="17">
        <v>1</v>
      </c>
      <c r="AU10" s="17">
        <v>1</v>
      </c>
      <c r="AV10" s="17">
        <v>0.21000551183573901</v>
      </c>
      <c r="AW10" s="17">
        <v>0.105232223828511</v>
      </c>
      <c r="AX10" s="17">
        <v>0</v>
      </c>
      <c r="AY10" s="17">
        <v>1</v>
      </c>
      <c r="AZ10" s="17">
        <v>0.47887136744138098</v>
      </c>
      <c r="BA10" s="17">
        <v>0</v>
      </c>
      <c r="BB10" s="17"/>
      <c r="BC10" s="17">
        <v>0.47373864289523798</v>
      </c>
      <c r="BD10" s="17">
        <v>0.66435655010644401</v>
      </c>
      <c r="BE10" s="17">
        <v>1</v>
      </c>
      <c r="BF10" s="17">
        <v>0.43881382935320101</v>
      </c>
      <c r="BG10" s="17">
        <v>0.66418261368930298</v>
      </c>
      <c r="BH10" s="17">
        <v>0.24389673242254101</v>
      </c>
      <c r="BI10" s="17"/>
      <c r="BJ10" s="17">
        <v>0.738284806611474</v>
      </c>
      <c r="BK10" s="17">
        <v>0.58535641054887799</v>
      </c>
      <c r="BL10" s="17">
        <v>0.40847214162978301</v>
      </c>
      <c r="BM10" s="17">
        <v>0.40917920542460301</v>
      </c>
      <c r="BN10" s="17">
        <v>0.503727131513097</v>
      </c>
      <c r="BO10" s="17">
        <v>0.37612322879013999</v>
      </c>
      <c r="BP10" s="17"/>
      <c r="BQ10" s="17">
        <v>0.48974259471926401</v>
      </c>
      <c r="BR10" s="17">
        <v>0.69242750516870899</v>
      </c>
      <c r="BS10" s="17"/>
      <c r="BT10" s="17">
        <v>0.51228128107541004</v>
      </c>
      <c r="BU10" s="17">
        <v>0.54528933607700802</v>
      </c>
      <c r="BV10" s="17"/>
      <c r="BW10" s="17">
        <v>0.564274308306983</v>
      </c>
      <c r="BX10" s="17">
        <v>0.49368945715298101</v>
      </c>
    </row>
    <row r="11" spans="2:76" x14ac:dyDescent="0.35">
      <c r="B11" s="18" t="s">
        <v>178</v>
      </c>
      <c r="C11" s="19">
        <v>0.10880636058800799</v>
      </c>
      <c r="D11" s="19">
        <v>3.5733429210656698E-2</v>
      </c>
      <c r="E11" s="19">
        <v>0.150835343647719</v>
      </c>
      <c r="F11" s="19"/>
      <c r="G11" s="19">
        <v>0.19320591742412299</v>
      </c>
      <c r="H11" s="19">
        <v>0.143367741701241</v>
      </c>
      <c r="I11" s="19">
        <v>0</v>
      </c>
      <c r="J11" s="19"/>
      <c r="K11" s="19">
        <v>0</v>
      </c>
      <c r="L11" s="19">
        <v>0.15371997924406</v>
      </c>
      <c r="M11" s="19">
        <v>0</v>
      </c>
      <c r="N11" s="19">
        <v>0.48881199897351901</v>
      </c>
      <c r="O11" s="19">
        <v>0</v>
      </c>
      <c r="P11" s="19">
        <v>0.33354121067287701</v>
      </c>
      <c r="Q11" s="19">
        <v>0</v>
      </c>
      <c r="R11" s="19">
        <v>0.191932857968062</v>
      </c>
      <c r="S11" s="19">
        <v>0</v>
      </c>
      <c r="T11" s="19">
        <v>0</v>
      </c>
      <c r="U11" s="19">
        <v>0.24865976201345399</v>
      </c>
      <c r="V11" s="19">
        <v>0.455673946981491</v>
      </c>
      <c r="W11" s="19">
        <v>0.26546451004381499</v>
      </c>
      <c r="X11" s="19">
        <v>0</v>
      </c>
      <c r="Y11" s="19" t="s">
        <v>136</v>
      </c>
      <c r="Z11" s="19">
        <v>0</v>
      </c>
      <c r="AA11" s="19"/>
      <c r="AB11" s="19">
        <v>0.12493737381992701</v>
      </c>
      <c r="AC11" s="19">
        <v>7.4950746740931398E-2</v>
      </c>
      <c r="AD11" s="19">
        <v>0.17201376095951901</v>
      </c>
      <c r="AE11" s="19">
        <v>9.40855296906217E-2</v>
      </c>
      <c r="AF11" s="19"/>
      <c r="AG11" s="19">
        <v>9.8815724904740193E-2</v>
      </c>
      <c r="AH11" s="19">
        <v>9.5176109867087799E-2</v>
      </c>
      <c r="AI11" s="19">
        <v>0.123568456273631</v>
      </c>
      <c r="AJ11" s="19">
        <v>0</v>
      </c>
      <c r="AK11" s="19"/>
      <c r="AL11" s="19">
        <v>0.134538406649092</v>
      </c>
      <c r="AM11" s="19">
        <v>0.105248295104479</v>
      </c>
      <c r="AN11" s="19">
        <v>0</v>
      </c>
      <c r="AO11" s="19">
        <v>0</v>
      </c>
      <c r="AP11" s="19">
        <v>0</v>
      </c>
      <c r="AQ11" s="19">
        <v>0.13830103402331601</v>
      </c>
      <c r="AR11" s="19"/>
      <c r="AS11" s="19">
        <v>0</v>
      </c>
      <c r="AT11" s="19">
        <v>0</v>
      </c>
      <c r="AU11" s="19">
        <v>0</v>
      </c>
      <c r="AV11" s="19">
        <v>5.6036016945576299E-2</v>
      </c>
      <c r="AW11" s="19">
        <v>0.10415828118041499</v>
      </c>
      <c r="AX11" s="19">
        <v>1</v>
      </c>
      <c r="AY11" s="19">
        <v>0</v>
      </c>
      <c r="AZ11" s="19">
        <v>0.25706146728284601</v>
      </c>
      <c r="BA11" s="19">
        <v>0</v>
      </c>
      <c r="BB11" s="19"/>
      <c r="BC11" s="19">
        <v>9.30997690649015E-2</v>
      </c>
      <c r="BD11" s="19">
        <v>0.165395721619298</v>
      </c>
      <c r="BE11" s="19">
        <v>0</v>
      </c>
      <c r="BF11" s="19">
        <v>7.9750625149037496E-2</v>
      </c>
      <c r="BG11" s="19">
        <v>0.105978211670979</v>
      </c>
      <c r="BH11" s="19">
        <v>0.25613327779807399</v>
      </c>
      <c r="BI11" s="19"/>
      <c r="BJ11" s="19">
        <v>0</v>
      </c>
      <c r="BK11" s="19">
        <v>9.0946766605224993E-2</v>
      </c>
      <c r="BL11" s="19">
        <v>0.103349240626696</v>
      </c>
      <c r="BM11" s="19">
        <v>7.0136701711011301E-2</v>
      </c>
      <c r="BN11" s="19">
        <v>0.36526692447449199</v>
      </c>
      <c r="BO11" s="19">
        <v>0.18665639823899599</v>
      </c>
      <c r="BP11" s="19"/>
      <c r="BQ11" s="19">
        <v>9.9689489899291106E-2</v>
      </c>
      <c r="BR11" s="19">
        <v>0.14770997527958801</v>
      </c>
      <c r="BS11" s="19"/>
      <c r="BT11" s="19">
        <v>8.14246843090147E-2</v>
      </c>
      <c r="BU11" s="19">
        <v>0.13811936760204399</v>
      </c>
      <c r="BV11" s="19"/>
      <c r="BW11" s="19">
        <v>9.4572441591246004E-2</v>
      </c>
      <c r="BX11" s="19">
        <v>0.10027167931909101</v>
      </c>
    </row>
    <row r="12" spans="2:76" x14ac:dyDescent="0.35">
      <c r="B12" s="35" t="s">
        <v>392</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ht="29" x14ac:dyDescent="0.35">
      <c r="B9" s="18" t="s">
        <v>385</v>
      </c>
      <c r="C9" s="17">
        <v>1.7133326565971201E-2</v>
      </c>
      <c r="D9" s="17">
        <v>1.4437667597808001E-2</v>
      </c>
      <c r="E9" s="17">
        <v>1.98683313052994E-2</v>
      </c>
      <c r="F9" s="17"/>
      <c r="G9" s="17">
        <v>2.2046777136585701E-2</v>
      </c>
      <c r="H9" s="17">
        <v>2.7185863251357301E-2</v>
      </c>
      <c r="I9" s="17">
        <v>8.4548039871034895E-3</v>
      </c>
      <c r="J9" s="17"/>
      <c r="K9" s="17">
        <v>8.9077879733585903E-3</v>
      </c>
      <c r="L9" s="17">
        <v>1.20599151564481E-2</v>
      </c>
      <c r="M9" s="17">
        <v>0</v>
      </c>
      <c r="N9" s="17">
        <v>3.0974724256878101E-2</v>
      </c>
      <c r="O9" s="17">
        <v>0</v>
      </c>
      <c r="P9" s="17">
        <v>0</v>
      </c>
      <c r="Q9" s="17">
        <v>1.1758636034818E-2</v>
      </c>
      <c r="R9" s="17">
        <v>1.1441607093985401E-2</v>
      </c>
      <c r="S9" s="17">
        <v>0</v>
      </c>
      <c r="T9" s="17">
        <v>2.59243729823928E-2</v>
      </c>
      <c r="U9" s="17">
        <v>5.6851938636140097E-2</v>
      </c>
      <c r="V9" s="17">
        <v>0</v>
      </c>
      <c r="W9" s="17">
        <v>0</v>
      </c>
      <c r="X9" s="17">
        <v>8.3079070292453303E-2</v>
      </c>
      <c r="Y9" s="17">
        <v>0</v>
      </c>
      <c r="Z9" s="17">
        <v>0</v>
      </c>
      <c r="AA9" s="17"/>
      <c r="AB9" s="17">
        <v>9.2316386284981792E-3</v>
      </c>
      <c r="AC9" s="17">
        <v>2.6056248029893099E-2</v>
      </c>
      <c r="AD9" s="17">
        <v>2.6392101806665201E-2</v>
      </c>
      <c r="AE9" s="17">
        <v>5.5715666355586899E-3</v>
      </c>
      <c r="AF9" s="17"/>
      <c r="AG9" s="17">
        <v>1.6903131912529502E-2</v>
      </c>
      <c r="AH9" s="17">
        <v>4.5711881531840699E-2</v>
      </c>
      <c r="AI9" s="17">
        <v>1.49589568770201E-2</v>
      </c>
      <c r="AJ9" s="17">
        <v>0</v>
      </c>
      <c r="AK9" s="17"/>
      <c r="AL9" s="17">
        <v>2.4122345096549098E-2</v>
      </c>
      <c r="AM9" s="17">
        <v>1.48511582613168E-2</v>
      </c>
      <c r="AN9" s="17">
        <v>1.12867219912966E-2</v>
      </c>
      <c r="AO9" s="17">
        <v>1.53302668819843E-2</v>
      </c>
      <c r="AP9" s="17">
        <v>0</v>
      </c>
      <c r="AQ9" s="17">
        <v>6.5436535253252701E-2</v>
      </c>
      <c r="AR9" s="17"/>
      <c r="AS9" s="17">
        <v>7.5093293090464997E-3</v>
      </c>
      <c r="AT9" s="17">
        <v>1.00570196575134E-2</v>
      </c>
      <c r="AU9" s="17">
        <v>1.00570196575134E-2</v>
      </c>
      <c r="AV9" s="17">
        <v>2.61585755419864E-2</v>
      </c>
      <c r="AW9" s="17">
        <v>4.1181768827338802E-2</v>
      </c>
      <c r="AX9" s="17">
        <v>0</v>
      </c>
      <c r="AY9" s="17">
        <v>0</v>
      </c>
      <c r="AZ9" s="17">
        <v>2.89157159818536E-2</v>
      </c>
      <c r="BA9" s="17">
        <v>0.31078057299475398</v>
      </c>
      <c r="BB9" s="17"/>
      <c r="BC9" s="17">
        <v>2.8704418516634699E-2</v>
      </c>
      <c r="BD9" s="17">
        <v>0</v>
      </c>
      <c r="BE9" s="17">
        <v>2.9227521408216901E-2</v>
      </c>
      <c r="BF9" s="17">
        <v>2.9900103509413401E-2</v>
      </c>
      <c r="BG9" s="17">
        <v>2.5502538778424998E-3</v>
      </c>
      <c r="BH9" s="17">
        <v>6.6591062741958598E-2</v>
      </c>
      <c r="BI9" s="17"/>
      <c r="BJ9" s="17">
        <v>1.9839029979098501E-2</v>
      </c>
      <c r="BK9" s="17">
        <v>1.40235972803699E-2</v>
      </c>
      <c r="BL9" s="17">
        <v>3.61312069220339E-2</v>
      </c>
      <c r="BM9" s="17">
        <v>1.4328277576381001E-2</v>
      </c>
      <c r="BN9" s="17">
        <v>5.9763520626638297E-3</v>
      </c>
      <c r="BO9" s="17">
        <v>2.76942063971133E-2</v>
      </c>
      <c r="BP9" s="17"/>
      <c r="BQ9" s="17">
        <v>1.47800830705577E-2</v>
      </c>
      <c r="BR9" s="17">
        <v>2.2267862539566401E-2</v>
      </c>
      <c r="BS9" s="17"/>
      <c r="BT9" s="17">
        <v>9.04021349811048E-3</v>
      </c>
      <c r="BU9" s="17">
        <v>2.38908595791083E-2</v>
      </c>
      <c r="BV9" s="17"/>
      <c r="BW9" s="17">
        <v>1.23295213323161E-2</v>
      </c>
      <c r="BX9" s="17">
        <v>2.60622317734291E-2</v>
      </c>
    </row>
    <row r="10" spans="2:76" ht="29" x14ac:dyDescent="0.35">
      <c r="B10" s="18" t="s">
        <v>386</v>
      </c>
      <c r="C10" s="17">
        <v>5.1950443886148598E-2</v>
      </c>
      <c r="D10" s="17">
        <v>4.69322380586948E-2</v>
      </c>
      <c r="E10" s="17">
        <v>5.7081860052719098E-2</v>
      </c>
      <c r="F10" s="17"/>
      <c r="G10" s="17">
        <v>8.3020549213024E-2</v>
      </c>
      <c r="H10" s="17">
        <v>5.0756316245749798E-2</v>
      </c>
      <c r="I10" s="17">
        <v>4.2001339379317701E-2</v>
      </c>
      <c r="J10" s="17"/>
      <c r="K10" s="17">
        <v>5.7211240407840203E-2</v>
      </c>
      <c r="L10" s="17">
        <v>6.9630877914120204E-2</v>
      </c>
      <c r="M10" s="17">
        <v>0</v>
      </c>
      <c r="N10" s="17">
        <v>3.09457670707842E-2</v>
      </c>
      <c r="O10" s="17">
        <v>0.201150394149469</v>
      </c>
      <c r="P10" s="17">
        <v>0</v>
      </c>
      <c r="Q10" s="17">
        <v>1.3585859535034699E-2</v>
      </c>
      <c r="R10" s="17">
        <v>2.9131615119733799E-2</v>
      </c>
      <c r="S10" s="17">
        <v>4.6990064072832197E-2</v>
      </c>
      <c r="T10" s="17">
        <v>4.9770169832475099E-2</v>
      </c>
      <c r="U10" s="17">
        <v>3.7470542163639903E-2</v>
      </c>
      <c r="V10" s="17">
        <v>0.22325364248982199</v>
      </c>
      <c r="W10" s="17">
        <v>0.11818350389788899</v>
      </c>
      <c r="X10" s="17">
        <v>4.0767017578404001E-2</v>
      </c>
      <c r="Y10" s="17">
        <v>5.9146096541913301E-2</v>
      </c>
      <c r="Z10" s="17">
        <v>7.8660985022434002E-2</v>
      </c>
      <c r="AA10" s="17"/>
      <c r="AB10" s="17">
        <v>3.5160127688045197E-2</v>
      </c>
      <c r="AC10" s="17">
        <v>5.4216221001138001E-2</v>
      </c>
      <c r="AD10" s="17">
        <v>4.9998894003307801E-2</v>
      </c>
      <c r="AE10" s="17">
        <v>8.0164369569744806E-2</v>
      </c>
      <c r="AF10" s="17"/>
      <c r="AG10" s="17">
        <v>5.5483939176272999E-2</v>
      </c>
      <c r="AH10" s="17">
        <v>2.38900153024976E-2</v>
      </c>
      <c r="AI10" s="17">
        <v>5.58283901008233E-2</v>
      </c>
      <c r="AJ10" s="17">
        <v>4.6928001001168902E-2</v>
      </c>
      <c r="AK10" s="17"/>
      <c r="AL10" s="17">
        <v>5.26263649465918E-2</v>
      </c>
      <c r="AM10" s="17">
        <v>5.3607240563361698E-2</v>
      </c>
      <c r="AN10" s="17">
        <v>0.134791699159762</v>
      </c>
      <c r="AO10" s="17">
        <v>1.2594624282815201E-2</v>
      </c>
      <c r="AP10" s="17">
        <v>4.6765811763136399E-2</v>
      </c>
      <c r="AQ10" s="17">
        <v>5.6314625436662498E-2</v>
      </c>
      <c r="AR10" s="17"/>
      <c r="AS10" s="17">
        <v>4.3950629802146701E-2</v>
      </c>
      <c r="AT10" s="17">
        <v>1.916541282446E-2</v>
      </c>
      <c r="AU10" s="17">
        <v>1.916541282446E-2</v>
      </c>
      <c r="AV10" s="17">
        <v>9.6536924140980293E-2</v>
      </c>
      <c r="AW10" s="17">
        <v>4.4264787781689199E-2</v>
      </c>
      <c r="AX10" s="17">
        <v>0</v>
      </c>
      <c r="AY10" s="17">
        <v>4.2289865162537799E-2</v>
      </c>
      <c r="AZ10" s="17">
        <v>3.6471388750073802E-2</v>
      </c>
      <c r="BA10" s="17">
        <v>0.37516009036544401</v>
      </c>
      <c r="BB10" s="17"/>
      <c r="BC10" s="17">
        <v>5.7738840479436698E-2</v>
      </c>
      <c r="BD10" s="17">
        <v>6.6747785063348899E-2</v>
      </c>
      <c r="BE10" s="17">
        <v>0</v>
      </c>
      <c r="BF10" s="17">
        <v>4.0809653853260498E-2</v>
      </c>
      <c r="BG10" s="17">
        <v>4.9220867489669903E-2</v>
      </c>
      <c r="BH10" s="17">
        <v>0.132813266230109</v>
      </c>
      <c r="BI10" s="17"/>
      <c r="BJ10" s="17">
        <v>5.1952723108156698E-2</v>
      </c>
      <c r="BK10" s="17">
        <v>4.4701600596999902E-2</v>
      </c>
      <c r="BL10" s="17">
        <v>7.9002443290373703E-2</v>
      </c>
      <c r="BM10" s="17">
        <v>4.1244625001740302E-2</v>
      </c>
      <c r="BN10" s="17">
        <v>5.5837602138637699E-2</v>
      </c>
      <c r="BO10" s="17">
        <v>6.7326562556226197E-2</v>
      </c>
      <c r="BP10" s="17"/>
      <c r="BQ10" s="17">
        <v>5.8733149200792097E-2</v>
      </c>
      <c r="BR10" s="17">
        <v>3.8135418939235097E-2</v>
      </c>
      <c r="BS10" s="17"/>
      <c r="BT10" s="17">
        <v>6.8124822182886402E-2</v>
      </c>
      <c r="BU10" s="17">
        <v>3.9251799069077803E-2</v>
      </c>
      <c r="BV10" s="17"/>
      <c r="BW10" s="17">
        <v>5.6194376272699603E-2</v>
      </c>
      <c r="BX10" s="17">
        <v>4.7163141171976002E-2</v>
      </c>
    </row>
    <row r="11" spans="2:76" x14ac:dyDescent="0.35">
      <c r="B11" s="18" t="s">
        <v>387</v>
      </c>
      <c r="C11" s="17">
        <v>0.816040570012047</v>
      </c>
      <c r="D11" s="17">
        <v>0.82444498974853198</v>
      </c>
      <c r="E11" s="17">
        <v>0.80725334479160005</v>
      </c>
      <c r="F11" s="17"/>
      <c r="G11" s="17">
        <v>0.74986771888841297</v>
      </c>
      <c r="H11" s="17">
        <v>0.80613271110176499</v>
      </c>
      <c r="I11" s="17">
        <v>0.84586829493072702</v>
      </c>
      <c r="J11" s="17"/>
      <c r="K11" s="17">
        <v>0.87050361545437804</v>
      </c>
      <c r="L11" s="17">
        <v>0.791219970149457</v>
      </c>
      <c r="M11" s="17">
        <v>0.91624556936636103</v>
      </c>
      <c r="N11" s="17">
        <v>0.81311115974523296</v>
      </c>
      <c r="O11" s="17">
        <v>0.70028321415635597</v>
      </c>
      <c r="P11" s="17">
        <v>0.87060726137606903</v>
      </c>
      <c r="Q11" s="17">
        <v>0.79391669422156597</v>
      </c>
      <c r="R11" s="17">
        <v>0.82593571468951699</v>
      </c>
      <c r="S11" s="17">
        <v>0.75924339017716902</v>
      </c>
      <c r="T11" s="17">
        <v>0.80526335763437995</v>
      </c>
      <c r="U11" s="17">
        <v>0.78810377968881395</v>
      </c>
      <c r="V11" s="17">
        <v>0.56362262861205903</v>
      </c>
      <c r="W11" s="17">
        <v>0.766245343066843</v>
      </c>
      <c r="X11" s="17">
        <v>0.83542500620928695</v>
      </c>
      <c r="Y11" s="17">
        <v>0.87664645893218995</v>
      </c>
      <c r="Z11" s="17">
        <v>0.88303868704350097</v>
      </c>
      <c r="AA11" s="17"/>
      <c r="AB11" s="17">
        <v>0.82471398873625101</v>
      </c>
      <c r="AC11" s="17">
        <v>0.79505091644146597</v>
      </c>
      <c r="AD11" s="17">
        <v>0.82047900600349799</v>
      </c>
      <c r="AE11" s="17">
        <v>0.83277609606140202</v>
      </c>
      <c r="AF11" s="17"/>
      <c r="AG11" s="17">
        <v>0.81027350924470798</v>
      </c>
      <c r="AH11" s="17">
        <v>0.82439770100077203</v>
      </c>
      <c r="AI11" s="17">
        <v>0.85197223315529003</v>
      </c>
      <c r="AJ11" s="17">
        <v>0.95307199899883099</v>
      </c>
      <c r="AK11" s="17"/>
      <c r="AL11" s="17">
        <v>0.80544815324070396</v>
      </c>
      <c r="AM11" s="17">
        <v>0.81432666469088499</v>
      </c>
      <c r="AN11" s="17">
        <v>0.73541731724705195</v>
      </c>
      <c r="AO11" s="17">
        <v>0.88217381425096597</v>
      </c>
      <c r="AP11" s="17">
        <v>0.82771155148799502</v>
      </c>
      <c r="AQ11" s="17">
        <v>0.79365005223806995</v>
      </c>
      <c r="AR11" s="17"/>
      <c r="AS11" s="17">
        <v>0.82829623995766499</v>
      </c>
      <c r="AT11" s="17">
        <v>0.86019472936222297</v>
      </c>
      <c r="AU11" s="17">
        <v>0.86019472936222297</v>
      </c>
      <c r="AV11" s="17">
        <v>0.781227212905098</v>
      </c>
      <c r="AW11" s="17">
        <v>0.82194707684834101</v>
      </c>
      <c r="AX11" s="17">
        <v>0.88453010630789297</v>
      </c>
      <c r="AY11" s="17">
        <v>0.84879131398388796</v>
      </c>
      <c r="AZ11" s="17">
        <v>0.71409540676430405</v>
      </c>
      <c r="BA11" s="17">
        <v>0.31405933663980201</v>
      </c>
      <c r="BB11" s="17"/>
      <c r="BC11" s="17">
        <v>0.82973639560350199</v>
      </c>
      <c r="BD11" s="17">
        <v>0.83063627129279805</v>
      </c>
      <c r="BE11" s="17">
        <v>0.74825336248316898</v>
      </c>
      <c r="BF11" s="17">
        <v>0.75939751622178298</v>
      </c>
      <c r="BG11" s="17">
        <v>0.83006004478693296</v>
      </c>
      <c r="BH11" s="17">
        <v>0.80059567102793305</v>
      </c>
      <c r="BI11" s="17"/>
      <c r="BJ11" s="17">
        <v>0.83229646874676699</v>
      </c>
      <c r="BK11" s="17">
        <v>0.828650396921912</v>
      </c>
      <c r="BL11" s="17">
        <v>0.73180567236266003</v>
      </c>
      <c r="BM11" s="17">
        <v>0.81382117100179996</v>
      </c>
      <c r="BN11" s="17">
        <v>0.84276999619808102</v>
      </c>
      <c r="BO11" s="17">
        <v>0.80047316448514005</v>
      </c>
      <c r="BP11" s="17"/>
      <c r="BQ11" s="17">
        <v>0.81630444979901495</v>
      </c>
      <c r="BR11" s="17">
        <v>0.81369687133131596</v>
      </c>
      <c r="BS11" s="17"/>
      <c r="BT11" s="17">
        <v>0.81756136937968904</v>
      </c>
      <c r="BU11" s="17">
        <v>0.81307949765009202</v>
      </c>
      <c r="BV11" s="17"/>
      <c r="BW11" s="17">
        <v>0.81406079803007803</v>
      </c>
      <c r="BX11" s="17">
        <v>0.82433299633271295</v>
      </c>
    </row>
    <row r="12" spans="2:76" ht="29" x14ac:dyDescent="0.35">
      <c r="B12" s="18" t="s">
        <v>388</v>
      </c>
      <c r="C12" s="17">
        <v>1.2864611147202399E-2</v>
      </c>
      <c r="D12" s="17">
        <v>7.8736549059679108E-3</v>
      </c>
      <c r="E12" s="17">
        <v>1.7890837557630299E-2</v>
      </c>
      <c r="F12" s="17"/>
      <c r="G12" s="17">
        <v>1.0974123349908599E-2</v>
      </c>
      <c r="H12" s="17">
        <v>1.7054109564896301E-2</v>
      </c>
      <c r="I12" s="17">
        <v>1.0613831220151301E-2</v>
      </c>
      <c r="J12" s="17"/>
      <c r="K12" s="17">
        <v>9.0850800736602903E-3</v>
      </c>
      <c r="L12" s="17">
        <v>1.42727677220505E-2</v>
      </c>
      <c r="M12" s="17">
        <v>0</v>
      </c>
      <c r="N12" s="17">
        <v>0</v>
      </c>
      <c r="O12" s="17">
        <v>0</v>
      </c>
      <c r="P12" s="17">
        <v>4.3780044196033201E-2</v>
      </c>
      <c r="Q12" s="17">
        <v>1.13838297989456E-2</v>
      </c>
      <c r="R12" s="17">
        <v>0</v>
      </c>
      <c r="S12" s="17">
        <v>4.6990064072832197E-2</v>
      </c>
      <c r="T12" s="17">
        <v>2.1764211487375E-2</v>
      </c>
      <c r="U12" s="17">
        <v>3.7685917293866701E-2</v>
      </c>
      <c r="V12" s="17">
        <v>0</v>
      </c>
      <c r="W12" s="17">
        <v>0</v>
      </c>
      <c r="X12" s="17">
        <v>0</v>
      </c>
      <c r="Y12" s="17">
        <v>0</v>
      </c>
      <c r="Z12" s="17">
        <v>0</v>
      </c>
      <c r="AA12" s="17"/>
      <c r="AB12" s="17">
        <v>4.07907732402207E-3</v>
      </c>
      <c r="AC12" s="17">
        <v>2.5158408662693001E-2</v>
      </c>
      <c r="AD12" s="17">
        <v>0</v>
      </c>
      <c r="AE12" s="17">
        <v>1.7867073338145599E-2</v>
      </c>
      <c r="AF12" s="17"/>
      <c r="AG12" s="17">
        <v>1.46400193837431E-2</v>
      </c>
      <c r="AH12" s="17">
        <v>1.31672719771394E-2</v>
      </c>
      <c r="AI12" s="17">
        <v>6.2296050158237304E-3</v>
      </c>
      <c r="AJ12" s="17">
        <v>0</v>
      </c>
      <c r="AK12" s="17"/>
      <c r="AL12" s="17">
        <v>1.9827482407653901E-2</v>
      </c>
      <c r="AM12" s="17">
        <v>2.0850642310535999E-2</v>
      </c>
      <c r="AN12" s="17">
        <v>1.09831468096847E-2</v>
      </c>
      <c r="AO12" s="17">
        <v>0</v>
      </c>
      <c r="AP12" s="17">
        <v>2.4564336319802999E-2</v>
      </c>
      <c r="AQ12" s="17">
        <v>1.4214082555529599E-2</v>
      </c>
      <c r="AR12" s="17"/>
      <c r="AS12" s="17">
        <v>1.36383918156559E-2</v>
      </c>
      <c r="AT12" s="17">
        <v>0</v>
      </c>
      <c r="AU12" s="17">
        <v>0</v>
      </c>
      <c r="AV12" s="17">
        <v>9.4580923192301106E-3</v>
      </c>
      <c r="AW12" s="17">
        <v>1.9425591035007E-2</v>
      </c>
      <c r="AX12" s="17">
        <v>0</v>
      </c>
      <c r="AY12" s="17">
        <v>0</v>
      </c>
      <c r="AZ12" s="17">
        <v>0</v>
      </c>
      <c r="BA12" s="17">
        <v>0</v>
      </c>
      <c r="BB12" s="17"/>
      <c r="BC12" s="17">
        <v>9.2904812422222594E-3</v>
      </c>
      <c r="BD12" s="17">
        <v>3.1489778832851999E-2</v>
      </c>
      <c r="BE12" s="17">
        <v>2.9345748730212201E-2</v>
      </c>
      <c r="BF12" s="17">
        <v>1.22018966657377E-2</v>
      </c>
      <c r="BG12" s="17">
        <v>1.0686533698439599E-2</v>
      </c>
      <c r="BH12" s="17">
        <v>0</v>
      </c>
      <c r="BI12" s="17"/>
      <c r="BJ12" s="17">
        <v>5.8853605779848796E-3</v>
      </c>
      <c r="BK12" s="17">
        <v>2.5291460409776399E-2</v>
      </c>
      <c r="BL12" s="17">
        <v>2.2328794072330401E-2</v>
      </c>
      <c r="BM12" s="17">
        <v>1.06584481585392E-2</v>
      </c>
      <c r="BN12" s="17">
        <v>7.5142307608061501E-3</v>
      </c>
      <c r="BO12" s="17">
        <v>0</v>
      </c>
      <c r="BP12" s="17"/>
      <c r="BQ12" s="17">
        <v>1.6256164156448399E-2</v>
      </c>
      <c r="BR12" s="17">
        <v>5.8293465130558999E-3</v>
      </c>
      <c r="BS12" s="17"/>
      <c r="BT12" s="17">
        <v>1.79606781815967E-2</v>
      </c>
      <c r="BU12" s="17">
        <v>8.8308618359049101E-3</v>
      </c>
      <c r="BV12" s="17"/>
      <c r="BW12" s="17">
        <v>1.1829194974423999E-2</v>
      </c>
      <c r="BX12" s="17">
        <v>1.55154761113863E-2</v>
      </c>
    </row>
    <row r="13" spans="2:76" ht="29" x14ac:dyDescent="0.35">
      <c r="B13" s="18" t="s">
        <v>389</v>
      </c>
      <c r="C13" s="17">
        <v>3.0561305471550199E-2</v>
      </c>
      <c r="D13" s="17">
        <v>2.7072015156276701E-2</v>
      </c>
      <c r="E13" s="17">
        <v>3.4118231925728597E-2</v>
      </c>
      <c r="F13" s="17"/>
      <c r="G13" s="17">
        <v>3.5347858607241503E-2</v>
      </c>
      <c r="H13" s="17">
        <v>2.7117155936671099E-2</v>
      </c>
      <c r="I13" s="17">
        <v>3.1290401349883999E-2</v>
      </c>
      <c r="J13" s="17"/>
      <c r="K13" s="17">
        <v>3.6057269595128803E-2</v>
      </c>
      <c r="L13" s="17">
        <v>1.92134038077123E-2</v>
      </c>
      <c r="M13" s="17">
        <v>2.0584837402809301E-2</v>
      </c>
      <c r="N13" s="17">
        <v>6.26817212375467E-2</v>
      </c>
      <c r="O13" s="17">
        <v>0</v>
      </c>
      <c r="P13" s="17">
        <v>0</v>
      </c>
      <c r="Q13" s="17">
        <v>3.5116820580206098E-2</v>
      </c>
      <c r="R13" s="17">
        <v>3.0788562515603E-2</v>
      </c>
      <c r="S13" s="17">
        <v>0.100206286730532</v>
      </c>
      <c r="T13" s="17">
        <v>4.01199343046241E-2</v>
      </c>
      <c r="U13" s="17">
        <v>1.8950646212046701E-2</v>
      </c>
      <c r="V13" s="17">
        <v>0</v>
      </c>
      <c r="W13" s="17">
        <v>3.29121114035947E-2</v>
      </c>
      <c r="X13" s="17">
        <v>0</v>
      </c>
      <c r="Y13" s="17">
        <v>0</v>
      </c>
      <c r="Z13" s="17">
        <v>3.8300327934065098E-2</v>
      </c>
      <c r="AA13" s="17"/>
      <c r="AB13" s="17">
        <v>4.2044255618934198E-2</v>
      </c>
      <c r="AC13" s="17">
        <v>2.3895868343068501E-2</v>
      </c>
      <c r="AD13" s="17">
        <v>3.9623319610776697E-2</v>
      </c>
      <c r="AE13" s="17">
        <v>3.0033177149913201E-2</v>
      </c>
      <c r="AF13" s="17"/>
      <c r="AG13" s="17">
        <v>3.4980111350029201E-2</v>
      </c>
      <c r="AH13" s="17">
        <v>3.8839208789629098E-2</v>
      </c>
      <c r="AI13" s="17">
        <v>1.5620634802978201E-2</v>
      </c>
      <c r="AJ13" s="17">
        <v>0</v>
      </c>
      <c r="AK13" s="17"/>
      <c r="AL13" s="17">
        <v>3.8645425608898602E-2</v>
      </c>
      <c r="AM13" s="17">
        <v>2.21516487871758E-2</v>
      </c>
      <c r="AN13" s="17">
        <v>1.0884285832993799E-2</v>
      </c>
      <c r="AO13" s="17">
        <v>1.32731556704645E-2</v>
      </c>
      <c r="AP13" s="17">
        <v>2.4269883476246298E-2</v>
      </c>
      <c r="AQ13" s="17">
        <v>1.2770341192851999E-2</v>
      </c>
      <c r="AR13" s="17"/>
      <c r="AS13" s="17">
        <v>3.76080537978516E-2</v>
      </c>
      <c r="AT13" s="17">
        <v>2.26062444436749E-2</v>
      </c>
      <c r="AU13" s="17">
        <v>2.26062444436749E-2</v>
      </c>
      <c r="AV13" s="17">
        <v>1.35931086790675E-2</v>
      </c>
      <c r="AW13" s="17">
        <v>1.81242889549987E-2</v>
      </c>
      <c r="AX13" s="17">
        <v>3.6287461111698997E-2</v>
      </c>
      <c r="AY13" s="17">
        <v>0</v>
      </c>
      <c r="AZ13" s="17">
        <v>0.12302095378493801</v>
      </c>
      <c r="BA13" s="17">
        <v>0</v>
      </c>
      <c r="BB13" s="17"/>
      <c r="BC13" s="17">
        <v>3.29589474338461E-2</v>
      </c>
      <c r="BD13" s="17">
        <v>1.9192509305331399E-2</v>
      </c>
      <c r="BE13" s="17">
        <v>0</v>
      </c>
      <c r="BF13" s="17">
        <v>2.8029503297531001E-2</v>
      </c>
      <c r="BG13" s="17">
        <v>3.6654086378619798E-2</v>
      </c>
      <c r="BH13" s="17">
        <v>0</v>
      </c>
      <c r="BI13" s="17"/>
      <c r="BJ13" s="17">
        <v>2.4176522177274399E-2</v>
      </c>
      <c r="BK13" s="17">
        <v>1.9590442912244099E-2</v>
      </c>
      <c r="BL13" s="17">
        <v>2.16446983345773E-2</v>
      </c>
      <c r="BM13" s="17">
        <v>4.4999181662197199E-2</v>
      </c>
      <c r="BN13" s="17">
        <v>4.7408778814574698E-2</v>
      </c>
      <c r="BO13" s="17">
        <v>1.13289903886099E-2</v>
      </c>
      <c r="BP13" s="17"/>
      <c r="BQ13" s="17">
        <v>3.03215414220213E-2</v>
      </c>
      <c r="BR13" s="17">
        <v>3.13643012620171E-2</v>
      </c>
      <c r="BS13" s="17"/>
      <c r="BT13" s="17">
        <v>2.8929479571270698E-2</v>
      </c>
      <c r="BU13" s="17">
        <v>3.2177483152044099E-2</v>
      </c>
      <c r="BV13" s="17"/>
      <c r="BW13" s="17">
        <v>2.9407772932361902E-2</v>
      </c>
      <c r="BX13" s="17">
        <v>3.4799785645006999E-2</v>
      </c>
    </row>
    <row r="14" spans="2:76" x14ac:dyDescent="0.35">
      <c r="B14" s="18" t="s">
        <v>97</v>
      </c>
      <c r="C14" s="19">
        <v>7.1449742917080394E-2</v>
      </c>
      <c r="D14" s="19">
        <v>7.9239434532720601E-2</v>
      </c>
      <c r="E14" s="19">
        <v>6.3787394367022798E-2</v>
      </c>
      <c r="F14" s="19"/>
      <c r="G14" s="19">
        <v>9.8742972804826801E-2</v>
      </c>
      <c r="H14" s="19">
        <v>7.1753843899560105E-2</v>
      </c>
      <c r="I14" s="19">
        <v>6.1771329132816501E-2</v>
      </c>
      <c r="J14" s="19"/>
      <c r="K14" s="19">
        <v>1.8235006495634299E-2</v>
      </c>
      <c r="L14" s="19">
        <v>9.3603065250212406E-2</v>
      </c>
      <c r="M14" s="19">
        <v>6.3169593230829796E-2</v>
      </c>
      <c r="N14" s="19">
        <v>6.2286627689557603E-2</v>
      </c>
      <c r="O14" s="19">
        <v>9.8566391694175207E-2</v>
      </c>
      <c r="P14" s="19">
        <v>8.5612694427897901E-2</v>
      </c>
      <c r="Q14" s="19">
        <v>0.13423815982942999</v>
      </c>
      <c r="R14" s="19">
        <v>0.102702500581161</v>
      </c>
      <c r="S14" s="19">
        <v>4.6570194946634398E-2</v>
      </c>
      <c r="T14" s="19">
        <v>5.7157953758753002E-2</v>
      </c>
      <c r="U14" s="19">
        <v>6.0937176005493199E-2</v>
      </c>
      <c r="V14" s="19">
        <v>0.21312372889811901</v>
      </c>
      <c r="W14" s="19">
        <v>8.2659041631673105E-2</v>
      </c>
      <c r="X14" s="19">
        <v>4.07289059198555E-2</v>
      </c>
      <c r="Y14" s="19">
        <v>6.4207444525896898E-2</v>
      </c>
      <c r="Z14" s="19">
        <v>0</v>
      </c>
      <c r="AA14" s="19"/>
      <c r="AB14" s="19">
        <v>8.4770912004249799E-2</v>
      </c>
      <c r="AC14" s="19">
        <v>7.5622337521741106E-2</v>
      </c>
      <c r="AD14" s="19">
        <v>6.3506678575751999E-2</v>
      </c>
      <c r="AE14" s="19">
        <v>3.3587717245236202E-2</v>
      </c>
      <c r="AF14" s="19"/>
      <c r="AG14" s="19">
        <v>6.7719288932716906E-2</v>
      </c>
      <c r="AH14" s="19">
        <v>5.3993921398120898E-2</v>
      </c>
      <c r="AI14" s="19">
        <v>5.5390180048065001E-2</v>
      </c>
      <c r="AJ14" s="19">
        <v>0</v>
      </c>
      <c r="AK14" s="19"/>
      <c r="AL14" s="19">
        <v>5.9330228699602597E-2</v>
      </c>
      <c r="AM14" s="19">
        <v>7.4212645386725104E-2</v>
      </c>
      <c r="AN14" s="19">
        <v>9.6636828959211302E-2</v>
      </c>
      <c r="AO14" s="19">
        <v>7.6628138913770197E-2</v>
      </c>
      <c r="AP14" s="19">
        <v>7.6688416952819305E-2</v>
      </c>
      <c r="AQ14" s="19">
        <v>5.7614363323632997E-2</v>
      </c>
      <c r="AR14" s="19"/>
      <c r="AS14" s="19">
        <v>6.8997355317634596E-2</v>
      </c>
      <c r="AT14" s="19">
        <v>8.7976593712128695E-2</v>
      </c>
      <c r="AU14" s="19">
        <v>8.7976593712128695E-2</v>
      </c>
      <c r="AV14" s="19">
        <v>7.3026086413637198E-2</v>
      </c>
      <c r="AW14" s="19">
        <v>5.50564865526251E-2</v>
      </c>
      <c r="AX14" s="19">
        <v>7.9182432580407594E-2</v>
      </c>
      <c r="AY14" s="19">
        <v>0.108918820853574</v>
      </c>
      <c r="AZ14" s="19">
        <v>9.7496534718831199E-2</v>
      </c>
      <c r="BA14" s="19">
        <v>0</v>
      </c>
      <c r="BB14" s="19"/>
      <c r="BC14" s="19">
        <v>4.1570916724358101E-2</v>
      </c>
      <c r="BD14" s="19">
        <v>5.1933655505669397E-2</v>
      </c>
      <c r="BE14" s="19">
        <v>0.19317336737840199</v>
      </c>
      <c r="BF14" s="19">
        <v>0.12966132645227399</v>
      </c>
      <c r="BG14" s="19">
        <v>7.0828213768495296E-2</v>
      </c>
      <c r="BH14" s="19">
        <v>0</v>
      </c>
      <c r="BI14" s="19"/>
      <c r="BJ14" s="19">
        <v>6.5849895410719006E-2</v>
      </c>
      <c r="BK14" s="19">
        <v>6.7742501878697597E-2</v>
      </c>
      <c r="BL14" s="19">
        <v>0.109087185018024</v>
      </c>
      <c r="BM14" s="19">
        <v>7.4948296599342198E-2</v>
      </c>
      <c r="BN14" s="19">
        <v>4.0493040025236203E-2</v>
      </c>
      <c r="BO14" s="19">
        <v>9.3177076172910905E-2</v>
      </c>
      <c r="BP14" s="19"/>
      <c r="BQ14" s="19">
        <v>6.3604612351165796E-2</v>
      </c>
      <c r="BR14" s="19">
        <v>8.8706199414810005E-2</v>
      </c>
      <c r="BS14" s="19"/>
      <c r="BT14" s="19">
        <v>5.8383437186447097E-2</v>
      </c>
      <c r="BU14" s="19">
        <v>8.2769498713772996E-2</v>
      </c>
      <c r="BV14" s="19"/>
      <c r="BW14" s="19">
        <v>7.6178336458119902E-2</v>
      </c>
      <c r="BX14" s="19">
        <v>5.2126368965488799E-2</v>
      </c>
    </row>
    <row r="15" spans="2:76" x14ac:dyDescent="0.35">
      <c r="B15" s="16"/>
    </row>
    <row r="16" spans="2:76" x14ac:dyDescent="0.35">
      <c r="B16" t="s">
        <v>100</v>
      </c>
    </row>
    <row r="17" spans="2:2" x14ac:dyDescent="0.35">
      <c r="B17" t="s">
        <v>101</v>
      </c>
    </row>
    <row r="19" spans="2:2" x14ac:dyDescent="0.35">
      <c r="B1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X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931</v>
      </c>
      <c r="D7" s="10">
        <v>491</v>
      </c>
      <c r="E7" s="10">
        <v>439</v>
      </c>
      <c r="F7" s="10"/>
      <c r="G7" s="10">
        <v>158</v>
      </c>
      <c r="H7" s="10">
        <v>329</v>
      </c>
      <c r="I7" s="10">
        <v>444</v>
      </c>
      <c r="J7" s="10"/>
      <c r="K7" s="10">
        <v>101</v>
      </c>
      <c r="L7" s="10">
        <v>151</v>
      </c>
      <c r="M7" s="10">
        <v>44</v>
      </c>
      <c r="N7" s="10">
        <v>28</v>
      </c>
      <c r="O7" s="10">
        <v>8</v>
      </c>
      <c r="P7" s="10">
        <v>20</v>
      </c>
      <c r="Q7" s="10">
        <v>80</v>
      </c>
      <c r="R7" s="10">
        <v>90</v>
      </c>
      <c r="S7" s="10">
        <v>20</v>
      </c>
      <c r="T7" s="10">
        <v>205</v>
      </c>
      <c r="U7" s="10">
        <v>47</v>
      </c>
      <c r="V7" s="10">
        <v>12</v>
      </c>
      <c r="W7" s="10">
        <v>50</v>
      </c>
      <c r="X7" s="10">
        <v>19</v>
      </c>
      <c r="Y7" s="10">
        <v>32</v>
      </c>
      <c r="Z7" s="10">
        <v>24</v>
      </c>
      <c r="AA7" s="10"/>
      <c r="AB7" s="10">
        <v>221</v>
      </c>
      <c r="AC7" s="10">
        <v>322</v>
      </c>
      <c r="AD7" s="10">
        <v>166</v>
      </c>
      <c r="AE7" s="10">
        <v>165</v>
      </c>
      <c r="AF7" s="10"/>
      <c r="AG7" s="10">
        <v>612</v>
      </c>
      <c r="AH7" s="10">
        <v>63</v>
      </c>
      <c r="AI7" s="10">
        <v>178</v>
      </c>
      <c r="AJ7" s="10">
        <v>20</v>
      </c>
      <c r="AK7" s="10"/>
      <c r="AL7" s="10">
        <v>248</v>
      </c>
      <c r="AM7" s="10">
        <v>171</v>
      </c>
      <c r="AN7" s="10">
        <v>80</v>
      </c>
      <c r="AO7" s="10">
        <v>60</v>
      </c>
      <c r="AP7" s="10">
        <v>33</v>
      </c>
      <c r="AQ7" s="10">
        <v>57</v>
      </c>
      <c r="AR7" s="10"/>
      <c r="AS7" s="10">
        <v>406</v>
      </c>
      <c r="AT7" s="10">
        <v>88</v>
      </c>
      <c r="AU7" s="10">
        <v>88</v>
      </c>
      <c r="AV7" s="10">
        <v>213</v>
      </c>
      <c r="AW7" s="10">
        <v>94</v>
      </c>
      <c r="AX7" s="10">
        <v>26</v>
      </c>
      <c r="AY7" s="10">
        <v>16</v>
      </c>
      <c r="AZ7" s="10">
        <v>30</v>
      </c>
      <c r="BA7" s="10">
        <v>1</v>
      </c>
      <c r="BB7" s="10"/>
      <c r="BC7" s="10">
        <v>306</v>
      </c>
      <c r="BD7" s="10">
        <v>90</v>
      </c>
      <c r="BE7" s="10">
        <v>32</v>
      </c>
      <c r="BF7" s="10">
        <v>145</v>
      </c>
      <c r="BG7" s="10">
        <v>346</v>
      </c>
      <c r="BH7" s="10">
        <v>9</v>
      </c>
      <c r="BI7" s="10"/>
      <c r="BJ7" s="10">
        <v>149</v>
      </c>
      <c r="BK7" s="10">
        <v>219</v>
      </c>
      <c r="BL7" s="10">
        <v>79</v>
      </c>
      <c r="BM7" s="10">
        <v>247</v>
      </c>
      <c r="BN7" s="10">
        <v>143</v>
      </c>
      <c r="BO7" s="10">
        <v>94</v>
      </c>
      <c r="BP7" s="10"/>
      <c r="BQ7" s="10">
        <v>620</v>
      </c>
      <c r="BR7" s="10">
        <v>308</v>
      </c>
      <c r="BS7" s="10"/>
      <c r="BT7" s="10">
        <v>406</v>
      </c>
      <c r="BU7" s="10">
        <v>520</v>
      </c>
      <c r="BV7" s="10"/>
      <c r="BW7" s="10">
        <v>561</v>
      </c>
      <c r="BX7" s="10">
        <v>345</v>
      </c>
    </row>
    <row r="8" spans="2:76" ht="30" customHeight="1" x14ac:dyDescent="0.35">
      <c r="B8" s="11" t="s">
        <v>20</v>
      </c>
      <c r="C8" s="11">
        <v>932</v>
      </c>
      <c r="D8" s="11">
        <v>476</v>
      </c>
      <c r="E8" s="11">
        <v>456</v>
      </c>
      <c r="F8" s="11"/>
      <c r="G8" s="11">
        <v>150</v>
      </c>
      <c r="H8" s="11">
        <v>315</v>
      </c>
      <c r="I8" s="11">
        <v>467</v>
      </c>
      <c r="J8" s="11"/>
      <c r="K8" s="11">
        <v>125</v>
      </c>
      <c r="L8" s="11">
        <v>155</v>
      </c>
      <c r="M8" s="11">
        <v>38</v>
      </c>
      <c r="N8" s="11">
        <v>26</v>
      </c>
      <c r="O8" s="11">
        <v>8</v>
      </c>
      <c r="P8" s="11">
        <v>17</v>
      </c>
      <c r="Q8" s="11">
        <v>78</v>
      </c>
      <c r="R8" s="11">
        <v>94</v>
      </c>
      <c r="S8" s="11">
        <v>19</v>
      </c>
      <c r="T8" s="11">
        <v>202</v>
      </c>
      <c r="U8" s="11">
        <v>46</v>
      </c>
      <c r="V8" s="11">
        <v>8</v>
      </c>
      <c r="W8" s="11">
        <v>43</v>
      </c>
      <c r="X8" s="11">
        <v>24</v>
      </c>
      <c r="Y8" s="11">
        <v>29</v>
      </c>
      <c r="Z8" s="11">
        <v>19</v>
      </c>
      <c r="AA8" s="11"/>
      <c r="AB8" s="11">
        <v>222</v>
      </c>
      <c r="AC8" s="11">
        <v>326</v>
      </c>
      <c r="AD8" s="11">
        <v>166</v>
      </c>
      <c r="AE8" s="11">
        <v>160</v>
      </c>
      <c r="AF8" s="11"/>
      <c r="AG8" s="11">
        <v>617</v>
      </c>
      <c r="AH8" s="11">
        <v>61</v>
      </c>
      <c r="AI8" s="11">
        <v>176</v>
      </c>
      <c r="AJ8" s="11">
        <v>20</v>
      </c>
      <c r="AK8" s="11"/>
      <c r="AL8" s="11">
        <v>249</v>
      </c>
      <c r="AM8" s="11">
        <v>176</v>
      </c>
      <c r="AN8" s="11">
        <v>79</v>
      </c>
      <c r="AO8" s="11">
        <v>60</v>
      </c>
      <c r="AP8" s="11">
        <v>34</v>
      </c>
      <c r="AQ8" s="11">
        <v>56</v>
      </c>
      <c r="AR8" s="11"/>
      <c r="AS8" s="11">
        <v>415</v>
      </c>
      <c r="AT8" s="11">
        <v>90</v>
      </c>
      <c r="AU8" s="11">
        <v>90</v>
      </c>
      <c r="AV8" s="11">
        <v>208</v>
      </c>
      <c r="AW8" s="11">
        <v>94</v>
      </c>
      <c r="AX8" s="11">
        <v>24</v>
      </c>
      <c r="AY8" s="11">
        <v>16</v>
      </c>
      <c r="AZ8" s="11">
        <v>28</v>
      </c>
      <c r="BA8" s="11">
        <v>1</v>
      </c>
      <c r="BB8" s="11"/>
      <c r="BC8" s="11">
        <v>314</v>
      </c>
      <c r="BD8" s="11">
        <v>90</v>
      </c>
      <c r="BE8" s="11">
        <v>32</v>
      </c>
      <c r="BF8" s="11">
        <v>138</v>
      </c>
      <c r="BG8" s="11">
        <v>346</v>
      </c>
      <c r="BH8" s="11">
        <v>9</v>
      </c>
      <c r="BI8" s="11"/>
      <c r="BJ8" s="11">
        <v>143</v>
      </c>
      <c r="BK8" s="11">
        <v>221</v>
      </c>
      <c r="BL8" s="11">
        <v>78</v>
      </c>
      <c r="BM8" s="11">
        <v>251</v>
      </c>
      <c r="BN8" s="11">
        <v>145</v>
      </c>
      <c r="BO8" s="11">
        <v>95</v>
      </c>
      <c r="BP8" s="11"/>
      <c r="BQ8" s="11">
        <v>620</v>
      </c>
      <c r="BR8" s="11">
        <v>309</v>
      </c>
      <c r="BS8" s="11"/>
      <c r="BT8" s="11">
        <v>410</v>
      </c>
      <c r="BU8" s="11">
        <v>517</v>
      </c>
      <c r="BV8" s="11"/>
      <c r="BW8" s="11">
        <v>556</v>
      </c>
      <c r="BX8" s="11">
        <v>351</v>
      </c>
    </row>
    <row r="9" spans="2:76" x14ac:dyDescent="0.35">
      <c r="B9" s="18" t="s">
        <v>157</v>
      </c>
      <c r="C9" s="17">
        <v>0.148019293167483</v>
      </c>
      <c r="D9" s="17">
        <v>0.14298262158908001</v>
      </c>
      <c r="E9" s="17">
        <v>0.15360256876488701</v>
      </c>
      <c r="F9" s="17"/>
      <c r="G9" s="17">
        <v>0.197887762384094</v>
      </c>
      <c r="H9" s="17">
        <v>0.17009466654354199</v>
      </c>
      <c r="I9" s="17">
        <v>0.117074672353104</v>
      </c>
      <c r="J9" s="17"/>
      <c r="K9" s="17">
        <v>0.147185436508604</v>
      </c>
      <c r="L9" s="17">
        <v>0.147183026595712</v>
      </c>
      <c r="M9" s="17">
        <v>0.15381855034667</v>
      </c>
      <c r="N9" s="17">
        <v>0.105797435496473</v>
      </c>
      <c r="O9" s="17">
        <v>0.12554734534158499</v>
      </c>
      <c r="P9" s="17">
        <v>9.7973035539276804E-2</v>
      </c>
      <c r="Q9" s="17">
        <v>0.15101645509099601</v>
      </c>
      <c r="R9" s="17">
        <v>8.5506984443931497E-2</v>
      </c>
      <c r="S9" s="17">
        <v>0.300453160587905</v>
      </c>
      <c r="T9" s="17">
        <v>0.154921907501368</v>
      </c>
      <c r="U9" s="17">
        <v>0.10251223130470501</v>
      </c>
      <c r="V9" s="17">
        <v>0.334307373584045</v>
      </c>
      <c r="W9" s="17">
        <v>0.222279462139295</v>
      </c>
      <c r="X9" s="17">
        <v>0.157141460829126</v>
      </c>
      <c r="Y9" s="17">
        <v>0.213196605644874</v>
      </c>
      <c r="Z9" s="17">
        <v>8.1793710975749404E-2</v>
      </c>
      <c r="AA9" s="17"/>
      <c r="AB9" s="17">
        <v>0.115991503549862</v>
      </c>
      <c r="AC9" s="17">
        <v>0.145846885050231</v>
      </c>
      <c r="AD9" s="17">
        <v>0.17031754518425199</v>
      </c>
      <c r="AE9" s="17">
        <v>0.18996727686162099</v>
      </c>
      <c r="AF9" s="17"/>
      <c r="AG9" s="17">
        <v>0.14701299854909</v>
      </c>
      <c r="AH9" s="17">
        <v>0.22167864521331901</v>
      </c>
      <c r="AI9" s="17">
        <v>0.15458491277722</v>
      </c>
      <c r="AJ9" s="17">
        <v>9.0663132741438404E-2</v>
      </c>
      <c r="AK9" s="17"/>
      <c r="AL9" s="17">
        <v>0.15067114810943599</v>
      </c>
      <c r="AM9" s="17">
        <v>0.15675334982893499</v>
      </c>
      <c r="AN9" s="17">
        <v>0.20117348905017701</v>
      </c>
      <c r="AO9" s="17">
        <v>0.15019866263521001</v>
      </c>
      <c r="AP9" s="17">
        <v>8.5151266561096894E-2</v>
      </c>
      <c r="AQ9" s="17">
        <v>0.188716538872849</v>
      </c>
      <c r="AR9" s="17"/>
      <c r="AS9" s="17">
        <v>0.14786999866644601</v>
      </c>
      <c r="AT9" s="17">
        <v>0.11339977404148301</v>
      </c>
      <c r="AU9" s="17">
        <v>0.11339977404148301</v>
      </c>
      <c r="AV9" s="17">
        <v>0.18451726562811999</v>
      </c>
      <c r="AW9" s="17">
        <v>0.11543772412832801</v>
      </c>
      <c r="AX9" s="17">
        <v>3.7501117687532101E-2</v>
      </c>
      <c r="AY9" s="17">
        <v>0.16682530835815701</v>
      </c>
      <c r="AZ9" s="17">
        <v>0.238843725703376</v>
      </c>
      <c r="BA9" s="17">
        <v>1</v>
      </c>
      <c r="BB9" s="17"/>
      <c r="BC9" s="17">
        <v>0.17000708570526901</v>
      </c>
      <c r="BD9" s="17">
        <v>0.13123930805487499</v>
      </c>
      <c r="BE9" s="17">
        <v>0.152838029651096</v>
      </c>
      <c r="BF9" s="17">
        <v>0.113476945965508</v>
      </c>
      <c r="BG9" s="17">
        <v>0.14245216034698999</v>
      </c>
      <c r="BH9" s="17">
        <v>0.23228848073698199</v>
      </c>
      <c r="BI9" s="17"/>
      <c r="BJ9" s="17">
        <v>0.16247158963868299</v>
      </c>
      <c r="BK9" s="17">
        <v>0.14432531900982001</v>
      </c>
      <c r="BL9" s="17">
        <v>0.15581028395483901</v>
      </c>
      <c r="BM9" s="17">
        <v>0.12915980166002899</v>
      </c>
      <c r="BN9" s="17">
        <v>0.16370387901455299</v>
      </c>
      <c r="BO9" s="17">
        <v>0.15455091061800899</v>
      </c>
      <c r="BP9" s="17"/>
      <c r="BQ9" s="17">
        <v>0.16080105970660399</v>
      </c>
      <c r="BR9" s="17">
        <v>0.123896804999428</v>
      </c>
      <c r="BS9" s="17"/>
      <c r="BT9" s="17">
        <v>0.176055004649876</v>
      </c>
      <c r="BU9" s="17">
        <v>0.127239798477053</v>
      </c>
      <c r="BV9" s="17"/>
      <c r="BW9" s="17">
        <v>0.17495066034808299</v>
      </c>
      <c r="BX9" s="17">
        <v>0.105590005227096</v>
      </c>
    </row>
    <row r="10" spans="2:76" x14ac:dyDescent="0.35">
      <c r="B10" s="18" t="s">
        <v>158</v>
      </c>
      <c r="C10" s="17">
        <v>0.84565611111045902</v>
      </c>
      <c r="D10" s="17">
        <v>0.84907318662983799</v>
      </c>
      <c r="E10" s="17">
        <v>0.84174980211606598</v>
      </c>
      <c r="F10" s="17"/>
      <c r="G10" s="17">
        <v>0.78312760533242198</v>
      </c>
      <c r="H10" s="17">
        <v>0.82390999907122198</v>
      </c>
      <c r="I10" s="17">
        <v>0.88044991360352198</v>
      </c>
      <c r="J10" s="17"/>
      <c r="K10" s="17">
        <v>0.85281456349139595</v>
      </c>
      <c r="L10" s="17">
        <v>0.84660415414860302</v>
      </c>
      <c r="M10" s="17">
        <v>0.84618144965332998</v>
      </c>
      <c r="N10" s="17">
        <v>0.85889029998620703</v>
      </c>
      <c r="O10" s="17">
        <v>0.87445265465841504</v>
      </c>
      <c r="P10" s="17">
        <v>0.90202696446072295</v>
      </c>
      <c r="Q10" s="17">
        <v>0.836839776214375</v>
      </c>
      <c r="R10" s="17">
        <v>0.90218132042800903</v>
      </c>
      <c r="S10" s="17">
        <v>0.69954683941209495</v>
      </c>
      <c r="T10" s="17">
        <v>0.83568177997382698</v>
      </c>
      <c r="U10" s="17">
        <v>0.89748776869529501</v>
      </c>
      <c r="V10" s="17">
        <v>0.66569262641595495</v>
      </c>
      <c r="W10" s="17">
        <v>0.77772053786070505</v>
      </c>
      <c r="X10" s="17">
        <v>0.84285853917087405</v>
      </c>
      <c r="Y10" s="17">
        <v>0.78680339435512603</v>
      </c>
      <c r="Z10" s="17">
        <v>0.91820628902425006</v>
      </c>
      <c r="AA10" s="17"/>
      <c r="AB10" s="17">
        <v>0.87982720367310197</v>
      </c>
      <c r="AC10" s="17">
        <v>0.84474034077021298</v>
      </c>
      <c r="AD10" s="17">
        <v>0.823960710186463</v>
      </c>
      <c r="AE10" s="17">
        <v>0.81003272313837904</v>
      </c>
      <c r="AF10" s="17"/>
      <c r="AG10" s="17">
        <v>0.84342602576536296</v>
      </c>
      <c r="AH10" s="17">
        <v>0.77832135478668196</v>
      </c>
      <c r="AI10" s="17">
        <v>0.84541508722278003</v>
      </c>
      <c r="AJ10" s="17">
        <v>0.909336867258562</v>
      </c>
      <c r="AK10" s="17"/>
      <c r="AL10" s="17">
        <v>0.83783686432399496</v>
      </c>
      <c r="AM10" s="17">
        <v>0.836662470561927</v>
      </c>
      <c r="AN10" s="17">
        <v>0.79882651094982304</v>
      </c>
      <c r="AO10" s="17">
        <v>0.83402656083201399</v>
      </c>
      <c r="AP10" s="17">
        <v>0.91484873343890305</v>
      </c>
      <c r="AQ10" s="17">
        <v>0.794675263862333</v>
      </c>
      <c r="AR10" s="17"/>
      <c r="AS10" s="17">
        <v>0.84710733678940098</v>
      </c>
      <c r="AT10" s="17">
        <v>0.88660022595851695</v>
      </c>
      <c r="AU10" s="17">
        <v>0.88660022595851695</v>
      </c>
      <c r="AV10" s="17">
        <v>0.80630629178797697</v>
      </c>
      <c r="AW10" s="17">
        <v>0.88456227587167202</v>
      </c>
      <c r="AX10" s="17">
        <v>0.96249888231246805</v>
      </c>
      <c r="AY10" s="17">
        <v>0.83317469164184299</v>
      </c>
      <c r="AZ10" s="17">
        <v>0.72774003568199397</v>
      </c>
      <c r="BA10" s="17">
        <v>0</v>
      </c>
      <c r="BB10" s="17"/>
      <c r="BC10" s="17">
        <v>0.82696258283046897</v>
      </c>
      <c r="BD10" s="17">
        <v>0.86876069194512495</v>
      </c>
      <c r="BE10" s="17">
        <v>0.81711070859177803</v>
      </c>
      <c r="BF10" s="17">
        <v>0.87980323973456398</v>
      </c>
      <c r="BG10" s="17">
        <v>0.84868532320572998</v>
      </c>
      <c r="BH10" s="17">
        <v>0.76771151926301795</v>
      </c>
      <c r="BI10" s="17"/>
      <c r="BJ10" s="17">
        <v>0.83079251196329496</v>
      </c>
      <c r="BK10" s="17">
        <v>0.850442860062112</v>
      </c>
      <c r="BL10" s="17">
        <v>0.83191862779464798</v>
      </c>
      <c r="BM10" s="17">
        <v>0.85959393150562702</v>
      </c>
      <c r="BN10" s="17">
        <v>0.83629612098544703</v>
      </c>
      <c r="BO10" s="17">
        <v>0.84544908938199104</v>
      </c>
      <c r="BP10" s="17"/>
      <c r="BQ10" s="17">
        <v>0.834637627729509</v>
      </c>
      <c r="BR10" s="17">
        <v>0.86618009353698699</v>
      </c>
      <c r="BS10" s="17"/>
      <c r="BT10" s="17">
        <v>0.82162663895765398</v>
      </c>
      <c r="BU10" s="17">
        <v>0.86498805249464705</v>
      </c>
      <c r="BV10" s="17"/>
      <c r="BW10" s="17">
        <v>0.81614862093493201</v>
      </c>
      <c r="BX10" s="17">
        <v>0.89170635414246702</v>
      </c>
    </row>
    <row r="11" spans="2:76" x14ac:dyDescent="0.35">
      <c r="B11" s="18" t="s">
        <v>178</v>
      </c>
      <c r="C11" s="19">
        <v>6.3245957220575497E-3</v>
      </c>
      <c r="D11" s="19">
        <v>7.9441917810817893E-3</v>
      </c>
      <c r="E11" s="19">
        <v>4.6476291190463599E-3</v>
      </c>
      <c r="F11" s="19"/>
      <c r="G11" s="19">
        <v>1.8984632283483099E-2</v>
      </c>
      <c r="H11" s="19">
        <v>5.9953343852362801E-3</v>
      </c>
      <c r="I11" s="19">
        <v>2.4754140433740101E-3</v>
      </c>
      <c r="J11" s="19"/>
      <c r="K11" s="19">
        <v>0</v>
      </c>
      <c r="L11" s="19">
        <v>6.21281925568456E-3</v>
      </c>
      <c r="M11" s="19">
        <v>0</v>
      </c>
      <c r="N11" s="19">
        <v>3.5312264517320301E-2</v>
      </c>
      <c r="O11" s="19">
        <v>0</v>
      </c>
      <c r="P11" s="19">
        <v>0</v>
      </c>
      <c r="Q11" s="19">
        <v>1.21437686946294E-2</v>
      </c>
      <c r="R11" s="19">
        <v>1.2311695128059699E-2</v>
      </c>
      <c r="S11" s="19">
        <v>0</v>
      </c>
      <c r="T11" s="19">
        <v>9.3963125248055293E-3</v>
      </c>
      <c r="U11" s="19">
        <v>0</v>
      </c>
      <c r="V11" s="19">
        <v>0</v>
      </c>
      <c r="W11" s="19">
        <v>0</v>
      </c>
      <c r="X11" s="19">
        <v>0</v>
      </c>
      <c r="Y11" s="19">
        <v>0</v>
      </c>
      <c r="Z11" s="19">
        <v>0</v>
      </c>
      <c r="AA11" s="19"/>
      <c r="AB11" s="19">
        <v>4.1812927770354799E-3</v>
      </c>
      <c r="AC11" s="19">
        <v>9.4127741795559695E-3</v>
      </c>
      <c r="AD11" s="19">
        <v>5.72174462928498E-3</v>
      </c>
      <c r="AE11" s="19">
        <v>0</v>
      </c>
      <c r="AF11" s="19"/>
      <c r="AG11" s="19">
        <v>9.56097568554716E-3</v>
      </c>
      <c r="AH11" s="19">
        <v>0</v>
      </c>
      <c r="AI11" s="19">
        <v>0</v>
      </c>
      <c r="AJ11" s="19">
        <v>0</v>
      </c>
      <c r="AK11" s="19"/>
      <c r="AL11" s="19">
        <v>1.14919875665692E-2</v>
      </c>
      <c r="AM11" s="19">
        <v>6.5841796091377297E-3</v>
      </c>
      <c r="AN11" s="19">
        <v>0</v>
      </c>
      <c r="AO11" s="19">
        <v>1.5774776532776001E-2</v>
      </c>
      <c r="AP11" s="19">
        <v>0</v>
      </c>
      <c r="AQ11" s="19">
        <v>1.66081972648188E-2</v>
      </c>
      <c r="AR11" s="19"/>
      <c r="AS11" s="19">
        <v>5.0226645441530599E-3</v>
      </c>
      <c r="AT11" s="19">
        <v>0</v>
      </c>
      <c r="AU11" s="19">
        <v>0</v>
      </c>
      <c r="AV11" s="19">
        <v>9.17644258390252E-3</v>
      </c>
      <c r="AW11" s="19">
        <v>0</v>
      </c>
      <c r="AX11" s="19">
        <v>0</v>
      </c>
      <c r="AY11" s="19">
        <v>0</v>
      </c>
      <c r="AZ11" s="19">
        <v>3.3416238614629702E-2</v>
      </c>
      <c r="BA11" s="19">
        <v>0</v>
      </c>
      <c r="BB11" s="19"/>
      <c r="BC11" s="19">
        <v>3.03033146426122E-3</v>
      </c>
      <c r="BD11" s="19">
        <v>0</v>
      </c>
      <c r="BE11" s="19">
        <v>3.0051261757126101E-2</v>
      </c>
      <c r="BF11" s="19">
        <v>6.7198142999278596E-3</v>
      </c>
      <c r="BG11" s="19">
        <v>8.8625164472806803E-3</v>
      </c>
      <c r="BH11" s="19">
        <v>0</v>
      </c>
      <c r="BI11" s="19"/>
      <c r="BJ11" s="19">
        <v>6.7358983980221696E-3</v>
      </c>
      <c r="BK11" s="19">
        <v>5.2318209280687797E-3</v>
      </c>
      <c r="BL11" s="19">
        <v>1.2271088250513301E-2</v>
      </c>
      <c r="BM11" s="19">
        <v>1.1246266834343901E-2</v>
      </c>
      <c r="BN11" s="19">
        <v>0</v>
      </c>
      <c r="BO11" s="19">
        <v>0</v>
      </c>
      <c r="BP11" s="19"/>
      <c r="BQ11" s="19">
        <v>4.5613125638872699E-3</v>
      </c>
      <c r="BR11" s="19">
        <v>9.9231014635852901E-3</v>
      </c>
      <c r="BS11" s="19"/>
      <c r="BT11" s="19">
        <v>2.3183563924704799E-3</v>
      </c>
      <c r="BU11" s="19">
        <v>7.7721490283001304E-3</v>
      </c>
      <c r="BV11" s="19"/>
      <c r="BW11" s="19">
        <v>8.9007187169848397E-3</v>
      </c>
      <c r="BX11" s="19">
        <v>2.70364063043688E-3</v>
      </c>
    </row>
    <row r="12" spans="2:76" x14ac:dyDescent="0.35">
      <c r="B12" s="33" t="s">
        <v>420</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X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50</v>
      </c>
      <c r="D7" s="10">
        <v>32</v>
      </c>
      <c r="E7" s="10">
        <v>18</v>
      </c>
      <c r="F7" s="10"/>
      <c r="G7" s="10">
        <v>18</v>
      </c>
      <c r="H7" s="10">
        <v>27</v>
      </c>
      <c r="I7" s="10">
        <v>5</v>
      </c>
      <c r="J7" s="10"/>
      <c r="K7" s="10">
        <v>7</v>
      </c>
      <c r="L7" s="10">
        <v>8</v>
      </c>
      <c r="M7" s="10">
        <v>2</v>
      </c>
      <c r="N7" s="10">
        <v>2</v>
      </c>
      <c r="O7" s="10" t="s">
        <v>135</v>
      </c>
      <c r="P7" s="10">
        <v>1</v>
      </c>
      <c r="Q7" s="10">
        <v>3</v>
      </c>
      <c r="R7" s="10">
        <v>2</v>
      </c>
      <c r="S7" s="10">
        <v>2</v>
      </c>
      <c r="T7" s="10">
        <v>13</v>
      </c>
      <c r="U7" s="10">
        <v>1</v>
      </c>
      <c r="V7" s="10" t="s">
        <v>135</v>
      </c>
      <c r="W7" s="10">
        <v>4</v>
      </c>
      <c r="X7" s="10">
        <v>2</v>
      </c>
      <c r="Y7" s="10">
        <v>3</v>
      </c>
      <c r="Z7" s="10" t="s">
        <v>135</v>
      </c>
      <c r="AA7" s="10"/>
      <c r="AB7" s="10">
        <v>3</v>
      </c>
      <c r="AC7" s="10">
        <v>15</v>
      </c>
      <c r="AD7" s="10">
        <v>12</v>
      </c>
      <c r="AE7" s="10">
        <v>20</v>
      </c>
      <c r="AF7" s="10"/>
      <c r="AG7" s="10">
        <v>26</v>
      </c>
      <c r="AH7" s="10">
        <v>8</v>
      </c>
      <c r="AI7" s="10">
        <v>13</v>
      </c>
      <c r="AJ7" s="10">
        <v>2</v>
      </c>
      <c r="AK7" s="10"/>
      <c r="AL7" s="10">
        <v>14</v>
      </c>
      <c r="AM7" s="10">
        <v>10</v>
      </c>
      <c r="AN7" s="10">
        <v>7</v>
      </c>
      <c r="AO7" s="10">
        <v>3</v>
      </c>
      <c r="AP7" s="10" t="s">
        <v>135</v>
      </c>
      <c r="AQ7" s="10">
        <v>5</v>
      </c>
      <c r="AR7" s="10"/>
      <c r="AS7" s="10" t="s">
        <v>135</v>
      </c>
      <c r="AT7" s="10" t="s">
        <v>135</v>
      </c>
      <c r="AU7" s="10" t="s">
        <v>135</v>
      </c>
      <c r="AV7" s="10">
        <v>39</v>
      </c>
      <c r="AW7" s="10">
        <v>11</v>
      </c>
      <c r="AX7" s="10" t="s">
        <v>135</v>
      </c>
      <c r="AY7" s="10" t="s">
        <v>135</v>
      </c>
      <c r="AZ7" s="10" t="s">
        <v>135</v>
      </c>
      <c r="BA7" s="10" t="s">
        <v>135</v>
      </c>
      <c r="BB7" s="10"/>
      <c r="BC7" s="10">
        <v>22</v>
      </c>
      <c r="BD7" s="10">
        <v>3</v>
      </c>
      <c r="BE7" s="10">
        <v>2</v>
      </c>
      <c r="BF7" s="10">
        <v>4</v>
      </c>
      <c r="BG7" s="10">
        <v>18</v>
      </c>
      <c r="BH7" s="10">
        <v>1</v>
      </c>
      <c r="BI7" s="10"/>
      <c r="BJ7" s="10">
        <v>10</v>
      </c>
      <c r="BK7" s="10">
        <v>16</v>
      </c>
      <c r="BL7" s="10">
        <v>7</v>
      </c>
      <c r="BM7" s="10">
        <v>8</v>
      </c>
      <c r="BN7" s="10">
        <v>8</v>
      </c>
      <c r="BO7" s="10">
        <v>1</v>
      </c>
      <c r="BP7" s="10"/>
      <c r="BQ7" s="10">
        <v>33</v>
      </c>
      <c r="BR7" s="10">
        <v>17</v>
      </c>
      <c r="BS7" s="10"/>
      <c r="BT7" s="10">
        <v>20</v>
      </c>
      <c r="BU7" s="10">
        <v>30</v>
      </c>
      <c r="BV7" s="10"/>
      <c r="BW7" s="10">
        <v>28</v>
      </c>
      <c r="BX7" s="10">
        <v>18</v>
      </c>
    </row>
    <row r="8" spans="2:76" ht="30" customHeight="1" x14ac:dyDescent="0.35">
      <c r="B8" s="11" t="s">
        <v>20</v>
      </c>
      <c r="C8" s="11">
        <v>49</v>
      </c>
      <c r="D8" s="11">
        <v>32</v>
      </c>
      <c r="E8" s="11">
        <v>18</v>
      </c>
      <c r="F8" s="11"/>
      <c r="G8" s="11">
        <v>18</v>
      </c>
      <c r="H8" s="11">
        <v>26</v>
      </c>
      <c r="I8" s="11">
        <v>6</v>
      </c>
      <c r="J8" s="11"/>
      <c r="K8" s="11">
        <v>8</v>
      </c>
      <c r="L8" s="11">
        <v>8</v>
      </c>
      <c r="M8" s="11">
        <v>2</v>
      </c>
      <c r="N8" s="11">
        <v>2</v>
      </c>
      <c r="O8" s="11" t="s">
        <v>135</v>
      </c>
      <c r="P8" s="11">
        <v>1</v>
      </c>
      <c r="Q8" s="11">
        <v>3</v>
      </c>
      <c r="R8" s="11">
        <v>2</v>
      </c>
      <c r="S8" s="11">
        <v>2</v>
      </c>
      <c r="T8" s="11">
        <v>13</v>
      </c>
      <c r="U8" s="11">
        <v>1</v>
      </c>
      <c r="V8" s="11" t="s">
        <v>135</v>
      </c>
      <c r="W8" s="11">
        <v>3</v>
      </c>
      <c r="X8" s="11">
        <v>3</v>
      </c>
      <c r="Y8" s="11">
        <v>3</v>
      </c>
      <c r="Z8" s="11" t="s">
        <v>135</v>
      </c>
      <c r="AA8" s="11"/>
      <c r="AB8" s="11">
        <v>3</v>
      </c>
      <c r="AC8" s="11">
        <v>15</v>
      </c>
      <c r="AD8" s="11">
        <v>12</v>
      </c>
      <c r="AE8" s="11">
        <v>19</v>
      </c>
      <c r="AF8" s="11"/>
      <c r="AG8" s="11">
        <v>26</v>
      </c>
      <c r="AH8" s="11">
        <v>8</v>
      </c>
      <c r="AI8" s="11">
        <v>13</v>
      </c>
      <c r="AJ8" s="11">
        <v>2</v>
      </c>
      <c r="AK8" s="11"/>
      <c r="AL8" s="11">
        <v>14</v>
      </c>
      <c r="AM8" s="11">
        <v>10</v>
      </c>
      <c r="AN8" s="11">
        <v>7</v>
      </c>
      <c r="AO8" s="11">
        <v>3</v>
      </c>
      <c r="AP8" s="11" t="s">
        <v>135</v>
      </c>
      <c r="AQ8" s="11">
        <v>5</v>
      </c>
      <c r="AR8" s="11"/>
      <c r="AS8" s="11" t="s">
        <v>135</v>
      </c>
      <c r="AT8" s="11" t="s">
        <v>135</v>
      </c>
      <c r="AU8" s="11" t="s">
        <v>135</v>
      </c>
      <c r="AV8" s="11">
        <v>38</v>
      </c>
      <c r="AW8" s="11">
        <v>11</v>
      </c>
      <c r="AX8" s="11" t="s">
        <v>135</v>
      </c>
      <c r="AY8" s="11" t="s">
        <v>135</v>
      </c>
      <c r="AZ8" s="11" t="s">
        <v>135</v>
      </c>
      <c r="BA8" s="11" t="s">
        <v>135</v>
      </c>
      <c r="BB8" s="11"/>
      <c r="BC8" s="11">
        <v>22</v>
      </c>
      <c r="BD8" s="11">
        <v>3</v>
      </c>
      <c r="BE8" s="11">
        <v>2</v>
      </c>
      <c r="BF8" s="11">
        <v>4</v>
      </c>
      <c r="BG8" s="11">
        <v>17</v>
      </c>
      <c r="BH8" s="11">
        <v>1</v>
      </c>
      <c r="BI8" s="11"/>
      <c r="BJ8" s="11">
        <v>9</v>
      </c>
      <c r="BK8" s="11">
        <v>16</v>
      </c>
      <c r="BL8" s="11">
        <v>7</v>
      </c>
      <c r="BM8" s="11">
        <v>8</v>
      </c>
      <c r="BN8" s="11">
        <v>8</v>
      </c>
      <c r="BO8" s="11">
        <v>1</v>
      </c>
      <c r="BP8" s="11"/>
      <c r="BQ8" s="11">
        <v>32</v>
      </c>
      <c r="BR8" s="11">
        <v>17</v>
      </c>
      <c r="BS8" s="11"/>
      <c r="BT8" s="11">
        <v>20</v>
      </c>
      <c r="BU8" s="11">
        <v>29</v>
      </c>
      <c r="BV8" s="11"/>
      <c r="BW8" s="11">
        <v>28</v>
      </c>
      <c r="BX8" s="11">
        <v>18</v>
      </c>
    </row>
    <row r="9" spans="2:76" x14ac:dyDescent="0.35">
      <c r="B9" s="18" t="s">
        <v>157</v>
      </c>
      <c r="C9" s="17">
        <v>0.213122707325961</v>
      </c>
      <c r="D9" s="17">
        <v>0.21962134925646001</v>
      </c>
      <c r="E9" s="17">
        <v>0.201589417213484</v>
      </c>
      <c r="F9" s="17"/>
      <c r="G9" s="17">
        <v>0.20177988500232799</v>
      </c>
      <c r="H9" s="17">
        <v>0.228782723546161</v>
      </c>
      <c r="I9" s="17">
        <v>0.17552353076649099</v>
      </c>
      <c r="J9" s="17"/>
      <c r="K9" s="17">
        <v>0.28879194140999298</v>
      </c>
      <c r="L9" s="17">
        <v>0.24892245763746701</v>
      </c>
      <c r="M9" s="17">
        <v>1</v>
      </c>
      <c r="N9" s="17">
        <v>0.50492673263201804</v>
      </c>
      <c r="O9" s="17" t="s">
        <v>136</v>
      </c>
      <c r="P9" s="17">
        <v>1</v>
      </c>
      <c r="Q9" s="17">
        <v>0</v>
      </c>
      <c r="R9" s="17">
        <v>0</v>
      </c>
      <c r="S9" s="17">
        <v>0</v>
      </c>
      <c r="T9" s="17">
        <v>7.5568587740600698E-2</v>
      </c>
      <c r="U9" s="17">
        <v>0</v>
      </c>
      <c r="V9" s="17" t="s">
        <v>136</v>
      </c>
      <c r="W9" s="17">
        <v>0.28030981405677002</v>
      </c>
      <c r="X9" s="17">
        <v>0</v>
      </c>
      <c r="Y9" s="17">
        <v>0.32975082333969102</v>
      </c>
      <c r="Z9" s="17" t="s">
        <v>136</v>
      </c>
      <c r="AA9" s="17"/>
      <c r="AB9" s="17">
        <v>0</v>
      </c>
      <c r="AC9" s="17">
        <v>0.176276436829581</v>
      </c>
      <c r="AD9" s="17">
        <v>0.15960988503617099</v>
      </c>
      <c r="AE9" s="17">
        <v>0.31009932412366498</v>
      </c>
      <c r="AF9" s="17"/>
      <c r="AG9" s="17">
        <v>0.140377131962511</v>
      </c>
      <c r="AH9" s="17">
        <v>0.22208289104564699</v>
      </c>
      <c r="AI9" s="17">
        <v>0.397671277274533</v>
      </c>
      <c r="AJ9" s="17">
        <v>0</v>
      </c>
      <c r="AK9" s="17"/>
      <c r="AL9" s="17">
        <v>0.34644575662210197</v>
      </c>
      <c r="AM9" s="17">
        <v>0</v>
      </c>
      <c r="AN9" s="17">
        <v>0.13880119133221799</v>
      </c>
      <c r="AO9" s="17">
        <v>0</v>
      </c>
      <c r="AP9" s="17" t="s">
        <v>136</v>
      </c>
      <c r="AQ9" s="17">
        <v>0.41411813614388399</v>
      </c>
      <c r="AR9" s="17"/>
      <c r="AS9" s="17" t="s">
        <v>136</v>
      </c>
      <c r="AT9" s="17" t="s">
        <v>136</v>
      </c>
      <c r="AU9" s="17" t="s">
        <v>136</v>
      </c>
      <c r="AV9" s="17">
        <v>0.228160972889211</v>
      </c>
      <c r="AW9" s="17">
        <v>0.15997092019123599</v>
      </c>
      <c r="AX9" s="17" t="s">
        <v>136</v>
      </c>
      <c r="AY9" s="17" t="s">
        <v>136</v>
      </c>
      <c r="AZ9" s="17" t="s">
        <v>136</v>
      </c>
      <c r="BA9" s="17" t="s">
        <v>136</v>
      </c>
      <c r="BB9" s="17"/>
      <c r="BC9" s="17">
        <v>0.35973263385704501</v>
      </c>
      <c r="BD9" s="17">
        <v>0</v>
      </c>
      <c r="BE9" s="17">
        <v>0</v>
      </c>
      <c r="BF9" s="17">
        <v>0</v>
      </c>
      <c r="BG9" s="17">
        <v>0.14605391786772601</v>
      </c>
      <c r="BH9" s="17">
        <v>0</v>
      </c>
      <c r="BI9" s="17"/>
      <c r="BJ9" s="17">
        <v>0.38779465677268898</v>
      </c>
      <c r="BK9" s="17">
        <v>0</v>
      </c>
      <c r="BL9" s="17">
        <v>0</v>
      </c>
      <c r="BM9" s="17">
        <v>0.48314520859694998</v>
      </c>
      <c r="BN9" s="17">
        <v>0.37500822462224498</v>
      </c>
      <c r="BO9" s="17">
        <v>0</v>
      </c>
      <c r="BP9" s="17"/>
      <c r="BQ9" s="17">
        <v>0.238791773731306</v>
      </c>
      <c r="BR9" s="17">
        <v>0.16404363585416501</v>
      </c>
      <c r="BS9" s="17"/>
      <c r="BT9" s="17">
        <v>0.25610692179597599</v>
      </c>
      <c r="BU9" s="17">
        <v>0.18378228919909501</v>
      </c>
      <c r="BV9" s="17"/>
      <c r="BW9" s="17">
        <v>0.18289496901202401</v>
      </c>
      <c r="BX9" s="17">
        <v>0.20998937133716</v>
      </c>
    </row>
    <row r="10" spans="2:76" x14ac:dyDescent="0.35">
      <c r="B10" s="18" t="s">
        <v>158</v>
      </c>
      <c r="C10" s="17">
        <v>0.71264959268333194</v>
      </c>
      <c r="D10" s="17">
        <v>0.72258664336262801</v>
      </c>
      <c r="E10" s="17">
        <v>0.69501407905257795</v>
      </c>
      <c r="F10" s="17"/>
      <c r="G10" s="17">
        <v>0.69033480984143902</v>
      </c>
      <c r="H10" s="17">
        <v>0.70395761529945999</v>
      </c>
      <c r="I10" s="17">
        <v>0.82447646923350804</v>
      </c>
      <c r="J10" s="17"/>
      <c r="K10" s="17">
        <v>0.71120805859000702</v>
      </c>
      <c r="L10" s="17">
        <v>0.62341981876701602</v>
      </c>
      <c r="M10" s="17">
        <v>0</v>
      </c>
      <c r="N10" s="17">
        <v>0.49507326736798202</v>
      </c>
      <c r="O10" s="17" t="s">
        <v>136</v>
      </c>
      <c r="P10" s="17">
        <v>0</v>
      </c>
      <c r="Q10" s="17">
        <v>0.69114996731601097</v>
      </c>
      <c r="R10" s="17">
        <v>1</v>
      </c>
      <c r="S10" s="17">
        <v>1</v>
      </c>
      <c r="T10" s="17">
        <v>0.85106821672976196</v>
      </c>
      <c r="U10" s="17">
        <v>1</v>
      </c>
      <c r="V10" s="17" t="s">
        <v>136</v>
      </c>
      <c r="W10" s="17">
        <v>0.48058660955585603</v>
      </c>
      <c r="X10" s="17">
        <v>1</v>
      </c>
      <c r="Y10" s="17">
        <v>0.67024917666030903</v>
      </c>
      <c r="Z10" s="17" t="s">
        <v>136</v>
      </c>
      <c r="AA10" s="17"/>
      <c r="AB10" s="17">
        <v>1</v>
      </c>
      <c r="AC10" s="17">
        <v>0.82372356317041895</v>
      </c>
      <c r="AD10" s="17">
        <v>0.69485479130846195</v>
      </c>
      <c r="AE10" s="17">
        <v>0.59148284353691005</v>
      </c>
      <c r="AF10" s="17"/>
      <c r="AG10" s="17">
        <v>0.79094949241138801</v>
      </c>
      <c r="AH10" s="17">
        <v>0.77791710895435295</v>
      </c>
      <c r="AI10" s="17">
        <v>0.45453846675813597</v>
      </c>
      <c r="AJ10" s="17">
        <v>1</v>
      </c>
      <c r="AK10" s="17"/>
      <c r="AL10" s="17">
        <v>0.58776129388498699</v>
      </c>
      <c r="AM10" s="17">
        <v>1</v>
      </c>
      <c r="AN10" s="17">
        <v>0.86119880866778198</v>
      </c>
      <c r="AO10" s="17">
        <v>1</v>
      </c>
      <c r="AP10" s="17" t="s">
        <v>136</v>
      </c>
      <c r="AQ10" s="17">
        <v>0.58588186385611596</v>
      </c>
      <c r="AR10" s="17"/>
      <c r="AS10" s="17" t="s">
        <v>136</v>
      </c>
      <c r="AT10" s="17" t="s">
        <v>136</v>
      </c>
      <c r="AU10" s="17" t="s">
        <v>136</v>
      </c>
      <c r="AV10" s="17">
        <v>0.67661004146659998</v>
      </c>
      <c r="AW10" s="17">
        <v>0.84002907980876396</v>
      </c>
      <c r="AX10" s="17" t="s">
        <v>136</v>
      </c>
      <c r="AY10" s="17" t="s">
        <v>136</v>
      </c>
      <c r="AZ10" s="17" t="s">
        <v>136</v>
      </c>
      <c r="BA10" s="17" t="s">
        <v>136</v>
      </c>
      <c r="BB10" s="17"/>
      <c r="BC10" s="17">
        <v>0.59560454707342003</v>
      </c>
      <c r="BD10" s="17">
        <v>1</v>
      </c>
      <c r="BE10" s="17">
        <v>1</v>
      </c>
      <c r="BF10" s="17">
        <v>1</v>
      </c>
      <c r="BG10" s="17">
        <v>0.69943677726033004</v>
      </c>
      <c r="BH10" s="17">
        <v>1</v>
      </c>
      <c r="BI10" s="17"/>
      <c r="BJ10" s="17">
        <v>0.41040545444446103</v>
      </c>
      <c r="BK10" s="17">
        <v>0.88825688273696701</v>
      </c>
      <c r="BL10" s="17">
        <v>1</v>
      </c>
      <c r="BM10" s="17">
        <v>0.51685479140305002</v>
      </c>
      <c r="BN10" s="17">
        <v>0.62499177537775497</v>
      </c>
      <c r="BO10" s="17">
        <v>1</v>
      </c>
      <c r="BP10" s="17"/>
      <c r="BQ10" s="17">
        <v>0.706965087629846</v>
      </c>
      <c r="BR10" s="17">
        <v>0.72351832570993502</v>
      </c>
      <c r="BS10" s="17"/>
      <c r="BT10" s="17">
        <v>0.70234508415935804</v>
      </c>
      <c r="BU10" s="17">
        <v>0.719683304766082</v>
      </c>
      <c r="BV10" s="17"/>
      <c r="BW10" s="17">
        <v>0.75111634341720002</v>
      </c>
      <c r="BX10" s="17">
        <v>0.68780346143377602</v>
      </c>
    </row>
    <row r="11" spans="2:76" x14ac:dyDescent="0.35">
      <c r="B11" s="18" t="s">
        <v>178</v>
      </c>
      <c r="C11" s="19">
        <v>7.4227699990706594E-2</v>
      </c>
      <c r="D11" s="19">
        <v>5.7792007380912003E-2</v>
      </c>
      <c r="E11" s="19">
        <v>0.10339650373393799</v>
      </c>
      <c r="F11" s="19"/>
      <c r="G11" s="19">
        <v>0.107885305156233</v>
      </c>
      <c r="H11" s="19">
        <v>6.7259661154378994E-2</v>
      </c>
      <c r="I11" s="19">
        <v>0</v>
      </c>
      <c r="J11" s="19"/>
      <c r="K11" s="19">
        <v>0</v>
      </c>
      <c r="L11" s="19">
        <v>0.127657723595516</v>
      </c>
      <c r="M11" s="19">
        <v>0</v>
      </c>
      <c r="N11" s="19">
        <v>0</v>
      </c>
      <c r="O11" s="19" t="s">
        <v>136</v>
      </c>
      <c r="P11" s="19">
        <v>0</v>
      </c>
      <c r="Q11" s="19">
        <v>0.30885003268398897</v>
      </c>
      <c r="R11" s="19">
        <v>0</v>
      </c>
      <c r="S11" s="19">
        <v>0</v>
      </c>
      <c r="T11" s="19">
        <v>7.3363195529637701E-2</v>
      </c>
      <c r="U11" s="19">
        <v>0</v>
      </c>
      <c r="V11" s="19" t="s">
        <v>136</v>
      </c>
      <c r="W11" s="19">
        <v>0.23910357638737501</v>
      </c>
      <c r="X11" s="19">
        <v>0</v>
      </c>
      <c r="Y11" s="19">
        <v>0</v>
      </c>
      <c r="Z11" s="19" t="s">
        <v>136</v>
      </c>
      <c r="AA11" s="19"/>
      <c r="AB11" s="19">
        <v>0</v>
      </c>
      <c r="AC11" s="19">
        <v>0</v>
      </c>
      <c r="AD11" s="19">
        <v>0.145535323655367</v>
      </c>
      <c r="AE11" s="19">
        <v>9.8417832339424902E-2</v>
      </c>
      <c r="AF11" s="19"/>
      <c r="AG11" s="19">
        <v>6.8673375626101194E-2</v>
      </c>
      <c r="AH11" s="19">
        <v>0</v>
      </c>
      <c r="AI11" s="19">
        <v>0.14779025596733</v>
      </c>
      <c r="AJ11" s="19">
        <v>0</v>
      </c>
      <c r="AK11" s="19"/>
      <c r="AL11" s="19">
        <v>6.5792949492911507E-2</v>
      </c>
      <c r="AM11" s="19">
        <v>0</v>
      </c>
      <c r="AN11" s="19">
        <v>0</v>
      </c>
      <c r="AO11" s="19">
        <v>0</v>
      </c>
      <c r="AP11" s="19" t="s">
        <v>136</v>
      </c>
      <c r="AQ11" s="19">
        <v>0</v>
      </c>
      <c r="AR11" s="19"/>
      <c r="AS11" s="19" t="s">
        <v>136</v>
      </c>
      <c r="AT11" s="19" t="s">
        <v>136</v>
      </c>
      <c r="AU11" s="19" t="s">
        <v>136</v>
      </c>
      <c r="AV11" s="19">
        <v>9.5228985644189204E-2</v>
      </c>
      <c r="AW11" s="19">
        <v>0</v>
      </c>
      <c r="AX11" s="19" t="s">
        <v>136</v>
      </c>
      <c r="AY11" s="19" t="s">
        <v>136</v>
      </c>
      <c r="AZ11" s="19" t="s">
        <v>136</v>
      </c>
      <c r="BA11" s="19" t="s">
        <v>136</v>
      </c>
      <c r="BB11" s="19"/>
      <c r="BC11" s="19">
        <v>4.4662819069535002E-2</v>
      </c>
      <c r="BD11" s="19">
        <v>0</v>
      </c>
      <c r="BE11" s="19">
        <v>0</v>
      </c>
      <c r="BF11" s="19">
        <v>0</v>
      </c>
      <c r="BG11" s="19">
        <v>0.154509304871944</v>
      </c>
      <c r="BH11" s="19">
        <v>0</v>
      </c>
      <c r="BI11" s="19"/>
      <c r="BJ11" s="19">
        <v>0.20179988878284999</v>
      </c>
      <c r="BK11" s="19">
        <v>0.111743117263033</v>
      </c>
      <c r="BL11" s="19">
        <v>0</v>
      </c>
      <c r="BM11" s="19">
        <v>0</v>
      </c>
      <c r="BN11" s="19">
        <v>0</v>
      </c>
      <c r="BO11" s="19">
        <v>0</v>
      </c>
      <c r="BP11" s="19"/>
      <c r="BQ11" s="19">
        <v>5.4243138638848297E-2</v>
      </c>
      <c r="BR11" s="19">
        <v>0.1124380384359</v>
      </c>
      <c r="BS11" s="19"/>
      <c r="BT11" s="19">
        <v>4.1547994044665498E-2</v>
      </c>
      <c r="BU11" s="19">
        <v>9.65344060348233E-2</v>
      </c>
      <c r="BV11" s="19"/>
      <c r="BW11" s="19">
        <v>6.5988687570776403E-2</v>
      </c>
      <c r="BX11" s="19">
        <v>0.10220716722906401</v>
      </c>
    </row>
    <row r="12" spans="2:76" x14ac:dyDescent="0.35">
      <c r="B12" s="33" t="s">
        <v>505</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G22"/>
  <sheetViews>
    <sheetView showGridLines="0" topLeftCell="A5" workbookViewId="0">
      <pane xSplit="2" topLeftCell="C1" activePane="topRight" state="frozen"/>
      <selection pane="topRight" activeCell="B6" sqref="B6"/>
    </sheetView>
  </sheetViews>
  <sheetFormatPr defaultColWidth="10.90625" defaultRowHeight="14.5" x14ac:dyDescent="0.35"/>
  <cols>
    <col min="2" max="2" width="25.7265625" customWidth="1"/>
    <col min="3" max="7" width="20.7265625" customWidth="1"/>
  </cols>
  <sheetData>
    <row r="2" spans="2:7" ht="40" customHeight="1" x14ac:dyDescent="0.35">
      <c r="D2" s="30" t="s">
        <v>398</v>
      </c>
      <c r="E2" s="26"/>
      <c r="F2" s="26"/>
      <c r="G2" s="26"/>
    </row>
    <row r="6" spans="2:7" ht="50" customHeight="1" x14ac:dyDescent="0.35">
      <c r="B6" s="23" t="s">
        <v>15</v>
      </c>
      <c r="C6" s="23" t="s">
        <v>394</v>
      </c>
      <c r="D6" s="23" t="s">
        <v>395</v>
      </c>
      <c r="E6" s="23" t="s">
        <v>396</v>
      </c>
      <c r="F6" s="23" t="s">
        <v>397</v>
      </c>
    </row>
    <row r="7" spans="2:7" x14ac:dyDescent="0.35">
      <c r="B7" s="18" t="s">
        <v>336</v>
      </c>
      <c r="C7" s="17">
        <v>0.42549889769365001</v>
      </c>
      <c r="D7" s="17">
        <v>0.38953153341066399</v>
      </c>
      <c r="E7" s="17">
        <v>0.29577595745091401</v>
      </c>
      <c r="F7" s="17">
        <v>1.4874932848241099E-2</v>
      </c>
    </row>
    <row r="8" spans="2:7" x14ac:dyDescent="0.35">
      <c r="B8" s="18" t="s">
        <v>337</v>
      </c>
      <c r="C8" s="17">
        <v>0.34748877403290201</v>
      </c>
      <c r="D8" s="17">
        <v>0.32000764310215501</v>
      </c>
      <c r="E8" s="17">
        <v>0.116985348850705</v>
      </c>
      <c r="F8" s="17">
        <v>6.1941576836366898E-2</v>
      </c>
    </row>
    <row r="9" spans="2:7" x14ac:dyDescent="0.35">
      <c r="B9" s="18" t="s">
        <v>338</v>
      </c>
      <c r="C9" s="17">
        <v>0.11958804090785</v>
      </c>
      <c r="D9" s="17">
        <v>0.16026828606122501</v>
      </c>
      <c r="E9" s="17">
        <v>0.26910484326607798</v>
      </c>
      <c r="F9" s="17">
        <v>0.25181112144922202</v>
      </c>
    </row>
    <row r="10" spans="2:7" x14ac:dyDescent="0.35">
      <c r="B10" s="18" t="s">
        <v>339</v>
      </c>
      <c r="C10" s="17">
        <v>3.4532061431494898E-2</v>
      </c>
      <c r="D10" s="17">
        <v>5.1000156119317401E-2</v>
      </c>
      <c r="E10" s="17">
        <v>0.116985348850705</v>
      </c>
      <c r="F10" s="17">
        <v>0.26183780220645397</v>
      </c>
    </row>
    <row r="11" spans="2:7" x14ac:dyDescent="0.35">
      <c r="B11" s="18" t="s">
        <v>340</v>
      </c>
      <c r="C11" s="17">
        <v>1.11137202095419E-2</v>
      </c>
      <c r="D11" s="17">
        <v>2.4099509591842701E-2</v>
      </c>
      <c r="E11" s="17">
        <v>0.1007492677352</v>
      </c>
      <c r="F11" s="17">
        <v>0.38072814832325702</v>
      </c>
    </row>
    <row r="12" spans="2:7" x14ac:dyDescent="0.35">
      <c r="B12" s="18" t="s">
        <v>97</v>
      </c>
      <c r="C12" s="17">
        <v>6.1778505724560902E-2</v>
      </c>
      <c r="D12" s="17">
        <v>5.5092871714795801E-2</v>
      </c>
      <c r="E12" s="17">
        <v>0.100399233846398</v>
      </c>
      <c r="F12" s="17">
        <v>2.88064183364584E-2</v>
      </c>
    </row>
    <row r="13" spans="2:7" x14ac:dyDescent="0.35">
      <c r="B13" s="22" t="s">
        <v>341</v>
      </c>
      <c r="C13" s="20">
        <v>0.77298767172655203</v>
      </c>
      <c r="D13" s="20">
        <v>0.70953917651281895</v>
      </c>
      <c r="E13" s="20">
        <v>0.412761306301619</v>
      </c>
      <c r="F13" s="20">
        <v>7.6816509684608E-2</v>
      </c>
    </row>
    <row r="14" spans="2:7" x14ac:dyDescent="0.35">
      <c r="B14" s="22" t="s">
        <v>342</v>
      </c>
      <c r="C14" s="20">
        <v>4.5645781641036803E-2</v>
      </c>
      <c r="D14" s="20">
        <v>7.5099665711160099E-2</v>
      </c>
      <c r="E14" s="20">
        <v>0.21773461658590501</v>
      </c>
      <c r="F14" s="20">
        <v>0.64256595052971099</v>
      </c>
    </row>
    <row r="15" spans="2:7" x14ac:dyDescent="0.35">
      <c r="B15" s="22" t="s">
        <v>109</v>
      </c>
      <c r="C15" s="21">
        <v>0.72734189008551497</v>
      </c>
      <c r="D15" s="21">
        <v>0.63443951080165895</v>
      </c>
      <c r="E15" s="21">
        <v>0.19502668971571399</v>
      </c>
      <c r="F15" s="21">
        <v>-0.56574944084510304</v>
      </c>
    </row>
    <row r="16" spans="2:7" x14ac:dyDescent="0.35">
      <c r="B16" s="33" t="s">
        <v>99</v>
      </c>
      <c r="C16" s="16"/>
      <c r="D16" s="16"/>
      <c r="E16" s="16"/>
      <c r="F16" s="16"/>
    </row>
    <row r="17" spans="2:2" x14ac:dyDescent="0.35">
      <c r="B17" t="s">
        <v>100</v>
      </c>
    </row>
    <row r="18" spans="2:2" x14ac:dyDescent="0.35">
      <c r="B18" t="s">
        <v>101</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X22"/>
  <sheetViews>
    <sheetView showGridLines="0" topLeftCell="A6" workbookViewId="0">
      <pane xSplit="2" topLeftCell="C1" activePane="topRight" state="frozen"/>
      <selection pane="topRight" activeCell="B7" sqref="B7"/>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v>
      </c>
      <c r="D7" s="10">
        <v>3</v>
      </c>
      <c r="E7" s="10">
        <v>7</v>
      </c>
      <c r="F7" s="10"/>
      <c r="G7" s="10">
        <v>3</v>
      </c>
      <c r="H7" s="10">
        <v>4</v>
      </c>
      <c r="I7" s="10">
        <v>3</v>
      </c>
      <c r="J7" s="10"/>
      <c r="K7" s="10" t="s">
        <v>135</v>
      </c>
      <c r="L7" s="10">
        <v>1</v>
      </c>
      <c r="M7" s="10" t="s">
        <v>135</v>
      </c>
      <c r="N7" s="10">
        <v>1</v>
      </c>
      <c r="O7" s="10" t="s">
        <v>135</v>
      </c>
      <c r="P7" s="10" t="s">
        <v>135</v>
      </c>
      <c r="Q7" s="10" t="s">
        <v>135</v>
      </c>
      <c r="R7" s="10" t="s">
        <v>135</v>
      </c>
      <c r="S7" s="10" t="s">
        <v>135</v>
      </c>
      <c r="T7" s="10">
        <v>4</v>
      </c>
      <c r="U7" s="10">
        <v>2</v>
      </c>
      <c r="V7" s="10" t="s">
        <v>135</v>
      </c>
      <c r="W7" s="10">
        <v>1</v>
      </c>
      <c r="X7" s="10" t="s">
        <v>135</v>
      </c>
      <c r="Y7" s="10" t="s">
        <v>135</v>
      </c>
      <c r="Z7" s="10">
        <v>1</v>
      </c>
      <c r="AA7" s="10"/>
      <c r="AB7" s="10">
        <v>2</v>
      </c>
      <c r="AC7" s="10">
        <v>2</v>
      </c>
      <c r="AD7" s="10">
        <v>5</v>
      </c>
      <c r="AE7" s="10">
        <v>1</v>
      </c>
      <c r="AF7" s="10"/>
      <c r="AG7" s="10">
        <v>8</v>
      </c>
      <c r="AH7" s="10">
        <v>1</v>
      </c>
      <c r="AI7" s="10">
        <v>1</v>
      </c>
      <c r="AJ7" s="10" t="s">
        <v>135</v>
      </c>
      <c r="AK7" s="10"/>
      <c r="AL7" s="10">
        <v>5</v>
      </c>
      <c r="AM7" s="10">
        <v>4</v>
      </c>
      <c r="AN7" s="10" t="s">
        <v>135</v>
      </c>
      <c r="AO7" s="10" t="s">
        <v>135</v>
      </c>
      <c r="AP7" s="10" t="s">
        <v>135</v>
      </c>
      <c r="AQ7" s="10" t="s">
        <v>135</v>
      </c>
      <c r="AR7" s="10"/>
      <c r="AS7" s="10">
        <v>3</v>
      </c>
      <c r="AT7" s="10" t="s">
        <v>135</v>
      </c>
      <c r="AU7" s="10" t="s">
        <v>135</v>
      </c>
      <c r="AV7" s="10">
        <v>3</v>
      </c>
      <c r="AW7" s="10">
        <v>2</v>
      </c>
      <c r="AX7" s="10" t="s">
        <v>135</v>
      </c>
      <c r="AY7" s="10" t="s">
        <v>135</v>
      </c>
      <c r="AZ7" s="10" t="s">
        <v>135</v>
      </c>
      <c r="BA7" s="10" t="s">
        <v>135</v>
      </c>
      <c r="BB7" s="10"/>
      <c r="BC7" s="10">
        <v>4</v>
      </c>
      <c r="BD7" s="10">
        <v>1</v>
      </c>
      <c r="BE7" s="10" t="s">
        <v>135</v>
      </c>
      <c r="BF7" s="10">
        <v>3</v>
      </c>
      <c r="BG7" s="10">
        <v>2</v>
      </c>
      <c r="BH7" s="10" t="s">
        <v>135</v>
      </c>
      <c r="BI7" s="10"/>
      <c r="BJ7" s="10">
        <v>1</v>
      </c>
      <c r="BK7" s="10">
        <v>3</v>
      </c>
      <c r="BL7" s="10" t="s">
        <v>135</v>
      </c>
      <c r="BM7" s="10">
        <v>3</v>
      </c>
      <c r="BN7" s="10">
        <v>1</v>
      </c>
      <c r="BO7" s="10">
        <v>2</v>
      </c>
      <c r="BP7" s="10"/>
      <c r="BQ7" s="10">
        <v>9</v>
      </c>
      <c r="BR7" s="10">
        <v>1</v>
      </c>
      <c r="BS7" s="10"/>
      <c r="BT7" s="10">
        <v>9</v>
      </c>
      <c r="BU7" s="10">
        <v>1</v>
      </c>
      <c r="BV7" s="10"/>
      <c r="BW7" s="10">
        <v>7</v>
      </c>
      <c r="BX7" s="10">
        <v>3</v>
      </c>
    </row>
    <row r="8" spans="2:76" ht="30" customHeight="1" x14ac:dyDescent="0.35">
      <c r="B8" s="11" t="s">
        <v>20</v>
      </c>
      <c r="C8" s="11">
        <v>9</v>
      </c>
      <c r="D8" s="11">
        <v>3</v>
      </c>
      <c r="E8" s="11">
        <v>7</v>
      </c>
      <c r="F8" s="11"/>
      <c r="G8" s="11">
        <v>3</v>
      </c>
      <c r="H8" s="11">
        <v>3</v>
      </c>
      <c r="I8" s="11">
        <v>3</v>
      </c>
      <c r="J8" s="11"/>
      <c r="K8" s="11" t="s">
        <v>135</v>
      </c>
      <c r="L8" s="11">
        <v>1</v>
      </c>
      <c r="M8" s="11" t="s">
        <v>135</v>
      </c>
      <c r="N8" s="11">
        <v>1</v>
      </c>
      <c r="O8" s="11" t="s">
        <v>135</v>
      </c>
      <c r="P8" s="11" t="s">
        <v>135</v>
      </c>
      <c r="Q8" s="11" t="s">
        <v>135</v>
      </c>
      <c r="R8" s="11" t="s">
        <v>135</v>
      </c>
      <c r="S8" s="11" t="s">
        <v>135</v>
      </c>
      <c r="T8" s="11">
        <v>4</v>
      </c>
      <c r="U8" s="11">
        <v>2</v>
      </c>
      <c r="V8" s="11" t="s">
        <v>135</v>
      </c>
      <c r="W8" s="11">
        <v>1</v>
      </c>
      <c r="X8" s="11" t="s">
        <v>135</v>
      </c>
      <c r="Y8" s="11" t="s">
        <v>135</v>
      </c>
      <c r="Z8" s="11">
        <v>1</v>
      </c>
      <c r="AA8" s="11"/>
      <c r="AB8" s="11">
        <v>2</v>
      </c>
      <c r="AC8" s="11">
        <v>2</v>
      </c>
      <c r="AD8" s="11">
        <v>5</v>
      </c>
      <c r="AE8" s="11">
        <v>1</v>
      </c>
      <c r="AF8" s="11"/>
      <c r="AG8" s="11">
        <v>8</v>
      </c>
      <c r="AH8" s="11">
        <v>1</v>
      </c>
      <c r="AI8" s="11">
        <v>1</v>
      </c>
      <c r="AJ8" s="11" t="s">
        <v>135</v>
      </c>
      <c r="AK8" s="11"/>
      <c r="AL8" s="11">
        <v>5</v>
      </c>
      <c r="AM8" s="11">
        <v>4</v>
      </c>
      <c r="AN8" s="11" t="s">
        <v>135</v>
      </c>
      <c r="AO8" s="11" t="s">
        <v>135</v>
      </c>
      <c r="AP8" s="11" t="s">
        <v>135</v>
      </c>
      <c r="AQ8" s="11" t="s">
        <v>135</v>
      </c>
      <c r="AR8" s="11"/>
      <c r="AS8" s="11">
        <v>3</v>
      </c>
      <c r="AT8" s="11" t="s">
        <v>135</v>
      </c>
      <c r="AU8" s="11" t="s">
        <v>135</v>
      </c>
      <c r="AV8" s="11">
        <v>3</v>
      </c>
      <c r="AW8" s="11">
        <v>2</v>
      </c>
      <c r="AX8" s="11" t="s">
        <v>135</v>
      </c>
      <c r="AY8" s="11" t="s">
        <v>135</v>
      </c>
      <c r="AZ8" s="11" t="s">
        <v>135</v>
      </c>
      <c r="BA8" s="11" t="s">
        <v>135</v>
      </c>
      <c r="BB8" s="11"/>
      <c r="BC8" s="11">
        <v>4</v>
      </c>
      <c r="BD8" s="11">
        <v>1</v>
      </c>
      <c r="BE8" s="11" t="s">
        <v>135</v>
      </c>
      <c r="BF8" s="11">
        <v>3</v>
      </c>
      <c r="BG8" s="11">
        <v>2</v>
      </c>
      <c r="BH8" s="11" t="s">
        <v>135</v>
      </c>
      <c r="BI8" s="11"/>
      <c r="BJ8" s="11">
        <v>1</v>
      </c>
      <c r="BK8" s="11">
        <v>3</v>
      </c>
      <c r="BL8" s="11" t="s">
        <v>135</v>
      </c>
      <c r="BM8" s="11">
        <v>3</v>
      </c>
      <c r="BN8" s="11">
        <v>1</v>
      </c>
      <c r="BO8" s="11">
        <v>2</v>
      </c>
      <c r="BP8" s="11"/>
      <c r="BQ8" s="11">
        <v>8</v>
      </c>
      <c r="BR8" s="11">
        <v>1</v>
      </c>
      <c r="BS8" s="11"/>
      <c r="BT8" s="11">
        <v>8</v>
      </c>
      <c r="BU8" s="11">
        <v>1</v>
      </c>
      <c r="BV8" s="11"/>
      <c r="BW8" s="11">
        <v>7</v>
      </c>
      <c r="BX8" s="11">
        <v>3</v>
      </c>
    </row>
    <row r="9" spans="2:76" x14ac:dyDescent="0.35">
      <c r="B9" s="18" t="s">
        <v>336</v>
      </c>
      <c r="C9" s="17">
        <v>0.29577595745091401</v>
      </c>
      <c r="D9" s="17">
        <v>0.34659891621487199</v>
      </c>
      <c r="E9" s="17">
        <v>0.27525367014195101</v>
      </c>
      <c r="F9" s="17"/>
      <c r="G9" s="17">
        <v>0.66057903621951797</v>
      </c>
      <c r="H9" s="17">
        <v>0</v>
      </c>
      <c r="I9" s="17">
        <v>0.298794098754254</v>
      </c>
      <c r="J9" s="17"/>
      <c r="K9" s="17" t="s">
        <v>136</v>
      </c>
      <c r="L9" s="17">
        <v>0</v>
      </c>
      <c r="M9" s="17" t="s">
        <v>136</v>
      </c>
      <c r="N9" s="17">
        <v>1</v>
      </c>
      <c r="O9" s="17" t="s">
        <v>136</v>
      </c>
      <c r="P9" s="17" t="s">
        <v>136</v>
      </c>
      <c r="Q9" s="17" t="s">
        <v>136</v>
      </c>
      <c r="R9" s="17" t="s">
        <v>136</v>
      </c>
      <c r="S9" s="17" t="s">
        <v>136</v>
      </c>
      <c r="T9" s="17">
        <v>0.224810277197417</v>
      </c>
      <c r="U9" s="17">
        <v>0.497142498502195</v>
      </c>
      <c r="V9" s="17" t="s">
        <v>136</v>
      </c>
      <c r="W9" s="17">
        <v>0</v>
      </c>
      <c r="X9" s="17" t="s">
        <v>136</v>
      </c>
      <c r="Y9" s="17" t="s">
        <v>136</v>
      </c>
      <c r="Z9" s="17">
        <v>0</v>
      </c>
      <c r="AA9" s="17"/>
      <c r="AB9" s="17">
        <v>0</v>
      </c>
      <c r="AC9" s="17">
        <v>0.49824861769072398</v>
      </c>
      <c r="AD9" s="17">
        <v>0.39068634466389202</v>
      </c>
      <c r="AE9" s="17">
        <v>0</v>
      </c>
      <c r="AF9" s="17"/>
      <c r="AG9" s="17">
        <v>0.241405329085011</v>
      </c>
      <c r="AH9" s="17">
        <v>0</v>
      </c>
      <c r="AI9" s="17">
        <v>1</v>
      </c>
      <c r="AJ9" s="17" t="s">
        <v>136</v>
      </c>
      <c r="AK9" s="17"/>
      <c r="AL9" s="17">
        <v>0.18671854194654999</v>
      </c>
      <c r="AM9" s="17">
        <v>0.51874788858320298</v>
      </c>
      <c r="AN9" s="17" t="s">
        <v>136</v>
      </c>
      <c r="AO9" s="17" t="s">
        <v>136</v>
      </c>
      <c r="AP9" s="17" t="s">
        <v>136</v>
      </c>
      <c r="AQ9" s="17" t="s">
        <v>136</v>
      </c>
      <c r="AR9" s="17"/>
      <c r="AS9" s="17">
        <v>0.33473870653077997</v>
      </c>
      <c r="AT9" s="17" t="s">
        <v>136</v>
      </c>
      <c r="AU9" s="17" t="s">
        <v>136</v>
      </c>
      <c r="AV9" s="17">
        <v>0.66251569107117203</v>
      </c>
      <c r="AW9" s="17">
        <v>0</v>
      </c>
      <c r="AX9" s="17" t="s">
        <v>136</v>
      </c>
      <c r="AY9" s="17" t="s">
        <v>136</v>
      </c>
      <c r="AZ9" s="17" t="s">
        <v>136</v>
      </c>
      <c r="BA9" s="17" t="s">
        <v>136</v>
      </c>
      <c r="BB9" s="17"/>
      <c r="BC9" s="17">
        <v>0.240681699711875</v>
      </c>
      <c r="BD9" s="17">
        <v>0</v>
      </c>
      <c r="BE9" s="17" t="s">
        <v>136</v>
      </c>
      <c r="BF9" s="17">
        <v>0.355132600600995</v>
      </c>
      <c r="BG9" s="17">
        <v>0.45901112747070699</v>
      </c>
      <c r="BH9" s="17" t="s">
        <v>136</v>
      </c>
      <c r="BI9" s="17"/>
      <c r="BJ9" s="17">
        <v>0</v>
      </c>
      <c r="BK9" s="17">
        <v>0</v>
      </c>
      <c r="BL9" s="17" t="s">
        <v>136</v>
      </c>
      <c r="BM9" s="17">
        <v>0.354038361484317</v>
      </c>
      <c r="BN9" s="17">
        <v>1</v>
      </c>
      <c r="BO9" s="17">
        <v>0.497142498502195</v>
      </c>
      <c r="BP9" s="17"/>
      <c r="BQ9" s="17">
        <v>0.32878579985603501</v>
      </c>
      <c r="BR9" s="17">
        <v>0</v>
      </c>
      <c r="BS9" s="17"/>
      <c r="BT9" s="17">
        <v>0.32878579985603501</v>
      </c>
      <c r="BU9" s="17">
        <v>0</v>
      </c>
      <c r="BV9" s="17"/>
      <c r="BW9" s="17">
        <v>0.42315978581721703</v>
      </c>
      <c r="BX9" s="17">
        <v>0</v>
      </c>
    </row>
    <row r="10" spans="2:76" x14ac:dyDescent="0.35">
      <c r="B10" s="18" t="s">
        <v>337</v>
      </c>
      <c r="C10" s="17">
        <v>0.116985348850705</v>
      </c>
      <c r="D10" s="17">
        <v>0</v>
      </c>
      <c r="E10" s="17">
        <v>0.164223978762114</v>
      </c>
      <c r="F10" s="17"/>
      <c r="G10" s="17">
        <v>0</v>
      </c>
      <c r="H10" s="17">
        <v>0</v>
      </c>
      <c r="I10" s="17">
        <v>0.350602950622873</v>
      </c>
      <c r="J10" s="17"/>
      <c r="K10" s="17" t="s">
        <v>136</v>
      </c>
      <c r="L10" s="17">
        <v>0</v>
      </c>
      <c r="M10" s="17" t="s">
        <v>136</v>
      </c>
      <c r="N10" s="17">
        <v>0</v>
      </c>
      <c r="O10" s="17" t="s">
        <v>136</v>
      </c>
      <c r="P10" s="17" t="s">
        <v>136</v>
      </c>
      <c r="Q10" s="17" t="s">
        <v>136</v>
      </c>
      <c r="R10" s="17" t="s">
        <v>136</v>
      </c>
      <c r="S10" s="17" t="s">
        <v>136</v>
      </c>
      <c r="T10" s="17">
        <v>0.27163462388981402</v>
      </c>
      <c r="U10" s="17">
        <v>0</v>
      </c>
      <c r="V10" s="17" t="s">
        <v>136</v>
      </c>
      <c r="W10" s="17">
        <v>0</v>
      </c>
      <c r="X10" s="17" t="s">
        <v>136</v>
      </c>
      <c r="Y10" s="17" t="s">
        <v>136</v>
      </c>
      <c r="Z10" s="17">
        <v>0</v>
      </c>
      <c r="AA10" s="17"/>
      <c r="AB10" s="17">
        <v>0.59041479077442505</v>
      </c>
      <c r="AC10" s="17">
        <v>0</v>
      </c>
      <c r="AD10" s="17">
        <v>0</v>
      </c>
      <c r="AE10" s="17">
        <v>0</v>
      </c>
      <c r="AF10" s="17"/>
      <c r="AG10" s="17">
        <v>0.144029119089577</v>
      </c>
      <c r="AH10" s="17">
        <v>0</v>
      </c>
      <c r="AI10" s="17">
        <v>0</v>
      </c>
      <c r="AJ10" s="17" t="s">
        <v>136</v>
      </c>
      <c r="AK10" s="17"/>
      <c r="AL10" s="17">
        <v>0.21909425927552401</v>
      </c>
      <c r="AM10" s="17">
        <v>0</v>
      </c>
      <c r="AN10" s="17" t="s">
        <v>136</v>
      </c>
      <c r="AO10" s="17" t="s">
        <v>136</v>
      </c>
      <c r="AP10" s="17" t="s">
        <v>136</v>
      </c>
      <c r="AQ10" s="17" t="s">
        <v>136</v>
      </c>
      <c r="AR10" s="17"/>
      <c r="AS10" s="17">
        <v>0.39278010739395303</v>
      </c>
      <c r="AT10" s="17" t="s">
        <v>136</v>
      </c>
      <c r="AU10" s="17" t="s">
        <v>136</v>
      </c>
      <c r="AV10" s="17">
        <v>0</v>
      </c>
      <c r="AW10" s="17">
        <v>0</v>
      </c>
      <c r="AX10" s="17" t="s">
        <v>136</v>
      </c>
      <c r="AY10" s="17" t="s">
        <v>136</v>
      </c>
      <c r="AZ10" s="17" t="s">
        <v>136</v>
      </c>
      <c r="BA10" s="17" t="s">
        <v>136</v>
      </c>
      <c r="BB10" s="17"/>
      <c r="BC10" s="17">
        <v>0</v>
      </c>
      <c r="BD10" s="17">
        <v>0</v>
      </c>
      <c r="BE10" s="17" t="s">
        <v>136</v>
      </c>
      <c r="BF10" s="17">
        <v>0</v>
      </c>
      <c r="BG10" s="17">
        <v>0.54098887252929295</v>
      </c>
      <c r="BH10" s="17" t="s">
        <v>136</v>
      </c>
      <c r="BI10" s="17"/>
      <c r="BJ10" s="17">
        <v>1</v>
      </c>
      <c r="BK10" s="17">
        <v>0</v>
      </c>
      <c r="BL10" s="17" t="s">
        <v>136</v>
      </c>
      <c r="BM10" s="17">
        <v>0</v>
      </c>
      <c r="BN10" s="17">
        <v>0</v>
      </c>
      <c r="BO10" s="17">
        <v>0</v>
      </c>
      <c r="BP10" s="17"/>
      <c r="BQ10" s="17">
        <v>0.13004140642397999</v>
      </c>
      <c r="BR10" s="17">
        <v>0</v>
      </c>
      <c r="BS10" s="17"/>
      <c r="BT10" s="17">
        <v>0.13004140642397999</v>
      </c>
      <c r="BU10" s="17">
        <v>0</v>
      </c>
      <c r="BV10" s="17"/>
      <c r="BW10" s="17">
        <v>0.16736821880335501</v>
      </c>
      <c r="BX10" s="17">
        <v>0</v>
      </c>
    </row>
    <row r="11" spans="2:76" x14ac:dyDescent="0.35">
      <c r="B11" s="18" t="s">
        <v>338</v>
      </c>
      <c r="C11" s="17">
        <v>0.26910484326607798</v>
      </c>
      <c r="D11" s="17">
        <v>0.65340108378512796</v>
      </c>
      <c r="E11" s="17">
        <v>0.113926198584743</v>
      </c>
      <c r="F11" s="17"/>
      <c r="G11" s="17">
        <v>0</v>
      </c>
      <c r="H11" s="17">
        <v>0.72828653304456803</v>
      </c>
      <c r="I11" s="17">
        <v>0</v>
      </c>
      <c r="J11" s="17"/>
      <c r="K11" s="17" t="s">
        <v>136</v>
      </c>
      <c r="L11" s="17">
        <v>0</v>
      </c>
      <c r="M11" s="17" t="s">
        <v>136</v>
      </c>
      <c r="N11" s="17">
        <v>0</v>
      </c>
      <c r="O11" s="17" t="s">
        <v>136</v>
      </c>
      <c r="P11" s="17" t="s">
        <v>136</v>
      </c>
      <c r="Q11" s="17" t="s">
        <v>136</v>
      </c>
      <c r="R11" s="17" t="s">
        <v>136</v>
      </c>
      <c r="S11" s="17" t="s">
        <v>136</v>
      </c>
      <c r="T11" s="17">
        <v>0.23192047502295501</v>
      </c>
      <c r="U11" s="17">
        <v>0</v>
      </c>
      <c r="V11" s="17" t="s">
        <v>136</v>
      </c>
      <c r="W11" s="17">
        <v>1</v>
      </c>
      <c r="X11" s="17" t="s">
        <v>136</v>
      </c>
      <c r="Y11" s="17" t="s">
        <v>136</v>
      </c>
      <c r="Z11" s="17">
        <v>1</v>
      </c>
      <c r="AA11" s="17"/>
      <c r="AB11" s="17">
        <v>0.40958520922557501</v>
      </c>
      <c r="AC11" s="17">
        <v>0</v>
      </c>
      <c r="AD11" s="17">
        <v>0.17547555491054001</v>
      </c>
      <c r="AE11" s="17">
        <v>1</v>
      </c>
      <c r="AF11" s="17"/>
      <c r="AG11" s="17">
        <v>0.22288797270552199</v>
      </c>
      <c r="AH11" s="17">
        <v>1</v>
      </c>
      <c r="AI11" s="17">
        <v>0</v>
      </c>
      <c r="AJ11" s="17" t="s">
        <v>136</v>
      </c>
      <c r="AK11" s="17"/>
      <c r="AL11" s="17">
        <v>0.18706173741162499</v>
      </c>
      <c r="AM11" s="17">
        <v>0.21470730958707401</v>
      </c>
      <c r="AN11" s="17" t="s">
        <v>136</v>
      </c>
      <c r="AO11" s="17" t="s">
        <v>136</v>
      </c>
      <c r="AP11" s="17" t="s">
        <v>136</v>
      </c>
      <c r="AQ11" s="17" t="s">
        <v>136</v>
      </c>
      <c r="AR11" s="17"/>
      <c r="AS11" s="17">
        <v>0.272481186075267</v>
      </c>
      <c r="AT11" s="17" t="s">
        <v>136</v>
      </c>
      <c r="AU11" s="17" t="s">
        <v>136</v>
      </c>
      <c r="AV11" s="17">
        <v>0.33748430892882803</v>
      </c>
      <c r="AW11" s="17">
        <v>0</v>
      </c>
      <c r="AX11" s="17" t="s">
        <v>136</v>
      </c>
      <c r="AY11" s="17" t="s">
        <v>136</v>
      </c>
      <c r="AZ11" s="17" t="s">
        <v>136</v>
      </c>
      <c r="BA11" s="17" t="s">
        <v>136</v>
      </c>
      <c r="BB11" s="17"/>
      <c r="BC11" s="17">
        <v>0.218925815567065</v>
      </c>
      <c r="BD11" s="17">
        <v>0</v>
      </c>
      <c r="BE11" s="17" t="s">
        <v>136</v>
      </c>
      <c r="BF11" s="17">
        <v>0.64486739939900495</v>
      </c>
      <c r="BG11" s="17">
        <v>0</v>
      </c>
      <c r="BH11" s="17" t="s">
        <v>136</v>
      </c>
      <c r="BI11" s="17"/>
      <c r="BJ11" s="17">
        <v>0</v>
      </c>
      <c r="BK11" s="17">
        <v>0.61635920237042896</v>
      </c>
      <c r="BL11" s="17" t="s">
        <v>136</v>
      </c>
      <c r="BM11" s="17">
        <v>0.28819132885225601</v>
      </c>
      <c r="BN11" s="17">
        <v>0</v>
      </c>
      <c r="BO11" s="17">
        <v>0</v>
      </c>
      <c r="BP11" s="17"/>
      <c r="BQ11" s="17">
        <v>0.29913807701240902</v>
      </c>
      <c r="BR11" s="17">
        <v>0</v>
      </c>
      <c r="BS11" s="17"/>
      <c r="BT11" s="17">
        <v>0.29913807701240902</v>
      </c>
      <c r="BU11" s="17">
        <v>0</v>
      </c>
      <c r="BV11" s="17"/>
      <c r="BW11" s="17">
        <v>0.24210377657607199</v>
      </c>
      <c r="BX11" s="17">
        <v>0.33179935052697801</v>
      </c>
    </row>
    <row r="12" spans="2:76" x14ac:dyDescent="0.35">
      <c r="B12" s="18" t="s">
        <v>339</v>
      </c>
      <c r="C12" s="17">
        <v>0.116985348850705</v>
      </c>
      <c r="D12" s="17">
        <v>0</v>
      </c>
      <c r="E12" s="17">
        <v>0.164223978762114</v>
      </c>
      <c r="F12" s="17"/>
      <c r="G12" s="17">
        <v>0</v>
      </c>
      <c r="H12" s="17">
        <v>0</v>
      </c>
      <c r="I12" s="17">
        <v>0.350602950622873</v>
      </c>
      <c r="J12" s="17"/>
      <c r="K12" s="17" t="s">
        <v>136</v>
      </c>
      <c r="L12" s="17">
        <v>0</v>
      </c>
      <c r="M12" s="17" t="s">
        <v>136</v>
      </c>
      <c r="N12" s="17">
        <v>0</v>
      </c>
      <c r="O12" s="17" t="s">
        <v>136</v>
      </c>
      <c r="P12" s="17" t="s">
        <v>136</v>
      </c>
      <c r="Q12" s="17" t="s">
        <v>136</v>
      </c>
      <c r="R12" s="17" t="s">
        <v>136</v>
      </c>
      <c r="S12" s="17" t="s">
        <v>136</v>
      </c>
      <c r="T12" s="17">
        <v>0.27163462388981402</v>
      </c>
      <c r="U12" s="17">
        <v>0</v>
      </c>
      <c r="V12" s="17" t="s">
        <v>136</v>
      </c>
      <c r="W12" s="17">
        <v>0</v>
      </c>
      <c r="X12" s="17" t="s">
        <v>136</v>
      </c>
      <c r="Y12" s="17" t="s">
        <v>136</v>
      </c>
      <c r="Z12" s="17">
        <v>0</v>
      </c>
      <c r="AA12" s="17"/>
      <c r="AB12" s="17">
        <v>0</v>
      </c>
      <c r="AC12" s="17">
        <v>0</v>
      </c>
      <c r="AD12" s="17">
        <v>0.23309431600182901</v>
      </c>
      <c r="AE12" s="17">
        <v>0</v>
      </c>
      <c r="AF12" s="17"/>
      <c r="AG12" s="17">
        <v>0.144029119089577</v>
      </c>
      <c r="AH12" s="17">
        <v>0</v>
      </c>
      <c r="AI12" s="17">
        <v>0</v>
      </c>
      <c r="AJ12" s="17" t="s">
        <v>136</v>
      </c>
      <c r="AK12" s="17"/>
      <c r="AL12" s="17">
        <v>0.21909425927552401</v>
      </c>
      <c r="AM12" s="17">
        <v>0</v>
      </c>
      <c r="AN12" s="17" t="s">
        <v>136</v>
      </c>
      <c r="AO12" s="17" t="s">
        <v>136</v>
      </c>
      <c r="AP12" s="17" t="s">
        <v>136</v>
      </c>
      <c r="AQ12" s="17" t="s">
        <v>136</v>
      </c>
      <c r="AR12" s="17"/>
      <c r="AS12" s="17">
        <v>0</v>
      </c>
      <c r="AT12" s="17" t="s">
        <v>136</v>
      </c>
      <c r="AU12" s="17" t="s">
        <v>136</v>
      </c>
      <c r="AV12" s="17">
        <v>0</v>
      </c>
      <c r="AW12" s="17">
        <v>0.53814924406901798</v>
      </c>
      <c r="AX12" s="17" t="s">
        <v>136</v>
      </c>
      <c r="AY12" s="17" t="s">
        <v>136</v>
      </c>
      <c r="AZ12" s="17" t="s">
        <v>136</v>
      </c>
      <c r="BA12" s="17" t="s">
        <v>136</v>
      </c>
      <c r="BB12" s="17"/>
      <c r="BC12" s="17">
        <v>0.29081180715321597</v>
      </c>
      <c r="BD12" s="17">
        <v>0</v>
      </c>
      <c r="BE12" s="17" t="s">
        <v>136</v>
      </c>
      <c r="BF12" s="17">
        <v>0</v>
      </c>
      <c r="BG12" s="17">
        <v>0</v>
      </c>
      <c r="BH12" s="17" t="s">
        <v>136</v>
      </c>
      <c r="BI12" s="17"/>
      <c r="BJ12" s="17">
        <v>0</v>
      </c>
      <c r="BK12" s="17">
        <v>0.38364079762957098</v>
      </c>
      <c r="BL12" s="17" t="s">
        <v>136</v>
      </c>
      <c r="BM12" s="17">
        <v>0</v>
      </c>
      <c r="BN12" s="17">
        <v>0</v>
      </c>
      <c r="BO12" s="17">
        <v>0</v>
      </c>
      <c r="BP12" s="17"/>
      <c r="BQ12" s="17">
        <v>0.13004140642397999</v>
      </c>
      <c r="BR12" s="17">
        <v>0</v>
      </c>
      <c r="BS12" s="17"/>
      <c r="BT12" s="17">
        <v>0.13004140642397999</v>
      </c>
      <c r="BU12" s="17">
        <v>0</v>
      </c>
      <c r="BV12" s="17"/>
      <c r="BW12" s="17">
        <v>0.16736821880335501</v>
      </c>
      <c r="BX12" s="17">
        <v>0</v>
      </c>
    </row>
    <row r="13" spans="2:76" x14ac:dyDescent="0.35">
      <c r="B13" s="18" t="s">
        <v>340</v>
      </c>
      <c r="C13" s="17">
        <v>0.1007492677352</v>
      </c>
      <c r="D13" s="17">
        <v>0</v>
      </c>
      <c r="E13" s="17">
        <v>0.14143177558037001</v>
      </c>
      <c r="F13" s="17"/>
      <c r="G13" s="17">
        <v>0.33942096378048198</v>
      </c>
      <c r="H13" s="17">
        <v>0</v>
      </c>
      <c r="I13" s="17">
        <v>0</v>
      </c>
      <c r="J13" s="17"/>
      <c r="K13" s="17" t="s">
        <v>136</v>
      </c>
      <c r="L13" s="17">
        <v>1</v>
      </c>
      <c r="M13" s="17" t="s">
        <v>136</v>
      </c>
      <c r="N13" s="17">
        <v>0</v>
      </c>
      <c r="O13" s="17" t="s">
        <v>136</v>
      </c>
      <c r="P13" s="17" t="s">
        <v>136</v>
      </c>
      <c r="Q13" s="17" t="s">
        <v>136</v>
      </c>
      <c r="R13" s="17" t="s">
        <v>136</v>
      </c>
      <c r="S13" s="17" t="s">
        <v>136</v>
      </c>
      <c r="T13" s="17">
        <v>0</v>
      </c>
      <c r="U13" s="17">
        <v>0</v>
      </c>
      <c r="V13" s="17" t="s">
        <v>136</v>
      </c>
      <c r="W13" s="17">
        <v>0</v>
      </c>
      <c r="X13" s="17" t="s">
        <v>136</v>
      </c>
      <c r="Y13" s="17" t="s">
        <v>136</v>
      </c>
      <c r="Z13" s="17">
        <v>0</v>
      </c>
      <c r="AA13" s="17"/>
      <c r="AB13" s="17">
        <v>0</v>
      </c>
      <c r="AC13" s="17">
        <v>0</v>
      </c>
      <c r="AD13" s="17">
        <v>0.200743784423739</v>
      </c>
      <c r="AE13" s="17">
        <v>0</v>
      </c>
      <c r="AF13" s="17"/>
      <c r="AG13" s="17">
        <v>0.12403970602625999</v>
      </c>
      <c r="AH13" s="17">
        <v>0</v>
      </c>
      <c r="AI13" s="17">
        <v>0</v>
      </c>
      <c r="AJ13" s="17" t="s">
        <v>136</v>
      </c>
      <c r="AK13" s="17"/>
      <c r="AL13" s="17">
        <v>0</v>
      </c>
      <c r="AM13" s="17">
        <v>0.26654480182972301</v>
      </c>
      <c r="AN13" s="17" t="s">
        <v>136</v>
      </c>
      <c r="AO13" s="17" t="s">
        <v>136</v>
      </c>
      <c r="AP13" s="17" t="s">
        <v>136</v>
      </c>
      <c r="AQ13" s="17" t="s">
        <v>136</v>
      </c>
      <c r="AR13" s="17"/>
      <c r="AS13" s="17">
        <v>0</v>
      </c>
      <c r="AT13" s="17" t="s">
        <v>136</v>
      </c>
      <c r="AU13" s="17" t="s">
        <v>136</v>
      </c>
      <c r="AV13" s="17">
        <v>0</v>
      </c>
      <c r="AW13" s="17">
        <v>0</v>
      </c>
      <c r="AX13" s="17" t="s">
        <v>136</v>
      </c>
      <c r="AY13" s="17" t="s">
        <v>136</v>
      </c>
      <c r="AZ13" s="17" t="s">
        <v>136</v>
      </c>
      <c r="BA13" s="17" t="s">
        <v>136</v>
      </c>
      <c r="BB13" s="17"/>
      <c r="BC13" s="17">
        <v>0</v>
      </c>
      <c r="BD13" s="17">
        <v>1</v>
      </c>
      <c r="BE13" s="17" t="s">
        <v>136</v>
      </c>
      <c r="BF13" s="17">
        <v>0</v>
      </c>
      <c r="BG13" s="17">
        <v>0</v>
      </c>
      <c r="BH13" s="17" t="s">
        <v>136</v>
      </c>
      <c r="BI13" s="17"/>
      <c r="BJ13" s="17">
        <v>0</v>
      </c>
      <c r="BK13" s="17">
        <v>0</v>
      </c>
      <c r="BL13" s="17" t="s">
        <v>136</v>
      </c>
      <c r="BM13" s="17">
        <v>0.35777030966342699</v>
      </c>
      <c r="BN13" s="17">
        <v>0</v>
      </c>
      <c r="BO13" s="17">
        <v>0</v>
      </c>
      <c r="BP13" s="17"/>
      <c r="BQ13" s="17">
        <v>0.11199331028359499</v>
      </c>
      <c r="BR13" s="17">
        <v>0</v>
      </c>
      <c r="BS13" s="17"/>
      <c r="BT13" s="17">
        <v>0.11199331028359499</v>
      </c>
      <c r="BU13" s="17">
        <v>0</v>
      </c>
      <c r="BV13" s="17"/>
      <c r="BW13" s="17">
        <v>0</v>
      </c>
      <c r="BX13" s="17">
        <v>0.33468171825919801</v>
      </c>
    </row>
    <row r="14" spans="2:76" x14ac:dyDescent="0.35">
      <c r="B14" s="18" t="s">
        <v>97</v>
      </c>
      <c r="C14" s="17">
        <v>0.100399233846398</v>
      </c>
      <c r="D14" s="17">
        <v>0</v>
      </c>
      <c r="E14" s="17">
        <v>0.14094039816870699</v>
      </c>
      <c r="F14" s="17"/>
      <c r="G14" s="17">
        <v>0</v>
      </c>
      <c r="H14" s="17">
        <v>0.27171346695543203</v>
      </c>
      <c r="I14" s="17">
        <v>0</v>
      </c>
      <c r="J14" s="17"/>
      <c r="K14" s="17" t="s">
        <v>136</v>
      </c>
      <c r="L14" s="17">
        <v>0</v>
      </c>
      <c r="M14" s="17" t="s">
        <v>136</v>
      </c>
      <c r="N14" s="17">
        <v>0</v>
      </c>
      <c r="O14" s="17" t="s">
        <v>136</v>
      </c>
      <c r="P14" s="17" t="s">
        <v>136</v>
      </c>
      <c r="Q14" s="17" t="s">
        <v>136</v>
      </c>
      <c r="R14" s="17" t="s">
        <v>136</v>
      </c>
      <c r="S14" s="17" t="s">
        <v>136</v>
      </c>
      <c r="T14" s="17">
        <v>0</v>
      </c>
      <c r="U14" s="17">
        <v>0.50285750149780495</v>
      </c>
      <c r="V14" s="17" t="s">
        <v>136</v>
      </c>
      <c r="W14" s="17">
        <v>0</v>
      </c>
      <c r="X14" s="17" t="s">
        <v>136</v>
      </c>
      <c r="Y14" s="17" t="s">
        <v>136</v>
      </c>
      <c r="Z14" s="17">
        <v>0</v>
      </c>
      <c r="AA14" s="17"/>
      <c r="AB14" s="17">
        <v>0</v>
      </c>
      <c r="AC14" s="17">
        <v>0.50175138230927596</v>
      </c>
      <c r="AD14" s="17">
        <v>0</v>
      </c>
      <c r="AE14" s="17">
        <v>0</v>
      </c>
      <c r="AF14" s="17"/>
      <c r="AG14" s="17">
        <v>0.123608754004053</v>
      </c>
      <c r="AH14" s="17">
        <v>0</v>
      </c>
      <c r="AI14" s="17">
        <v>0</v>
      </c>
      <c r="AJ14" s="17" t="s">
        <v>136</v>
      </c>
      <c r="AK14" s="17"/>
      <c r="AL14" s="17">
        <v>0.18803120209077601</v>
      </c>
      <c r="AM14" s="17">
        <v>0</v>
      </c>
      <c r="AN14" s="17" t="s">
        <v>136</v>
      </c>
      <c r="AO14" s="17" t="s">
        <v>136</v>
      </c>
      <c r="AP14" s="17" t="s">
        <v>136</v>
      </c>
      <c r="AQ14" s="17" t="s">
        <v>136</v>
      </c>
      <c r="AR14" s="17"/>
      <c r="AS14" s="17">
        <v>0</v>
      </c>
      <c r="AT14" s="17" t="s">
        <v>136</v>
      </c>
      <c r="AU14" s="17" t="s">
        <v>136</v>
      </c>
      <c r="AV14" s="17">
        <v>0</v>
      </c>
      <c r="AW14" s="17">
        <v>0.46185075593098301</v>
      </c>
      <c r="AX14" s="17" t="s">
        <v>136</v>
      </c>
      <c r="AY14" s="17" t="s">
        <v>136</v>
      </c>
      <c r="AZ14" s="17" t="s">
        <v>136</v>
      </c>
      <c r="BA14" s="17" t="s">
        <v>136</v>
      </c>
      <c r="BB14" s="17"/>
      <c r="BC14" s="17">
        <v>0.249580677567843</v>
      </c>
      <c r="BD14" s="17">
        <v>0</v>
      </c>
      <c r="BE14" s="17" t="s">
        <v>136</v>
      </c>
      <c r="BF14" s="17">
        <v>0</v>
      </c>
      <c r="BG14" s="17">
        <v>0</v>
      </c>
      <c r="BH14" s="17" t="s">
        <v>136</v>
      </c>
      <c r="BI14" s="17"/>
      <c r="BJ14" s="17">
        <v>0</v>
      </c>
      <c r="BK14" s="17">
        <v>0</v>
      </c>
      <c r="BL14" s="17" t="s">
        <v>136</v>
      </c>
      <c r="BM14" s="17">
        <v>0</v>
      </c>
      <c r="BN14" s="17">
        <v>0</v>
      </c>
      <c r="BO14" s="17">
        <v>0.50285750149780495</v>
      </c>
      <c r="BP14" s="17"/>
      <c r="BQ14" s="17">
        <v>0</v>
      </c>
      <c r="BR14" s="17">
        <v>1</v>
      </c>
      <c r="BS14" s="17"/>
      <c r="BT14" s="17">
        <v>0</v>
      </c>
      <c r="BU14" s="17">
        <v>1</v>
      </c>
      <c r="BV14" s="17"/>
      <c r="BW14" s="17">
        <v>0</v>
      </c>
      <c r="BX14" s="17">
        <v>0.33351893121382398</v>
      </c>
    </row>
    <row r="15" spans="2:76" x14ac:dyDescent="0.35">
      <c r="B15" s="18" t="s">
        <v>341</v>
      </c>
      <c r="C15" s="20">
        <v>0.412761306301619</v>
      </c>
      <c r="D15" s="20">
        <v>0.34659891621487199</v>
      </c>
      <c r="E15" s="20">
        <v>0.43947764890406499</v>
      </c>
      <c r="F15" s="20"/>
      <c r="G15" s="20">
        <v>0.66057903621951797</v>
      </c>
      <c r="H15" s="20">
        <v>0</v>
      </c>
      <c r="I15" s="20">
        <v>0.64939704937712694</v>
      </c>
      <c r="J15" s="20"/>
      <c r="K15" s="20" t="s">
        <v>136</v>
      </c>
      <c r="L15" s="20">
        <v>0</v>
      </c>
      <c r="M15" s="20" t="s">
        <v>136</v>
      </c>
      <c r="N15" s="20">
        <v>1</v>
      </c>
      <c r="O15" s="20" t="s">
        <v>136</v>
      </c>
      <c r="P15" s="20" t="s">
        <v>136</v>
      </c>
      <c r="Q15" s="20" t="s">
        <v>136</v>
      </c>
      <c r="R15" s="20" t="s">
        <v>136</v>
      </c>
      <c r="S15" s="20" t="s">
        <v>136</v>
      </c>
      <c r="T15" s="20">
        <v>0.49644490108723099</v>
      </c>
      <c r="U15" s="20">
        <v>0.497142498502195</v>
      </c>
      <c r="V15" s="20" t="s">
        <v>136</v>
      </c>
      <c r="W15" s="20">
        <v>0</v>
      </c>
      <c r="X15" s="20" t="s">
        <v>136</v>
      </c>
      <c r="Y15" s="20" t="s">
        <v>136</v>
      </c>
      <c r="Z15" s="20">
        <v>0</v>
      </c>
      <c r="AA15" s="20"/>
      <c r="AB15" s="20">
        <v>0.59041479077442505</v>
      </c>
      <c r="AC15" s="20">
        <v>0.49824861769072398</v>
      </c>
      <c r="AD15" s="20">
        <v>0.39068634466389202</v>
      </c>
      <c r="AE15" s="20">
        <v>0</v>
      </c>
      <c r="AF15" s="20"/>
      <c r="AG15" s="20">
        <v>0.385434448174588</v>
      </c>
      <c r="AH15" s="20">
        <v>0</v>
      </c>
      <c r="AI15" s="20">
        <v>1</v>
      </c>
      <c r="AJ15" s="20" t="s">
        <v>136</v>
      </c>
      <c r="AK15" s="20"/>
      <c r="AL15" s="20">
        <v>0.40581280122207503</v>
      </c>
      <c r="AM15" s="20">
        <v>0.51874788858320298</v>
      </c>
      <c r="AN15" s="20" t="s">
        <v>136</v>
      </c>
      <c r="AO15" s="20" t="s">
        <v>136</v>
      </c>
      <c r="AP15" s="20" t="s">
        <v>136</v>
      </c>
      <c r="AQ15" s="20" t="s">
        <v>136</v>
      </c>
      <c r="AR15" s="20"/>
      <c r="AS15" s="20">
        <v>0.72751881392473305</v>
      </c>
      <c r="AT15" s="20" t="s">
        <v>136</v>
      </c>
      <c r="AU15" s="20" t="s">
        <v>136</v>
      </c>
      <c r="AV15" s="20">
        <v>0.66251569107117203</v>
      </c>
      <c r="AW15" s="20">
        <v>0</v>
      </c>
      <c r="AX15" s="20" t="s">
        <v>136</v>
      </c>
      <c r="AY15" s="20" t="s">
        <v>136</v>
      </c>
      <c r="AZ15" s="20" t="s">
        <v>136</v>
      </c>
      <c r="BA15" s="20" t="s">
        <v>136</v>
      </c>
      <c r="BB15" s="20"/>
      <c r="BC15" s="20">
        <v>0.240681699711875</v>
      </c>
      <c r="BD15" s="20">
        <v>0</v>
      </c>
      <c r="BE15" s="20" t="s">
        <v>136</v>
      </c>
      <c r="BF15" s="20">
        <v>0.355132600600995</v>
      </c>
      <c r="BG15" s="20">
        <v>1</v>
      </c>
      <c r="BH15" s="20" t="s">
        <v>136</v>
      </c>
      <c r="BI15" s="20"/>
      <c r="BJ15" s="20">
        <v>1</v>
      </c>
      <c r="BK15" s="20">
        <v>0</v>
      </c>
      <c r="BL15" s="20" t="s">
        <v>136</v>
      </c>
      <c r="BM15" s="20">
        <v>0.354038361484317</v>
      </c>
      <c r="BN15" s="20">
        <v>1</v>
      </c>
      <c r="BO15" s="20">
        <v>0.497142498502195</v>
      </c>
      <c r="BP15" s="20"/>
      <c r="BQ15" s="20">
        <v>0.458827206280016</v>
      </c>
      <c r="BR15" s="20">
        <v>0</v>
      </c>
      <c r="BS15" s="20"/>
      <c r="BT15" s="20">
        <v>0.458827206280016</v>
      </c>
      <c r="BU15" s="20">
        <v>0</v>
      </c>
      <c r="BV15" s="20"/>
      <c r="BW15" s="20">
        <v>0.59052800462057198</v>
      </c>
      <c r="BX15" s="20">
        <v>0</v>
      </c>
    </row>
    <row r="16" spans="2:76" x14ac:dyDescent="0.35">
      <c r="B16" s="18" t="s">
        <v>342</v>
      </c>
      <c r="C16" s="20">
        <v>0.21773461658590501</v>
      </c>
      <c r="D16" s="20">
        <v>0</v>
      </c>
      <c r="E16" s="20">
        <v>0.30565575434248399</v>
      </c>
      <c r="F16" s="20"/>
      <c r="G16" s="20">
        <v>0.33942096378048198</v>
      </c>
      <c r="H16" s="20">
        <v>0</v>
      </c>
      <c r="I16" s="20">
        <v>0.350602950622873</v>
      </c>
      <c r="J16" s="20"/>
      <c r="K16" s="20" t="s">
        <v>136</v>
      </c>
      <c r="L16" s="20">
        <v>1</v>
      </c>
      <c r="M16" s="20" t="s">
        <v>136</v>
      </c>
      <c r="N16" s="20">
        <v>0</v>
      </c>
      <c r="O16" s="20" t="s">
        <v>136</v>
      </c>
      <c r="P16" s="20" t="s">
        <v>136</v>
      </c>
      <c r="Q16" s="20" t="s">
        <v>136</v>
      </c>
      <c r="R16" s="20" t="s">
        <v>136</v>
      </c>
      <c r="S16" s="20" t="s">
        <v>136</v>
      </c>
      <c r="T16" s="20">
        <v>0.27163462388981402</v>
      </c>
      <c r="U16" s="20">
        <v>0</v>
      </c>
      <c r="V16" s="20" t="s">
        <v>136</v>
      </c>
      <c r="W16" s="20">
        <v>0</v>
      </c>
      <c r="X16" s="20" t="s">
        <v>136</v>
      </c>
      <c r="Y16" s="20" t="s">
        <v>136</v>
      </c>
      <c r="Z16" s="20">
        <v>0</v>
      </c>
      <c r="AA16" s="20"/>
      <c r="AB16" s="20">
        <v>0</v>
      </c>
      <c r="AC16" s="20">
        <v>0</v>
      </c>
      <c r="AD16" s="20">
        <v>0.43383810042556797</v>
      </c>
      <c r="AE16" s="20">
        <v>0</v>
      </c>
      <c r="AF16" s="20"/>
      <c r="AG16" s="20">
        <v>0.26806882511583602</v>
      </c>
      <c r="AH16" s="20">
        <v>0</v>
      </c>
      <c r="AI16" s="20">
        <v>0</v>
      </c>
      <c r="AJ16" s="20" t="s">
        <v>136</v>
      </c>
      <c r="AK16" s="20"/>
      <c r="AL16" s="20">
        <v>0.21909425927552401</v>
      </c>
      <c r="AM16" s="20">
        <v>0.26654480182972301</v>
      </c>
      <c r="AN16" s="20" t="s">
        <v>136</v>
      </c>
      <c r="AO16" s="20" t="s">
        <v>136</v>
      </c>
      <c r="AP16" s="20" t="s">
        <v>136</v>
      </c>
      <c r="AQ16" s="20" t="s">
        <v>136</v>
      </c>
      <c r="AR16" s="20"/>
      <c r="AS16" s="20">
        <v>0</v>
      </c>
      <c r="AT16" s="20" t="s">
        <v>136</v>
      </c>
      <c r="AU16" s="20" t="s">
        <v>136</v>
      </c>
      <c r="AV16" s="20">
        <v>0</v>
      </c>
      <c r="AW16" s="20">
        <v>0.53814924406901798</v>
      </c>
      <c r="AX16" s="20" t="s">
        <v>136</v>
      </c>
      <c r="AY16" s="20" t="s">
        <v>136</v>
      </c>
      <c r="AZ16" s="20" t="s">
        <v>136</v>
      </c>
      <c r="BA16" s="20" t="s">
        <v>136</v>
      </c>
      <c r="BB16" s="20"/>
      <c r="BC16" s="20">
        <v>0.29081180715321597</v>
      </c>
      <c r="BD16" s="20">
        <v>1</v>
      </c>
      <c r="BE16" s="20" t="s">
        <v>136</v>
      </c>
      <c r="BF16" s="20">
        <v>0</v>
      </c>
      <c r="BG16" s="20">
        <v>0</v>
      </c>
      <c r="BH16" s="20" t="s">
        <v>136</v>
      </c>
      <c r="BI16" s="20"/>
      <c r="BJ16" s="20">
        <v>0</v>
      </c>
      <c r="BK16" s="20">
        <v>0.38364079762957098</v>
      </c>
      <c r="BL16" s="20" t="s">
        <v>136</v>
      </c>
      <c r="BM16" s="20">
        <v>0.35777030966342699</v>
      </c>
      <c r="BN16" s="20">
        <v>0</v>
      </c>
      <c r="BO16" s="20">
        <v>0</v>
      </c>
      <c r="BP16" s="20"/>
      <c r="BQ16" s="20">
        <v>0.24203471670757601</v>
      </c>
      <c r="BR16" s="20">
        <v>0</v>
      </c>
      <c r="BS16" s="20"/>
      <c r="BT16" s="20">
        <v>0.24203471670757601</v>
      </c>
      <c r="BU16" s="20">
        <v>0</v>
      </c>
      <c r="BV16" s="20"/>
      <c r="BW16" s="20">
        <v>0.16736821880335501</v>
      </c>
      <c r="BX16" s="20">
        <v>0.33468171825919801</v>
      </c>
    </row>
    <row r="17" spans="2:76" x14ac:dyDescent="0.35">
      <c r="B17" s="18" t="s">
        <v>109</v>
      </c>
      <c r="C17" s="21">
        <v>0.19502668971571399</v>
      </c>
      <c r="D17" s="21">
        <v>0.34659891621487199</v>
      </c>
      <c r="E17" s="21">
        <v>0.133821894561581</v>
      </c>
      <c r="F17" s="21"/>
      <c r="G17" s="21">
        <v>0.32115807243903599</v>
      </c>
      <c r="H17" s="21">
        <v>0</v>
      </c>
      <c r="I17" s="21">
        <v>0.298794098754254</v>
      </c>
      <c r="J17" s="21"/>
      <c r="K17" s="21" t="s">
        <v>136</v>
      </c>
      <c r="L17" s="21">
        <v>-1</v>
      </c>
      <c r="M17" s="21" t="s">
        <v>136</v>
      </c>
      <c r="N17" s="21">
        <v>1</v>
      </c>
      <c r="O17" s="21" t="s">
        <v>136</v>
      </c>
      <c r="P17" s="21" t="s">
        <v>136</v>
      </c>
      <c r="Q17" s="21" t="s">
        <v>136</v>
      </c>
      <c r="R17" s="21" t="s">
        <v>136</v>
      </c>
      <c r="S17" s="21" t="s">
        <v>136</v>
      </c>
      <c r="T17" s="21">
        <v>0.224810277197417</v>
      </c>
      <c r="U17" s="21">
        <v>0.497142498502195</v>
      </c>
      <c r="V17" s="21" t="s">
        <v>136</v>
      </c>
      <c r="W17" s="21">
        <v>0</v>
      </c>
      <c r="X17" s="21" t="s">
        <v>136</v>
      </c>
      <c r="Y17" s="21" t="s">
        <v>136</v>
      </c>
      <c r="Z17" s="21">
        <v>0</v>
      </c>
      <c r="AA17" s="21"/>
      <c r="AB17" s="21">
        <v>0.59041479077442505</v>
      </c>
      <c r="AC17" s="21">
        <v>0.49824861769072398</v>
      </c>
      <c r="AD17" s="21">
        <v>-4.3151755761675202E-2</v>
      </c>
      <c r="AE17" s="21">
        <v>0</v>
      </c>
      <c r="AF17" s="21"/>
      <c r="AG17" s="21">
        <v>0.11736562305875201</v>
      </c>
      <c r="AH17" s="21">
        <v>0</v>
      </c>
      <c r="AI17" s="21">
        <v>1</v>
      </c>
      <c r="AJ17" s="21" t="s">
        <v>136</v>
      </c>
      <c r="AK17" s="21"/>
      <c r="AL17" s="21">
        <v>0.18671854194654999</v>
      </c>
      <c r="AM17" s="21">
        <v>0.25220308675348002</v>
      </c>
      <c r="AN17" s="21" t="s">
        <v>136</v>
      </c>
      <c r="AO17" s="21" t="s">
        <v>136</v>
      </c>
      <c r="AP17" s="21" t="s">
        <v>136</v>
      </c>
      <c r="AQ17" s="21" t="s">
        <v>136</v>
      </c>
      <c r="AR17" s="21"/>
      <c r="AS17" s="21">
        <v>0.72751881392473305</v>
      </c>
      <c r="AT17" s="21" t="s">
        <v>136</v>
      </c>
      <c r="AU17" s="21" t="s">
        <v>136</v>
      </c>
      <c r="AV17" s="21">
        <v>0.66251569107117203</v>
      </c>
      <c r="AW17" s="21">
        <v>-0.53814924406901798</v>
      </c>
      <c r="AX17" s="21" t="s">
        <v>136</v>
      </c>
      <c r="AY17" s="21" t="s">
        <v>136</v>
      </c>
      <c r="AZ17" s="21" t="s">
        <v>136</v>
      </c>
      <c r="BA17" s="21" t="s">
        <v>136</v>
      </c>
      <c r="BB17" s="21"/>
      <c r="BC17" s="21">
        <v>-5.0130107441341602E-2</v>
      </c>
      <c r="BD17" s="21">
        <v>-1</v>
      </c>
      <c r="BE17" s="21" t="s">
        <v>136</v>
      </c>
      <c r="BF17" s="21">
        <v>0.355132600600995</v>
      </c>
      <c r="BG17" s="21">
        <v>1</v>
      </c>
      <c r="BH17" s="21" t="s">
        <v>136</v>
      </c>
      <c r="BI17" s="21"/>
      <c r="BJ17" s="21">
        <v>1</v>
      </c>
      <c r="BK17" s="21">
        <v>-0.38364079762957098</v>
      </c>
      <c r="BL17" s="21" t="s">
        <v>136</v>
      </c>
      <c r="BM17" s="21">
        <v>-3.7319481791104302E-3</v>
      </c>
      <c r="BN17" s="21">
        <v>1</v>
      </c>
      <c r="BO17" s="21">
        <v>0.497142498502195</v>
      </c>
      <c r="BP17" s="21"/>
      <c r="BQ17" s="21">
        <v>0.21679248957243999</v>
      </c>
      <c r="BR17" s="21">
        <v>0</v>
      </c>
      <c r="BS17" s="21"/>
      <c r="BT17" s="21">
        <v>0.21679248957243999</v>
      </c>
      <c r="BU17" s="21">
        <v>0</v>
      </c>
      <c r="BV17" s="21"/>
      <c r="BW17" s="21">
        <v>0.42315978581721703</v>
      </c>
      <c r="BX17" s="21">
        <v>-0.33468171825919801</v>
      </c>
    </row>
    <row r="18" spans="2:76" x14ac:dyDescent="0.35">
      <c r="B18" s="33" t="s">
        <v>407</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X22"/>
  <sheetViews>
    <sheetView showGridLines="0" topLeftCell="A6" workbookViewId="0">
      <pane xSplit="2" topLeftCell="C1" activePane="topRight" state="frozen"/>
      <selection pane="topRight" activeCell="B9" sqref="B9"/>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65</v>
      </c>
      <c r="D7" s="10">
        <v>23</v>
      </c>
      <c r="E7" s="10">
        <v>42</v>
      </c>
      <c r="F7" s="10"/>
      <c r="G7" s="10">
        <v>20</v>
      </c>
      <c r="H7" s="10">
        <v>24</v>
      </c>
      <c r="I7" s="10">
        <v>21</v>
      </c>
      <c r="J7" s="10"/>
      <c r="K7" s="10">
        <v>4</v>
      </c>
      <c r="L7" s="10">
        <v>6</v>
      </c>
      <c r="M7" s="10">
        <v>2</v>
      </c>
      <c r="N7" s="10">
        <v>2</v>
      </c>
      <c r="O7" s="10">
        <v>2</v>
      </c>
      <c r="P7" s="10">
        <v>3</v>
      </c>
      <c r="Q7" s="10">
        <v>3</v>
      </c>
      <c r="R7" s="10">
        <v>5</v>
      </c>
      <c r="S7" s="10">
        <v>1</v>
      </c>
      <c r="T7" s="10">
        <v>19</v>
      </c>
      <c r="U7" s="10">
        <v>4</v>
      </c>
      <c r="V7" s="10">
        <v>2</v>
      </c>
      <c r="W7" s="10">
        <v>7</v>
      </c>
      <c r="X7" s="10">
        <v>4</v>
      </c>
      <c r="Y7" s="10" t="s">
        <v>135</v>
      </c>
      <c r="Z7" s="10">
        <v>1</v>
      </c>
      <c r="AA7" s="10"/>
      <c r="AB7" s="10">
        <v>13</v>
      </c>
      <c r="AC7" s="10">
        <v>25</v>
      </c>
      <c r="AD7" s="10">
        <v>16</v>
      </c>
      <c r="AE7" s="10">
        <v>9</v>
      </c>
      <c r="AF7" s="10"/>
      <c r="AG7" s="10">
        <v>38</v>
      </c>
      <c r="AH7" s="10">
        <v>9</v>
      </c>
      <c r="AI7" s="10">
        <v>14</v>
      </c>
      <c r="AJ7" s="10">
        <v>1</v>
      </c>
      <c r="AK7" s="10"/>
      <c r="AL7" s="10">
        <v>14</v>
      </c>
      <c r="AM7" s="10">
        <v>17</v>
      </c>
      <c r="AN7" s="10">
        <v>4</v>
      </c>
      <c r="AO7" s="10">
        <v>2</v>
      </c>
      <c r="AP7" s="10">
        <v>1</v>
      </c>
      <c r="AQ7" s="10">
        <v>7</v>
      </c>
      <c r="AR7" s="10"/>
      <c r="AS7" s="10">
        <v>21</v>
      </c>
      <c r="AT7" s="10">
        <v>5</v>
      </c>
      <c r="AU7" s="10">
        <v>5</v>
      </c>
      <c r="AV7" s="10">
        <v>15</v>
      </c>
      <c r="AW7" s="10">
        <v>9</v>
      </c>
      <c r="AX7" s="10">
        <v>1</v>
      </c>
      <c r="AY7" s="10">
        <v>1</v>
      </c>
      <c r="AZ7" s="10">
        <v>4</v>
      </c>
      <c r="BA7" s="10">
        <v>2</v>
      </c>
      <c r="BB7" s="10"/>
      <c r="BC7" s="10">
        <v>26</v>
      </c>
      <c r="BD7" s="10">
        <v>6</v>
      </c>
      <c r="BE7" s="10">
        <v>1</v>
      </c>
      <c r="BF7" s="10">
        <v>11</v>
      </c>
      <c r="BG7" s="10">
        <v>17</v>
      </c>
      <c r="BH7" s="10">
        <v>4</v>
      </c>
      <c r="BI7" s="10"/>
      <c r="BJ7" s="10">
        <v>12</v>
      </c>
      <c r="BK7" s="10">
        <v>19</v>
      </c>
      <c r="BL7" s="10">
        <v>8</v>
      </c>
      <c r="BM7" s="10">
        <v>14</v>
      </c>
      <c r="BN7" s="10">
        <v>7</v>
      </c>
      <c r="BO7" s="10">
        <v>5</v>
      </c>
      <c r="BP7" s="10"/>
      <c r="BQ7" s="10">
        <v>53</v>
      </c>
      <c r="BR7" s="10">
        <v>12</v>
      </c>
      <c r="BS7" s="10"/>
      <c r="BT7" s="10">
        <v>33</v>
      </c>
      <c r="BU7" s="10">
        <v>32</v>
      </c>
      <c r="BV7" s="10"/>
      <c r="BW7" s="10">
        <v>38</v>
      </c>
      <c r="BX7" s="10">
        <v>26</v>
      </c>
    </row>
    <row r="8" spans="2:76" ht="30" customHeight="1" x14ac:dyDescent="0.35">
      <c r="B8" s="11" t="s">
        <v>20</v>
      </c>
      <c r="C8" s="11">
        <v>64</v>
      </c>
      <c r="D8" s="11">
        <v>23</v>
      </c>
      <c r="E8" s="11">
        <v>40</v>
      </c>
      <c r="F8" s="11"/>
      <c r="G8" s="11">
        <v>19</v>
      </c>
      <c r="H8" s="11">
        <v>23</v>
      </c>
      <c r="I8" s="11">
        <v>22</v>
      </c>
      <c r="J8" s="11"/>
      <c r="K8" s="11">
        <v>5</v>
      </c>
      <c r="L8" s="11">
        <v>6</v>
      </c>
      <c r="M8" s="11">
        <v>2</v>
      </c>
      <c r="N8" s="11">
        <v>2</v>
      </c>
      <c r="O8" s="11">
        <v>2</v>
      </c>
      <c r="P8" s="11">
        <v>3</v>
      </c>
      <c r="Q8" s="11">
        <v>3</v>
      </c>
      <c r="R8" s="11">
        <v>5</v>
      </c>
      <c r="S8" s="11">
        <v>1</v>
      </c>
      <c r="T8" s="11">
        <v>18</v>
      </c>
      <c r="U8" s="11">
        <v>4</v>
      </c>
      <c r="V8" s="11">
        <v>2</v>
      </c>
      <c r="W8" s="11">
        <v>6</v>
      </c>
      <c r="X8" s="11">
        <v>5</v>
      </c>
      <c r="Y8" s="11" t="s">
        <v>135</v>
      </c>
      <c r="Z8" s="11">
        <v>1</v>
      </c>
      <c r="AA8" s="11"/>
      <c r="AB8" s="11">
        <v>12</v>
      </c>
      <c r="AC8" s="11">
        <v>25</v>
      </c>
      <c r="AD8" s="11">
        <v>16</v>
      </c>
      <c r="AE8" s="11">
        <v>9</v>
      </c>
      <c r="AF8" s="11"/>
      <c r="AG8" s="11">
        <v>38</v>
      </c>
      <c r="AH8" s="11">
        <v>9</v>
      </c>
      <c r="AI8" s="11">
        <v>13</v>
      </c>
      <c r="AJ8" s="11">
        <v>1</v>
      </c>
      <c r="AK8" s="11"/>
      <c r="AL8" s="11">
        <v>14</v>
      </c>
      <c r="AM8" s="11">
        <v>17</v>
      </c>
      <c r="AN8" s="11">
        <v>4</v>
      </c>
      <c r="AO8" s="11">
        <v>2</v>
      </c>
      <c r="AP8" s="11">
        <v>1</v>
      </c>
      <c r="AQ8" s="11">
        <v>7</v>
      </c>
      <c r="AR8" s="11"/>
      <c r="AS8" s="11">
        <v>21</v>
      </c>
      <c r="AT8" s="11">
        <v>5</v>
      </c>
      <c r="AU8" s="11">
        <v>5</v>
      </c>
      <c r="AV8" s="11">
        <v>15</v>
      </c>
      <c r="AW8" s="11">
        <v>9</v>
      </c>
      <c r="AX8" s="11">
        <v>1</v>
      </c>
      <c r="AY8" s="11">
        <v>1</v>
      </c>
      <c r="AZ8" s="11">
        <v>4</v>
      </c>
      <c r="BA8" s="11">
        <v>2</v>
      </c>
      <c r="BB8" s="11"/>
      <c r="BC8" s="11">
        <v>27</v>
      </c>
      <c r="BD8" s="11">
        <v>6</v>
      </c>
      <c r="BE8" s="11">
        <v>1</v>
      </c>
      <c r="BF8" s="11">
        <v>11</v>
      </c>
      <c r="BG8" s="11">
        <v>16</v>
      </c>
      <c r="BH8" s="11">
        <v>4</v>
      </c>
      <c r="BI8" s="11"/>
      <c r="BJ8" s="11">
        <v>12</v>
      </c>
      <c r="BK8" s="11">
        <v>18</v>
      </c>
      <c r="BL8" s="11">
        <v>8</v>
      </c>
      <c r="BM8" s="11">
        <v>14</v>
      </c>
      <c r="BN8" s="11">
        <v>7</v>
      </c>
      <c r="BO8" s="11">
        <v>5</v>
      </c>
      <c r="BP8" s="11"/>
      <c r="BQ8" s="11">
        <v>52</v>
      </c>
      <c r="BR8" s="11">
        <v>12</v>
      </c>
      <c r="BS8" s="11"/>
      <c r="BT8" s="11">
        <v>33</v>
      </c>
      <c r="BU8" s="11">
        <v>31</v>
      </c>
      <c r="BV8" s="11"/>
      <c r="BW8" s="11">
        <v>37</v>
      </c>
      <c r="BX8" s="11">
        <v>26</v>
      </c>
    </row>
    <row r="9" spans="2:76" x14ac:dyDescent="0.35">
      <c r="B9" s="18" t="s">
        <v>336</v>
      </c>
      <c r="C9" s="17">
        <v>1.4874932848241099E-2</v>
      </c>
      <c r="D9" s="17">
        <v>0</v>
      </c>
      <c r="E9" s="17">
        <v>2.3430471662807501E-2</v>
      </c>
      <c r="F9" s="17"/>
      <c r="G9" s="17">
        <v>0</v>
      </c>
      <c r="H9" s="17">
        <v>4.1351273046024699E-2</v>
      </c>
      <c r="I9" s="17">
        <v>0</v>
      </c>
      <c r="J9" s="17"/>
      <c r="K9" s="17">
        <v>0</v>
      </c>
      <c r="L9" s="17">
        <v>0</v>
      </c>
      <c r="M9" s="17">
        <v>0</v>
      </c>
      <c r="N9" s="17">
        <v>0</v>
      </c>
      <c r="O9" s="17">
        <v>0</v>
      </c>
      <c r="P9" s="17">
        <v>0</v>
      </c>
      <c r="Q9" s="17">
        <v>0</v>
      </c>
      <c r="R9" s="17">
        <v>0</v>
      </c>
      <c r="S9" s="17">
        <v>0</v>
      </c>
      <c r="T9" s="17">
        <v>0</v>
      </c>
      <c r="U9" s="17">
        <v>0.24865976201345399</v>
      </c>
      <c r="V9" s="17">
        <v>0</v>
      </c>
      <c r="W9" s="17">
        <v>0</v>
      </c>
      <c r="X9" s="17">
        <v>0</v>
      </c>
      <c r="Y9" s="17" t="s">
        <v>136</v>
      </c>
      <c r="Z9" s="17">
        <v>0</v>
      </c>
      <c r="AA9" s="17"/>
      <c r="AB9" s="17">
        <v>0</v>
      </c>
      <c r="AC9" s="17">
        <v>0</v>
      </c>
      <c r="AD9" s="17">
        <v>5.9519773698304503E-2</v>
      </c>
      <c r="AE9" s="17">
        <v>0</v>
      </c>
      <c r="AF9" s="17"/>
      <c r="AG9" s="17">
        <v>2.4938323101419298E-2</v>
      </c>
      <c r="AH9" s="17">
        <v>0</v>
      </c>
      <c r="AI9" s="17">
        <v>0</v>
      </c>
      <c r="AJ9" s="17">
        <v>0</v>
      </c>
      <c r="AK9" s="17"/>
      <c r="AL9" s="17">
        <v>0</v>
      </c>
      <c r="AM9" s="17">
        <v>0</v>
      </c>
      <c r="AN9" s="17">
        <v>0.23384436833279401</v>
      </c>
      <c r="AO9" s="17">
        <v>0</v>
      </c>
      <c r="AP9" s="17">
        <v>0</v>
      </c>
      <c r="AQ9" s="17">
        <v>0</v>
      </c>
      <c r="AR9" s="17"/>
      <c r="AS9" s="17">
        <v>0</v>
      </c>
      <c r="AT9" s="17">
        <v>0</v>
      </c>
      <c r="AU9" s="17">
        <v>0</v>
      </c>
      <c r="AV9" s="17">
        <v>6.3298065406060894E-2</v>
      </c>
      <c r="AW9" s="17">
        <v>0</v>
      </c>
      <c r="AX9" s="17">
        <v>0</v>
      </c>
      <c r="AY9" s="17">
        <v>0</v>
      </c>
      <c r="AZ9" s="17">
        <v>0</v>
      </c>
      <c r="BA9" s="17">
        <v>0</v>
      </c>
      <c r="BB9" s="17"/>
      <c r="BC9" s="17">
        <v>3.57112817745227E-2</v>
      </c>
      <c r="BD9" s="17">
        <v>0</v>
      </c>
      <c r="BE9" s="17">
        <v>0</v>
      </c>
      <c r="BF9" s="17">
        <v>0</v>
      </c>
      <c r="BG9" s="17">
        <v>0</v>
      </c>
      <c r="BH9" s="17">
        <v>0</v>
      </c>
      <c r="BI9" s="17"/>
      <c r="BJ9" s="17">
        <v>7.9785251213330605E-2</v>
      </c>
      <c r="BK9" s="17">
        <v>0</v>
      </c>
      <c r="BL9" s="17">
        <v>0</v>
      </c>
      <c r="BM9" s="17">
        <v>0</v>
      </c>
      <c r="BN9" s="17">
        <v>0</v>
      </c>
      <c r="BO9" s="17">
        <v>0</v>
      </c>
      <c r="BP9" s="17"/>
      <c r="BQ9" s="17">
        <v>1.8360800173317801E-2</v>
      </c>
      <c r="BR9" s="17">
        <v>0</v>
      </c>
      <c r="BS9" s="17"/>
      <c r="BT9" s="17">
        <v>0</v>
      </c>
      <c r="BU9" s="17">
        <v>3.0799049636092E-2</v>
      </c>
      <c r="BV9" s="17"/>
      <c r="BW9" s="17">
        <v>2.55867471524866E-2</v>
      </c>
      <c r="BX9" s="17">
        <v>0</v>
      </c>
    </row>
    <row r="10" spans="2:76" x14ac:dyDescent="0.35">
      <c r="B10" s="18" t="s">
        <v>337</v>
      </c>
      <c r="C10" s="17">
        <v>6.1941576836366898E-2</v>
      </c>
      <c r="D10" s="17">
        <v>8.0966992915392499E-2</v>
      </c>
      <c r="E10" s="17">
        <v>5.0998825874864102E-2</v>
      </c>
      <c r="F10" s="17"/>
      <c r="G10" s="17">
        <v>0.100532331471375</v>
      </c>
      <c r="H10" s="17">
        <v>4.1176565734727701E-2</v>
      </c>
      <c r="I10" s="17">
        <v>5.04249985703938E-2</v>
      </c>
      <c r="J10" s="17"/>
      <c r="K10" s="17">
        <v>0</v>
      </c>
      <c r="L10" s="17">
        <v>0</v>
      </c>
      <c r="M10" s="17">
        <v>0</v>
      </c>
      <c r="N10" s="17">
        <v>0</v>
      </c>
      <c r="O10" s="17">
        <v>0</v>
      </c>
      <c r="P10" s="17">
        <v>0</v>
      </c>
      <c r="Q10" s="17">
        <v>0</v>
      </c>
      <c r="R10" s="17">
        <v>0.19211245718345801</v>
      </c>
      <c r="S10" s="17">
        <v>1</v>
      </c>
      <c r="T10" s="17">
        <v>0.11110844353468</v>
      </c>
      <c r="U10" s="17">
        <v>0</v>
      </c>
      <c r="V10" s="17">
        <v>0</v>
      </c>
      <c r="W10" s="17">
        <v>0</v>
      </c>
      <c r="X10" s="17">
        <v>0</v>
      </c>
      <c r="Y10" s="17" t="s">
        <v>136</v>
      </c>
      <c r="Z10" s="17">
        <v>0</v>
      </c>
      <c r="AA10" s="17"/>
      <c r="AB10" s="17">
        <v>0</v>
      </c>
      <c r="AC10" s="17">
        <v>7.6970633231998306E-2</v>
      </c>
      <c r="AD10" s="17">
        <v>0.12868573729761501</v>
      </c>
      <c r="AE10" s="17">
        <v>0</v>
      </c>
      <c r="AF10" s="17"/>
      <c r="AG10" s="17">
        <v>2.4733349031808901E-2</v>
      </c>
      <c r="AH10" s="17">
        <v>0.23459085435326801</v>
      </c>
      <c r="AI10" s="17">
        <v>7.1529512499207401E-2</v>
      </c>
      <c r="AJ10" s="17">
        <v>0</v>
      </c>
      <c r="AK10" s="17"/>
      <c r="AL10" s="17">
        <v>0.15020715249427499</v>
      </c>
      <c r="AM10" s="17">
        <v>0.110753623428463</v>
      </c>
      <c r="AN10" s="17">
        <v>0</v>
      </c>
      <c r="AO10" s="17">
        <v>0</v>
      </c>
      <c r="AP10" s="17">
        <v>0</v>
      </c>
      <c r="AQ10" s="17">
        <v>0</v>
      </c>
      <c r="AR10" s="17"/>
      <c r="AS10" s="17">
        <v>9.7230512222846704E-2</v>
      </c>
      <c r="AT10" s="17">
        <v>0</v>
      </c>
      <c r="AU10" s="17">
        <v>0</v>
      </c>
      <c r="AV10" s="17">
        <v>6.2777803397585902E-2</v>
      </c>
      <c r="AW10" s="17">
        <v>0.105232223828511</v>
      </c>
      <c r="AX10" s="17">
        <v>0</v>
      </c>
      <c r="AY10" s="17">
        <v>0</v>
      </c>
      <c r="AZ10" s="17">
        <v>0</v>
      </c>
      <c r="BA10" s="17">
        <v>0</v>
      </c>
      <c r="BB10" s="17"/>
      <c r="BC10" s="17">
        <v>7.7067542085267907E-2</v>
      </c>
      <c r="BD10" s="17">
        <v>0.164124724256376</v>
      </c>
      <c r="BE10" s="17">
        <v>0</v>
      </c>
      <c r="BF10" s="17">
        <v>0</v>
      </c>
      <c r="BG10" s="17">
        <v>5.9167993869671101E-2</v>
      </c>
      <c r="BH10" s="17">
        <v>0</v>
      </c>
      <c r="BI10" s="17"/>
      <c r="BJ10" s="17">
        <v>8.0607891362495507E-2</v>
      </c>
      <c r="BK10" s="17">
        <v>5.21303749652305E-2</v>
      </c>
      <c r="BL10" s="17">
        <v>0.25193965977385202</v>
      </c>
      <c r="BM10" s="17">
        <v>0</v>
      </c>
      <c r="BN10" s="17">
        <v>0</v>
      </c>
      <c r="BO10" s="17">
        <v>0</v>
      </c>
      <c r="BP10" s="17"/>
      <c r="BQ10" s="17">
        <v>7.6457280601923694E-2</v>
      </c>
      <c r="BR10" s="17">
        <v>0</v>
      </c>
      <c r="BS10" s="17"/>
      <c r="BT10" s="17">
        <v>2.8533342818310301E-2</v>
      </c>
      <c r="BU10" s="17">
        <v>9.7706216959921793E-2</v>
      </c>
      <c r="BV10" s="17"/>
      <c r="BW10" s="17">
        <v>7.6705651700309699E-2</v>
      </c>
      <c r="BX10" s="17">
        <v>4.2785275826115403E-2</v>
      </c>
    </row>
    <row r="11" spans="2:76" x14ac:dyDescent="0.35">
      <c r="B11" s="18" t="s">
        <v>338</v>
      </c>
      <c r="C11" s="17">
        <v>0.25181112144922202</v>
      </c>
      <c r="D11" s="17">
        <v>0.35759451327002401</v>
      </c>
      <c r="E11" s="17">
        <v>0.190968230668282</v>
      </c>
      <c r="F11" s="17"/>
      <c r="G11" s="17">
        <v>0.20916652867421201</v>
      </c>
      <c r="H11" s="17">
        <v>0.297578626523407</v>
      </c>
      <c r="I11" s="17">
        <v>0.24067650944260599</v>
      </c>
      <c r="J11" s="17"/>
      <c r="K11" s="17">
        <v>0.48125987069203302</v>
      </c>
      <c r="L11" s="17">
        <v>0.50020761166210703</v>
      </c>
      <c r="M11" s="17">
        <v>0</v>
      </c>
      <c r="N11" s="17">
        <v>0</v>
      </c>
      <c r="O11" s="17">
        <v>0.49507326736798202</v>
      </c>
      <c r="P11" s="17">
        <v>0.333229394663561</v>
      </c>
      <c r="Q11" s="17">
        <v>0.31415060929352501</v>
      </c>
      <c r="R11" s="17">
        <v>0.191932857968062</v>
      </c>
      <c r="S11" s="17">
        <v>0</v>
      </c>
      <c r="T11" s="17">
        <v>0.154076050455805</v>
      </c>
      <c r="U11" s="17">
        <v>0.24865976201345399</v>
      </c>
      <c r="V11" s="17">
        <v>0</v>
      </c>
      <c r="W11" s="17">
        <v>0.29088656950094399</v>
      </c>
      <c r="X11" s="17">
        <v>0.25140162661430199</v>
      </c>
      <c r="Y11" s="17" t="s">
        <v>136</v>
      </c>
      <c r="Z11" s="17">
        <v>0</v>
      </c>
      <c r="AA11" s="17"/>
      <c r="AB11" s="17">
        <v>0.15074009420978501</v>
      </c>
      <c r="AC11" s="17">
        <v>0.198830593803141</v>
      </c>
      <c r="AD11" s="17">
        <v>0.19466698345188199</v>
      </c>
      <c r="AE11" s="17">
        <v>0.45569013018196403</v>
      </c>
      <c r="AF11" s="17"/>
      <c r="AG11" s="17">
        <v>0.23355806789897501</v>
      </c>
      <c r="AH11" s="17">
        <v>0.359448236892146</v>
      </c>
      <c r="AI11" s="17">
        <v>0.22669242401998099</v>
      </c>
      <c r="AJ11" s="17">
        <v>0</v>
      </c>
      <c r="AK11" s="17"/>
      <c r="AL11" s="17">
        <v>0.209508437783577</v>
      </c>
      <c r="AM11" s="17">
        <v>0.30877221148143902</v>
      </c>
      <c r="AN11" s="17">
        <v>0.30779276565758301</v>
      </c>
      <c r="AO11" s="17">
        <v>0</v>
      </c>
      <c r="AP11" s="17">
        <v>0</v>
      </c>
      <c r="AQ11" s="17">
        <v>0.120188439641556</v>
      </c>
      <c r="AR11" s="17"/>
      <c r="AS11" s="17">
        <v>0.24099772904745301</v>
      </c>
      <c r="AT11" s="17">
        <v>0.40683245191888401</v>
      </c>
      <c r="AU11" s="17">
        <v>0.40683245191888401</v>
      </c>
      <c r="AV11" s="17">
        <v>0.28947546769270299</v>
      </c>
      <c r="AW11" s="17">
        <v>0.31391135262499298</v>
      </c>
      <c r="AX11" s="17">
        <v>0</v>
      </c>
      <c r="AY11" s="17">
        <v>1</v>
      </c>
      <c r="AZ11" s="17">
        <v>0.23943568372068999</v>
      </c>
      <c r="BA11" s="17">
        <v>0</v>
      </c>
      <c r="BB11" s="17"/>
      <c r="BC11" s="17">
        <v>0.28917868944588598</v>
      </c>
      <c r="BD11" s="17">
        <v>0.145775116170169</v>
      </c>
      <c r="BE11" s="17">
        <v>1</v>
      </c>
      <c r="BF11" s="17">
        <v>0.18407139363359901</v>
      </c>
      <c r="BG11" s="17">
        <v>0.22648064088254199</v>
      </c>
      <c r="BH11" s="17">
        <v>0.25244821335336798</v>
      </c>
      <c r="BI11" s="17"/>
      <c r="BJ11" s="17">
        <v>0.337809501803988</v>
      </c>
      <c r="BK11" s="17">
        <v>0.20376286605528601</v>
      </c>
      <c r="BL11" s="17">
        <v>0.26449985945863302</v>
      </c>
      <c r="BM11" s="17">
        <v>0.24728793323234899</v>
      </c>
      <c r="BN11" s="17">
        <v>0.132072273783645</v>
      </c>
      <c r="BO11" s="17">
        <v>0.378244588960582</v>
      </c>
      <c r="BP11" s="17"/>
      <c r="BQ11" s="17">
        <v>0.231676122130303</v>
      </c>
      <c r="BR11" s="17">
        <v>0.33773142042724602</v>
      </c>
      <c r="BS11" s="17"/>
      <c r="BT11" s="17">
        <v>0.28280533197052499</v>
      </c>
      <c r="BU11" s="17">
        <v>0.218630774813451</v>
      </c>
      <c r="BV11" s="17"/>
      <c r="BW11" s="17">
        <v>0.18849497606278601</v>
      </c>
      <c r="BX11" s="17">
        <v>0.35076818636879598</v>
      </c>
    </row>
    <row r="12" spans="2:76" x14ac:dyDescent="0.35">
      <c r="B12" s="18" t="s">
        <v>339</v>
      </c>
      <c r="C12" s="17">
        <v>0.26183780220645397</v>
      </c>
      <c r="D12" s="17">
        <v>0.31620936153969997</v>
      </c>
      <c r="E12" s="17">
        <v>0.230565191363099</v>
      </c>
      <c r="F12" s="17"/>
      <c r="G12" s="17">
        <v>0.248709289948219</v>
      </c>
      <c r="H12" s="17">
        <v>0.21489218144733799</v>
      </c>
      <c r="I12" s="17">
        <v>0.32222635703171598</v>
      </c>
      <c r="J12" s="17"/>
      <c r="K12" s="17">
        <v>0.51874012930796698</v>
      </c>
      <c r="L12" s="17">
        <v>0.18591116789116199</v>
      </c>
      <c r="M12" s="17">
        <v>1</v>
      </c>
      <c r="N12" s="17">
        <v>0.51118800102648099</v>
      </c>
      <c r="O12" s="17">
        <v>0</v>
      </c>
      <c r="P12" s="17">
        <v>0.333229394663561</v>
      </c>
      <c r="Q12" s="17">
        <v>0</v>
      </c>
      <c r="R12" s="17">
        <v>0</v>
      </c>
      <c r="S12" s="17">
        <v>0</v>
      </c>
      <c r="T12" s="17">
        <v>0.15255650559291001</v>
      </c>
      <c r="U12" s="17">
        <v>0.24583373022400701</v>
      </c>
      <c r="V12" s="17">
        <v>1</v>
      </c>
      <c r="W12" s="17">
        <v>0.28680247864047997</v>
      </c>
      <c r="X12" s="17">
        <v>0.502333200057134</v>
      </c>
      <c r="Y12" s="17" t="s">
        <v>136</v>
      </c>
      <c r="Z12" s="17">
        <v>0</v>
      </c>
      <c r="AA12" s="17"/>
      <c r="AB12" s="17">
        <v>0.292110669321135</v>
      </c>
      <c r="AC12" s="17">
        <v>0.368688481474652</v>
      </c>
      <c r="AD12" s="17">
        <v>0.255658859916857</v>
      </c>
      <c r="AE12" s="17">
        <v>0</v>
      </c>
      <c r="AF12" s="17"/>
      <c r="AG12" s="17">
        <v>0.24750079352646001</v>
      </c>
      <c r="AH12" s="17">
        <v>0.31078479888749699</v>
      </c>
      <c r="AI12" s="17">
        <v>0.28914316675989699</v>
      </c>
      <c r="AJ12" s="17">
        <v>0</v>
      </c>
      <c r="AK12" s="17"/>
      <c r="AL12" s="17">
        <v>0.19747458434961701</v>
      </c>
      <c r="AM12" s="17">
        <v>0.25834981975336402</v>
      </c>
      <c r="AN12" s="17">
        <v>0.23285638615367499</v>
      </c>
      <c r="AO12" s="17">
        <v>0.49559356991444098</v>
      </c>
      <c r="AP12" s="17">
        <v>1</v>
      </c>
      <c r="AQ12" s="17">
        <v>0.29922349809827298</v>
      </c>
      <c r="AR12" s="17"/>
      <c r="AS12" s="17">
        <v>0.28896034500519602</v>
      </c>
      <c r="AT12" s="17">
        <v>0.41432438218621598</v>
      </c>
      <c r="AU12" s="17">
        <v>0.41432438218621598</v>
      </c>
      <c r="AV12" s="17">
        <v>0.206856675442675</v>
      </c>
      <c r="AW12" s="17">
        <v>0.33245950017088999</v>
      </c>
      <c r="AX12" s="17">
        <v>0</v>
      </c>
      <c r="AY12" s="17">
        <v>0</v>
      </c>
      <c r="AZ12" s="17">
        <v>0.23943568372068999</v>
      </c>
      <c r="BA12" s="17">
        <v>0</v>
      </c>
      <c r="BB12" s="17"/>
      <c r="BC12" s="17">
        <v>0.248663448077314</v>
      </c>
      <c r="BD12" s="17">
        <v>0.35445670967990001</v>
      </c>
      <c r="BE12" s="17">
        <v>0</v>
      </c>
      <c r="BF12" s="17">
        <v>0.284446962006697</v>
      </c>
      <c r="BG12" s="17">
        <v>0.31222891153781002</v>
      </c>
      <c r="BH12" s="17">
        <v>0</v>
      </c>
      <c r="BI12" s="17"/>
      <c r="BJ12" s="17">
        <v>0.172027927083997</v>
      </c>
      <c r="BK12" s="17">
        <v>0.26024856492987503</v>
      </c>
      <c r="BL12" s="17">
        <v>0</v>
      </c>
      <c r="BM12" s="17">
        <v>0.18971313472208501</v>
      </c>
      <c r="BN12" s="17">
        <v>0.60180915930812795</v>
      </c>
      <c r="BO12" s="17">
        <v>0.621755411039418</v>
      </c>
      <c r="BP12" s="17"/>
      <c r="BQ12" s="17">
        <v>0.25752314895442202</v>
      </c>
      <c r="BR12" s="17">
        <v>0.28024933982457401</v>
      </c>
      <c r="BS12" s="17"/>
      <c r="BT12" s="17">
        <v>0.30398636930935902</v>
      </c>
      <c r="BU12" s="17">
        <v>0.216716341031817</v>
      </c>
      <c r="BV12" s="17"/>
      <c r="BW12" s="17">
        <v>0.35085797006515801</v>
      </c>
      <c r="BX12" s="17">
        <v>0.14270903203759799</v>
      </c>
    </row>
    <row r="13" spans="2:76" x14ac:dyDescent="0.35">
      <c r="B13" s="18" t="s">
        <v>340</v>
      </c>
      <c r="C13" s="17">
        <v>0.38072814832325702</v>
      </c>
      <c r="D13" s="17">
        <v>0.24522913227488299</v>
      </c>
      <c r="E13" s="17">
        <v>0.45866242224332399</v>
      </c>
      <c r="F13" s="17"/>
      <c r="G13" s="17">
        <v>0.39332926622834102</v>
      </c>
      <c r="H13" s="17">
        <v>0.36466607684516</v>
      </c>
      <c r="I13" s="17">
        <v>0.38667213495528402</v>
      </c>
      <c r="J13" s="17"/>
      <c r="K13" s="17">
        <v>0</v>
      </c>
      <c r="L13" s="17">
        <v>0.313881220446731</v>
      </c>
      <c r="M13" s="17">
        <v>0</v>
      </c>
      <c r="N13" s="17">
        <v>0.48881199897351901</v>
      </c>
      <c r="O13" s="17">
        <v>0.50492673263201804</v>
      </c>
      <c r="P13" s="17">
        <v>0.33354121067287701</v>
      </c>
      <c r="Q13" s="17">
        <v>0.37526912026210202</v>
      </c>
      <c r="R13" s="17">
        <v>0.61595468484848004</v>
      </c>
      <c r="S13" s="17">
        <v>0</v>
      </c>
      <c r="T13" s="17">
        <v>0.53213172811004095</v>
      </c>
      <c r="U13" s="17">
        <v>0.256846745749086</v>
      </c>
      <c r="V13" s="17">
        <v>0</v>
      </c>
      <c r="W13" s="17">
        <v>0.42231095185857598</v>
      </c>
      <c r="X13" s="17">
        <v>0.24626517332856401</v>
      </c>
      <c r="Y13" s="17" t="s">
        <v>136</v>
      </c>
      <c r="Z13" s="17">
        <v>1</v>
      </c>
      <c r="AA13" s="17"/>
      <c r="AB13" s="17">
        <v>0.48049784106622201</v>
      </c>
      <c r="AC13" s="17">
        <v>0.318558978686383</v>
      </c>
      <c r="AD13" s="17">
        <v>0.36146864563534198</v>
      </c>
      <c r="AE13" s="17">
        <v>0.54430986981803597</v>
      </c>
      <c r="AF13" s="17"/>
      <c r="AG13" s="17">
        <v>0.42097454133488899</v>
      </c>
      <c r="AH13" s="17">
        <v>9.5176109867087799E-2</v>
      </c>
      <c r="AI13" s="17">
        <v>0.41263489672091502</v>
      </c>
      <c r="AJ13" s="17">
        <v>1</v>
      </c>
      <c r="AK13" s="17"/>
      <c r="AL13" s="17">
        <v>0.37648132346443802</v>
      </c>
      <c r="AM13" s="17">
        <v>0.32212434533673301</v>
      </c>
      <c r="AN13" s="17">
        <v>0.22550647985594799</v>
      </c>
      <c r="AO13" s="17">
        <v>0.50440643008555897</v>
      </c>
      <c r="AP13" s="17">
        <v>0</v>
      </c>
      <c r="AQ13" s="17">
        <v>0.58058806226017101</v>
      </c>
      <c r="AR13" s="17"/>
      <c r="AS13" s="17">
        <v>0.32958769269632698</v>
      </c>
      <c r="AT13" s="17">
        <v>0.17884316589490001</v>
      </c>
      <c r="AU13" s="17">
        <v>0.17884316589490001</v>
      </c>
      <c r="AV13" s="17">
        <v>0.31584914979070899</v>
      </c>
      <c r="AW13" s="17">
        <v>0.24839692337560701</v>
      </c>
      <c r="AX13" s="17">
        <v>1</v>
      </c>
      <c r="AY13" s="17">
        <v>0</v>
      </c>
      <c r="AZ13" s="17">
        <v>0.52112863255861896</v>
      </c>
      <c r="BA13" s="17">
        <v>1</v>
      </c>
      <c r="BB13" s="17"/>
      <c r="BC13" s="17">
        <v>0.34937903861700997</v>
      </c>
      <c r="BD13" s="17">
        <v>0.33564344989355599</v>
      </c>
      <c r="BE13" s="17">
        <v>0</v>
      </c>
      <c r="BF13" s="17">
        <v>0.53148164435970402</v>
      </c>
      <c r="BG13" s="17">
        <v>0.34499721159087698</v>
      </c>
      <c r="BH13" s="17">
        <v>0.50365505422409096</v>
      </c>
      <c r="BI13" s="17"/>
      <c r="BJ13" s="17">
        <v>0.32976942853618901</v>
      </c>
      <c r="BK13" s="17">
        <v>0.483858194049608</v>
      </c>
      <c r="BL13" s="17">
        <v>0.36968594440340602</v>
      </c>
      <c r="BM13" s="17">
        <v>0.495821629549348</v>
      </c>
      <c r="BN13" s="17">
        <v>0.26611856690822699</v>
      </c>
      <c r="BO13" s="17">
        <v>0</v>
      </c>
      <c r="BP13" s="17"/>
      <c r="BQ13" s="17">
        <v>0.398072970990481</v>
      </c>
      <c r="BR13" s="17">
        <v>0.30671412300921802</v>
      </c>
      <c r="BS13" s="17"/>
      <c r="BT13" s="17">
        <v>0.384674955901805</v>
      </c>
      <c r="BU13" s="17">
        <v>0.37650295783257198</v>
      </c>
      <c r="BV13" s="17"/>
      <c r="BW13" s="17">
        <v>0.33376209164712101</v>
      </c>
      <c r="BX13" s="17">
        <v>0.42795397281820902</v>
      </c>
    </row>
    <row r="14" spans="2:76" x14ac:dyDescent="0.35">
      <c r="B14" s="18" t="s">
        <v>97</v>
      </c>
      <c r="C14" s="17">
        <v>2.88064183364584E-2</v>
      </c>
      <c r="D14" s="17">
        <v>0</v>
      </c>
      <c r="E14" s="17">
        <v>4.53748581876239E-2</v>
      </c>
      <c r="F14" s="17"/>
      <c r="G14" s="17">
        <v>4.82625836778535E-2</v>
      </c>
      <c r="H14" s="17">
        <v>4.03352764033423E-2</v>
      </c>
      <c r="I14" s="17">
        <v>0</v>
      </c>
      <c r="J14" s="17"/>
      <c r="K14" s="17">
        <v>0</v>
      </c>
      <c r="L14" s="17">
        <v>0</v>
      </c>
      <c r="M14" s="17">
        <v>0</v>
      </c>
      <c r="N14" s="17">
        <v>0</v>
      </c>
      <c r="O14" s="17">
        <v>0</v>
      </c>
      <c r="P14" s="17">
        <v>0</v>
      </c>
      <c r="Q14" s="17">
        <v>0.31058027044437297</v>
      </c>
      <c r="R14" s="17">
        <v>0</v>
      </c>
      <c r="S14" s="17">
        <v>0</v>
      </c>
      <c r="T14" s="17">
        <v>5.0127272306564101E-2</v>
      </c>
      <c r="U14" s="17">
        <v>0</v>
      </c>
      <c r="V14" s="17">
        <v>0</v>
      </c>
      <c r="W14" s="17">
        <v>0</v>
      </c>
      <c r="X14" s="17">
        <v>0</v>
      </c>
      <c r="Y14" s="17" t="s">
        <v>136</v>
      </c>
      <c r="Z14" s="17">
        <v>0</v>
      </c>
      <c r="AA14" s="17"/>
      <c r="AB14" s="17">
        <v>7.6651395402858105E-2</v>
      </c>
      <c r="AC14" s="17">
        <v>3.6951312803826103E-2</v>
      </c>
      <c r="AD14" s="17">
        <v>0</v>
      </c>
      <c r="AE14" s="17">
        <v>0</v>
      </c>
      <c r="AF14" s="17"/>
      <c r="AG14" s="17">
        <v>4.82949251064482E-2</v>
      </c>
      <c r="AH14" s="17">
        <v>0</v>
      </c>
      <c r="AI14" s="17">
        <v>0</v>
      </c>
      <c r="AJ14" s="17">
        <v>0</v>
      </c>
      <c r="AK14" s="17"/>
      <c r="AL14" s="17">
        <v>6.6328501908094001E-2</v>
      </c>
      <c r="AM14" s="17">
        <v>0</v>
      </c>
      <c r="AN14" s="17">
        <v>0</v>
      </c>
      <c r="AO14" s="17">
        <v>0</v>
      </c>
      <c r="AP14" s="17">
        <v>0</v>
      </c>
      <c r="AQ14" s="17">
        <v>0</v>
      </c>
      <c r="AR14" s="17"/>
      <c r="AS14" s="17">
        <v>4.3223721028176197E-2</v>
      </c>
      <c r="AT14" s="17">
        <v>0</v>
      </c>
      <c r="AU14" s="17">
        <v>0</v>
      </c>
      <c r="AV14" s="17">
        <v>6.1742838270265901E-2</v>
      </c>
      <c r="AW14" s="17">
        <v>0</v>
      </c>
      <c r="AX14" s="17">
        <v>0</v>
      </c>
      <c r="AY14" s="17">
        <v>0</v>
      </c>
      <c r="AZ14" s="17">
        <v>0</v>
      </c>
      <c r="BA14" s="17">
        <v>0</v>
      </c>
      <c r="BB14" s="17"/>
      <c r="BC14" s="17">
        <v>0</v>
      </c>
      <c r="BD14" s="17">
        <v>0</v>
      </c>
      <c r="BE14" s="17">
        <v>0</v>
      </c>
      <c r="BF14" s="17">
        <v>0</v>
      </c>
      <c r="BG14" s="17">
        <v>5.7125242119099702E-2</v>
      </c>
      <c r="BH14" s="17">
        <v>0.24389673242254101</v>
      </c>
      <c r="BI14" s="17"/>
      <c r="BJ14" s="17">
        <v>0</v>
      </c>
      <c r="BK14" s="17">
        <v>0</v>
      </c>
      <c r="BL14" s="17">
        <v>0.11387453636410901</v>
      </c>
      <c r="BM14" s="17">
        <v>6.7177302496217894E-2</v>
      </c>
      <c r="BN14" s="17">
        <v>0</v>
      </c>
      <c r="BO14" s="17">
        <v>0</v>
      </c>
      <c r="BP14" s="17"/>
      <c r="BQ14" s="17">
        <v>1.79096771495528E-2</v>
      </c>
      <c r="BR14" s="17">
        <v>7.5305116738962202E-2</v>
      </c>
      <c r="BS14" s="17"/>
      <c r="BT14" s="17">
        <v>0</v>
      </c>
      <c r="BU14" s="17">
        <v>5.9644659726146097E-2</v>
      </c>
      <c r="BV14" s="17"/>
      <c r="BW14" s="17">
        <v>2.4592563372138401E-2</v>
      </c>
      <c r="BX14" s="17">
        <v>3.5783532949281299E-2</v>
      </c>
    </row>
    <row r="15" spans="2:76" x14ac:dyDescent="0.35">
      <c r="B15" s="18" t="s">
        <v>341</v>
      </c>
      <c r="C15" s="20">
        <v>7.6816509684608E-2</v>
      </c>
      <c r="D15" s="20">
        <v>8.0966992915392499E-2</v>
      </c>
      <c r="E15" s="20">
        <v>7.4429297537671593E-2</v>
      </c>
      <c r="F15" s="20"/>
      <c r="G15" s="20">
        <v>0.100532331471375</v>
      </c>
      <c r="H15" s="20">
        <v>8.2527838780752399E-2</v>
      </c>
      <c r="I15" s="20">
        <v>5.04249985703938E-2</v>
      </c>
      <c r="J15" s="20"/>
      <c r="K15" s="20">
        <v>0</v>
      </c>
      <c r="L15" s="20">
        <v>0</v>
      </c>
      <c r="M15" s="20">
        <v>0</v>
      </c>
      <c r="N15" s="20">
        <v>0</v>
      </c>
      <c r="O15" s="20">
        <v>0</v>
      </c>
      <c r="P15" s="20">
        <v>0</v>
      </c>
      <c r="Q15" s="20">
        <v>0</v>
      </c>
      <c r="R15" s="20">
        <v>0.19211245718345801</v>
      </c>
      <c r="S15" s="20">
        <v>1</v>
      </c>
      <c r="T15" s="20">
        <v>0.11110844353468</v>
      </c>
      <c r="U15" s="20">
        <v>0.24865976201345399</v>
      </c>
      <c r="V15" s="20">
        <v>0</v>
      </c>
      <c r="W15" s="20">
        <v>0</v>
      </c>
      <c r="X15" s="20">
        <v>0</v>
      </c>
      <c r="Y15" s="20" t="s">
        <v>136</v>
      </c>
      <c r="Z15" s="20">
        <v>0</v>
      </c>
      <c r="AA15" s="20"/>
      <c r="AB15" s="20">
        <v>0</v>
      </c>
      <c r="AC15" s="20">
        <v>7.6970633231998306E-2</v>
      </c>
      <c r="AD15" s="20">
        <v>0.18820551099591901</v>
      </c>
      <c r="AE15" s="20">
        <v>0</v>
      </c>
      <c r="AF15" s="20"/>
      <c r="AG15" s="20">
        <v>4.9671672133228199E-2</v>
      </c>
      <c r="AH15" s="20">
        <v>0.23459085435326801</v>
      </c>
      <c r="AI15" s="20">
        <v>7.1529512499207401E-2</v>
      </c>
      <c r="AJ15" s="20">
        <v>0</v>
      </c>
      <c r="AK15" s="20"/>
      <c r="AL15" s="20">
        <v>0.15020715249427499</v>
      </c>
      <c r="AM15" s="20">
        <v>0.110753623428463</v>
      </c>
      <c r="AN15" s="20">
        <v>0.23384436833279401</v>
      </c>
      <c r="AO15" s="20">
        <v>0</v>
      </c>
      <c r="AP15" s="20">
        <v>0</v>
      </c>
      <c r="AQ15" s="20">
        <v>0</v>
      </c>
      <c r="AR15" s="20"/>
      <c r="AS15" s="20">
        <v>9.7230512222846704E-2</v>
      </c>
      <c r="AT15" s="20">
        <v>0</v>
      </c>
      <c r="AU15" s="20">
        <v>0</v>
      </c>
      <c r="AV15" s="20">
        <v>0.12607586880364699</v>
      </c>
      <c r="AW15" s="20">
        <v>0.105232223828511</v>
      </c>
      <c r="AX15" s="20">
        <v>0</v>
      </c>
      <c r="AY15" s="20">
        <v>0</v>
      </c>
      <c r="AZ15" s="20">
        <v>0</v>
      </c>
      <c r="BA15" s="20">
        <v>0</v>
      </c>
      <c r="BB15" s="20"/>
      <c r="BC15" s="20">
        <v>0.112778823859791</v>
      </c>
      <c r="BD15" s="20">
        <v>0.164124724256376</v>
      </c>
      <c r="BE15" s="20">
        <v>0</v>
      </c>
      <c r="BF15" s="20">
        <v>0</v>
      </c>
      <c r="BG15" s="20">
        <v>5.9167993869671101E-2</v>
      </c>
      <c r="BH15" s="20">
        <v>0</v>
      </c>
      <c r="BI15" s="20"/>
      <c r="BJ15" s="20">
        <v>0.16039314257582599</v>
      </c>
      <c r="BK15" s="20">
        <v>5.21303749652305E-2</v>
      </c>
      <c r="BL15" s="20">
        <v>0.25193965977385202</v>
      </c>
      <c r="BM15" s="20">
        <v>0</v>
      </c>
      <c r="BN15" s="20">
        <v>0</v>
      </c>
      <c r="BO15" s="20">
        <v>0</v>
      </c>
      <c r="BP15" s="20"/>
      <c r="BQ15" s="20">
        <v>9.4818080775241495E-2</v>
      </c>
      <c r="BR15" s="20">
        <v>0</v>
      </c>
      <c r="BS15" s="20"/>
      <c r="BT15" s="20">
        <v>2.8533342818310301E-2</v>
      </c>
      <c r="BU15" s="20">
        <v>0.128505266596014</v>
      </c>
      <c r="BV15" s="20"/>
      <c r="BW15" s="20">
        <v>0.10229239885279599</v>
      </c>
      <c r="BX15" s="20">
        <v>4.2785275826115403E-2</v>
      </c>
    </row>
    <row r="16" spans="2:76" x14ac:dyDescent="0.35">
      <c r="B16" s="18" t="s">
        <v>342</v>
      </c>
      <c r="C16" s="20">
        <v>0.64256595052971099</v>
      </c>
      <c r="D16" s="20">
        <v>0.561438493814583</v>
      </c>
      <c r="E16" s="20">
        <v>0.68922761360642304</v>
      </c>
      <c r="F16" s="20"/>
      <c r="G16" s="20">
        <v>0.64203855617656003</v>
      </c>
      <c r="H16" s="20">
        <v>0.57955825829249796</v>
      </c>
      <c r="I16" s="20">
        <v>0.70889849198699995</v>
      </c>
      <c r="J16" s="20"/>
      <c r="K16" s="20">
        <v>0.51874012930796698</v>
      </c>
      <c r="L16" s="20">
        <v>0.49979238833789302</v>
      </c>
      <c r="M16" s="20">
        <v>1</v>
      </c>
      <c r="N16" s="20">
        <v>1</v>
      </c>
      <c r="O16" s="20">
        <v>0.50492673263201804</v>
      </c>
      <c r="P16" s="20">
        <v>0.66677060533643895</v>
      </c>
      <c r="Q16" s="20">
        <v>0.37526912026210202</v>
      </c>
      <c r="R16" s="20">
        <v>0.61595468484848004</v>
      </c>
      <c r="S16" s="20">
        <v>0</v>
      </c>
      <c r="T16" s="20">
        <v>0.68468823370295095</v>
      </c>
      <c r="U16" s="20">
        <v>0.50268047597309296</v>
      </c>
      <c r="V16" s="20">
        <v>1</v>
      </c>
      <c r="W16" s="20">
        <v>0.70911343049905595</v>
      </c>
      <c r="X16" s="20">
        <v>0.74859837338569801</v>
      </c>
      <c r="Y16" s="20" t="s">
        <v>136</v>
      </c>
      <c r="Z16" s="20">
        <v>1</v>
      </c>
      <c r="AA16" s="20"/>
      <c r="AB16" s="20">
        <v>0.77260851038735701</v>
      </c>
      <c r="AC16" s="20">
        <v>0.687247460161035</v>
      </c>
      <c r="AD16" s="20">
        <v>0.61712750555219897</v>
      </c>
      <c r="AE16" s="20">
        <v>0.54430986981803597</v>
      </c>
      <c r="AF16" s="20"/>
      <c r="AG16" s="20">
        <v>0.66847533486134902</v>
      </c>
      <c r="AH16" s="20">
        <v>0.40596090875458501</v>
      </c>
      <c r="AI16" s="20">
        <v>0.70177806348081095</v>
      </c>
      <c r="AJ16" s="20">
        <v>1</v>
      </c>
      <c r="AK16" s="20"/>
      <c r="AL16" s="20">
        <v>0.57395590781405403</v>
      </c>
      <c r="AM16" s="20">
        <v>0.58047416509009797</v>
      </c>
      <c r="AN16" s="20">
        <v>0.458362866009623</v>
      </c>
      <c r="AO16" s="20">
        <v>1</v>
      </c>
      <c r="AP16" s="20">
        <v>1</v>
      </c>
      <c r="AQ16" s="20">
        <v>0.87981156035844399</v>
      </c>
      <c r="AR16" s="20"/>
      <c r="AS16" s="20">
        <v>0.618548037701524</v>
      </c>
      <c r="AT16" s="20">
        <v>0.59316754808111605</v>
      </c>
      <c r="AU16" s="20">
        <v>0.59316754808111605</v>
      </c>
      <c r="AV16" s="20">
        <v>0.52270582523338405</v>
      </c>
      <c r="AW16" s="20">
        <v>0.58085642354649603</v>
      </c>
      <c r="AX16" s="20">
        <v>1</v>
      </c>
      <c r="AY16" s="20">
        <v>0</v>
      </c>
      <c r="AZ16" s="20">
        <v>0.76056431627930998</v>
      </c>
      <c r="BA16" s="20">
        <v>1</v>
      </c>
      <c r="BB16" s="20"/>
      <c r="BC16" s="20">
        <v>0.59804248669432403</v>
      </c>
      <c r="BD16" s="20">
        <v>0.69010015957345605</v>
      </c>
      <c r="BE16" s="20">
        <v>0</v>
      </c>
      <c r="BF16" s="20">
        <v>0.81592860636640097</v>
      </c>
      <c r="BG16" s="20">
        <v>0.657226123128687</v>
      </c>
      <c r="BH16" s="20">
        <v>0.50365505422409096</v>
      </c>
      <c r="BI16" s="20"/>
      <c r="BJ16" s="20">
        <v>0.50179735562018601</v>
      </c>
      <c r="BK16" s="20">
        <v>0.74410675897948297</v>
      </c>
      <c r="BL16" s="20">
        <v>0.36968594440340602</v>
      </c>
      <c r="BM16" s="20">
        <v>0.68553476427143301</v>
      </c>
      <c r="BN16" s="20">
        <v>0.86792772621635506</v>
      </c>
      <c r="BO16" s="20">
        <v>0.621755411039418</v>
      </c>
      <c r="BP16" s="20"/>
      <c r="BQ16" s="20">
        <v>0.65559611994490297</v>
      </c>
      <c r="BR16" s="20">
        <v>0.58696346283379197</v>
      </c>
      <c r="BS16" s="20"/>
      <c r="BT16" s="20">
        <v>0.68866132521116397</v>
      </c>
      <c r="BU16" s="20">
        <v>0.59321929886438995</v>
      </c>
      <c r="BV16" s="20"/>
      <c r="BW16" s="20">
        <v>0.68462006171227896</v>
      </c>
      <c r="BX16" s="20">
        <v>0.57066300485580701</v>
      </c>
    </row>
    <row r="17" spans="2:76" x14ac:dyDescent="0.35">
      <c r="B17" s="18" t="s">
        <v>109</v>
      </c>
      <c r="C17" s="21">
        <v>-0.56574944084510304</v>
      </c>
      <c r="D17" s="21">
        <v>-0.480471500899191</v>
      </c>
      <c r="E17" s="21">
        <v>-0.61479831606875102</v>
      </c>
      <c r="F17" s="21"/>
      <c r="G17" s="21">
        <v>-0.54150622470518495</v>
      </c>
      <c r="H17" s="21">
        <v>-0.49703041951174598</v>
      </c>
      <c r="I17" s="21">
        <v>-0.65847349341660599</v>
      </c>
      <c r="J17" s="21"/>
      <c r="K17" s="21">
        <v>-0.51874012930796698</v>
      </c>
      <c r="L17" s="21">
        <v>-0.49979238833789302</v>
      </c>
      <c r="M17" s="21">
        <v>-1</v>
      </c>
      <c r="N17" s="21">
        <v>-1</v>
      </c>
      <c r="O17" s="21">
        <v>-0.50492673263201804</v>
      </c>
      <c r="P17" s="21">
        <v>-0.66677060533643895</v>
      </c>
      <c r="Q17" s="21">
        <v>-0.37526912026210202</v>
      </c>
      <c r="R17" s="21">
        <v>-0.423842227665022</v>
      </c>
      <c r="S17" s="21">
        <v>1</v>
      </c>
      <c r="T17" s="21">
        <v>-0.57357979016827099</v>
      </c>
      <c r="U17" s="21">
        <v>-0.25402071395963899</v>
      </c>
      <c r="V17" s="21">
        <v>-1</v>
      </c>
      <c r="W17" s="21">
        <v>-0.70911343049905595</v>
      </c>
      <c r="X17" s="21">
        <v>-0.74859837338569801</v>
      </c>
      <c r="Y17" s="21" t="s">
        <v>136</v>
      </c>
      <c r="Z17" s="21">
        <v>-1</v>
      </c>
      <c r="AA17" s="21"/>
      <c r="AB17" s="21">
        <v>-0.77260851038735701</v>
      </c>
      <c r="AC17" s="21">
        <v>-0.61027682692903595</v>
      </c>
      <c r="AD17" s="21">
        <v>-0.42892199455628</v>
      </c>
      <c r="AE17" s="21">
        <v>-0.54430986981803597</v>
      </c>
      <c r="AF17" s="21"/>
      <c r="AG17" s="21">
        <v>-0.61880366272812104</v>
      </c>
      <c r="AH17" s="21">
        <v>-0.171370054401317</v>
      </c>
      <c r="AI17" s="21">
        <v>-0.63024855098160404</v>
      </c>
      <c r="AJ17" s="21">
        <v>-1</v>
      </c>
      <c r="AK17" s="21"/>
      <c r="AL17" s="21">
        <v>-0.42374875531978001</v>
      </c>
      <c r="AM17" s="21">
        <v>-0.46972054166163402</v>
      </c>
      <c r="AN17" s="21">
        <v>-0.22451849767682799</v>
      </c>
      <c r="AO17" s="21">
        <v>-1</v>
      </c>
      <c r="AP17" s="21">
        <v>-1</v>
      </c>
      <c r="AQ17" s="21">
        <v>-0.87981156035844399</v>
      </c>
      <c r="AR17" s="21"/>
      <c r="AS17" s="21">
        <v>-0.52131752547867705</v>
      </c>
      <c r="AT17" s="21">
        <v>-0.59316754808111605</v>
      </c>
      <c r="AU17" s="21">
        <v>-0.59316754808111605</v>
      </c>
      <c r="AV17" s="21">
        <v>-0.39662995642973697</v>
      </c>
      <c r="AW17" s="21">
        <v>-0.47562419971798597</v>
      </c>
      <c r="AX17" s="21">
        <v>-1</v>
      </c>
      <c r="AY17" s="21">
        <v>0</v>
      </c>
      <c r="AZ17" s="21">
        <v>-0.76056431627930998</v>
      </c>
      <c r="BA17" s="21">
        <v>-1</v>
      </c>
      <c r="BB17" s="21"/>
      <c r="BC17" s="21">
        <v>-0.48526366283453298</v>
      </c>
      <c r="BD17" s="21">
        <v>-0.52597543531708002</v>
      </c>
      <c r="BE17" s="21">
        <v>0</v>
      </c>
      <c r="BF17" s="21">
        <v>-0.81592860636640097</v>
      </c>
      <c r="BG17" s="21">
        <v>-0.59805812925901602</v>
      </c>
      <c r="BH17" s="21">
        <v>-0.50365505422409096</v>
      </c>
      <c r="BI17" s="21"/>
      <c r="BJ17" s="21">
        <v>-0.34140421304436003</v>
      </c>
      <c r="BK17" s="21">
        <v>-0.69197638401425299</v>
      </c>
      <c r="BL17" s="21">
        <v>-0.117746284629553</v>
      </c>
      <c r="BM17" s="21">
        <v>-0.68553476427143301</v>
      </c>
      <c r="BN17" s="21">
        <v>-0.86792772621635506</v>
      </c>
      <c r="BO17" s="21">
        <v>-0.621755411039418</v>
      </c>
      <c r="BP17" s="21"/>
      <c r="BQ17" s="21">
        <v>-0.56077803916966096</v>
      </c>
      <c r="BR17" s="21">
        <v>-0.58696346283379197</v>
      </c>
      <c r="BS17" s="21"/>
      <c r="BT17" s="21">
        <v>-0.66012798239285397</v>
      </c>
      <c r="BU17" s="21">
        <v>-0.46471403226837599</v>
      </c>
      <c r="BV17" s="21"/>
      <c r="BW17" s="21">
        <v>-0.58232766285948301</v>
      </c>
      <c r="BX17" s="21">
        <v>-0.52787772902969199</v>
      </c>
    </row>
    <row r="18" spans="2:76" x14ac:dyDescent="0.35">
      <c r="B18" s="33" t="s">
        <v>392</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0.42549889769365001</v>
      </c>
      <c r="D9" s="17">
        <v>0.43272018376593502</v>
      </c>
      <c r="E9" s="17">
        <v>0.41911157680943401</v>
      </c>
      <c r="F9" s="17"/>
      <c r="G9" s="17">
        <v>0.46708193794140201</v>
      </c>
      <c r="H9" s="17">
        <v>0.451421606366262</v>
      </c>
      <c r="I9" s="17">
        <v>0.39309022449797298</v>
      </c>
      <c r="J9" s="17"/>
      <c r="K9" s="17">
        <v>0.38006640624218102</v>
      </c>
      <c r="L9" s="17">
        <v>0.39816976332847398</v>
      </c>
      <c r="M9" s="17">
        <v>0.460003498499856</v>
      </c>
      <c r="N9" s="17">
        <v>0.56937868886667797</v>
      </c>
      <c r="O9" s="17">
        <v>0.59952580418359003</v>
      </c>
      <c r="P9" s="17">
        <v>0.434168735800951</v>
      </c>
      <c r="Q9" s="17">
        <v>0.42960975870356</v>
      </c>
      <c r="R9" s="17">
        <v>0.43052056324267801</v>
      </c>
      <c r="S9" s="17">
        <v>0.27957039076380102</v>
      </c>
      <c r="T9" s="17">
        <v>0.41911266855231299</v>
      </c>
      <c r="U9" s="17">
        <v>0.44639225799962301</v>
      </c>
      <c r="V9" s="17">
        <v>0.436948541261024</v>
      </c>
      <c r="W9" s="17">
        <v>0.35906897400691601</v>
      </c>
      <c r="X9" s="17">
        <v>0.454290321294127</v>
      </c>
      <c r="Y9" s="17">
        <v>0.53715400970343896</v>
      </c>
      <c r="Z9" s="17">
        <v>0.63485321873497702</v>
      </c>
      <c r="AA9" s="17"/>
      <c r="AB9" s="17">
        <v>0.441537887981656</v>
      </c>
      <c r="AC9" s="17">
        <v>0.41625862041782102</v>
      </c>
      <c r="AD9" s="17">
        <v>0.40629091912085402</v>
      </c>
      <c r="AE9" s="17">
        <v>0.456125774816797</v>
      </c>
      <c r="AF9" s="17"/>
      <c r="AG9" s="17">
        <v>0.43373272662913898</v>
      </c>
      <c r="AH9" s="17">
        <v>0.49686163112367299</v>
      </c>
      <c r="AI9" s="17">
        <v>0.395066549389824</v>
      </c>
      <c r="AJ9" s="17">
        <v>0.39189405156359097</v>
      </c>
      <c r="AK9" s="17"/>
      <c r="AL9" s="17">
        <v>0.40659240568676203</v>
      </c>
      <c r="AM9" s="17">
        <v>0.35899448014273799</v>
      </c>
      <c r="AN9" s="17">
        <v>0.54665973065122797</v>
      </c>
      <c r="AO9" s="17">
        <v>0.46600885573487499</v>
      </c>
      <c r="AP9" s="17">
        <v>0.39588758347296699</v>
      </c>
      <c r="AQ9" s="17">
        <v>0.52852458768146104</v>
      </c>
      <c r="AR9" s="17"/>
      <c r="AS9" s="17">
        <v>0.413737100995207</v>
      </c>
      <c r="AT9" s="17">
        <v>0.37790858997184401</v>
      </c>
      <c r="AU9" s="17">
        <v>0.37790858997184401</v>
      </c>
      <c r="AV9" s="17">
        <v>0.44305689409307802</v>
      </c>
      <c r="AW9" s="17">
        <v>0.41443370131061202</v>
      </c>
      <c r="AX9" s="17">
        <v>0.56239061965770898</v>
      </c>
      <c r="AY9" s="17">
        <v>0.39497519189062003</v>
      </c>
      <c r="AZ9" s="17">
        <v>0.52698249465751701</v>
      </c>
      <c r="BA9" s="17">
        <v>0.62483990963455605</v>
      </c>
      <c r="BB9" s="17"/>
      <c r="BC9" s="17">
        <v>0.38344087980330799</v>
      </c>
      <c r="BD9" s="17">
        <v>0.42454223077508502</v>
      </c>
      <c r="BE9" s="17">
        <v>0.46310605967146401</v>
      </c>
      <c r="BF9" s="17">
        <v>0.43691204098118203</v>
      </c>
      <c r="BG9" s="17">
        <v>0.44700084331982798</v>
      </c>
      <c r="BH9" s="17">
        <v>0.73851604606275301</v>
      </c>
      <c r="BI9" s="17"/>
      <c r="BJ9" s="17">
        <v>0.39572899877568501</v>
      </c>
      <c r="BK9" s="17">
        <v>0.44085733798709897</v>
      </c>
      <c r="BL9" s="17">
        <v>0.51290813714544103</v>
      </c>
      <c r="BM9" s="17">
        <v>0.43935774475961298</v>
      </c>
      <c r="BN9" s="17">
        <v>0.39899390428074499</v>
      </c>
      <c r="BO9" s="17">
        <v>0.363409230025382</v>
      </c>
      <c r="BP9" s="17"/>
      <c r="BQ9" s="17">
        <v>0.41617267144060299</v>
      </c>
      <c r="BR9" s="17">
        <v>0.44680117376164802</v>
      </c>
      <c r="BS9" s="17"/>
      <c r="BT9" s="17">
        <v>0.41288438007509998</v>
      </c>
      <c r="BU9" s="17">
        <v>0.43807983278002</v>
      </c>
      <c r="BV9" s="17"/>
      <c r="BW9" s="17">
        <v>0.46055205620883499</v>
      </c>
      <c r="BX9" s="17">
        <v>0.376714654021366</v>
      </c>
    </row>
    <row r="10" spans="2:76" x14ac:dyDescent="0.35">
      <c r="B10" s="18" t="s">
        <v>337</v>
      </c>
      <c r="C10" s="17">
        <v>0.34748877403290201</v>
      </c>
      <c r="D10" s="17">
        <v>0.35293630908166201</v>
      </c>
      <c r="E10" s="17">
        <v>0.34272317496381999</v>
      </c>
      <c r="F10" s="17"/>
      <c r="G10" s="17">
        <v>0.315809796760255</v>
      </c>
      <c r="H10" s="17">
        <v>0.31920665401063603</v>
      </c>
      <c r="I10" s="17">
        <v>0.37809882925737198</v>
      </c>
      <c r="J10" s="17"/>
      <c r="K10" s="17">
        <v>0.35367288703392402</v>
      </c>
      <c r="L10" s="17">
        <v>0.35734594588104801</v>
      </c>
      <c r="M10" s="17">
        <v>0.27754510533499899</v>
      </c>
      <c r="N10" s="17">
        <v>0.27833737517092499</v>
      </c>
      <c r="O10" s="17">
        <v>0.301907804122235</v>
      </c>
      <c r="P10" s="17">
        <v>0.34948134168219702</v>
      </c>
      <c r="Q10" s="17">
        <v>0.33391790381549402</v>
      </c>
      <c r="R10" s="17">
        <v>0.339061424109109</v>
      </c>
      <c r="S10" s="17">
        <v>0.61871994661353602</v>
      </c>
      <c r="T10" s="17">
        <v>0.35293632241339601</v>
      </c>
      <c r="U10" s="17">
        <v>0.37748974623207898</v>
      </c>
      <c r="V10" s="17">
        <v>0.34966314296720502</v>
      </c>
      <c r="W10" s="17">
        <v>0.387387410877779</v>
      </c>
      <c r="X10" s="17">
        <v>0.24879349150118901</v>
      </c>
      <c r="Y10" s="17">
        <v>0.33951298746969899</v>
      </c>
      <c r="Z10" s="17">
        <v>0.241995560913847</v>
      </c>
      <c r="AA10" s="17"/>
      <c r="AB10" s="17">
        <v>0.327195785996648</v>
      </c>
      <c r="AC10" s="17">
        <v>0.35662390566379998</v>
      </c>
      <c r="AD10" s="17">
        <v>0.37419923634617702</v>
      </c>
      <c r="AE10" s="17">
        <v>0.33977371049827099</v>
      </c>
      <c r="AF10" s="17"/>
      <c r="AG10" s="17">
        <v>0.350273911223695</v>
      </c>
      <c r="AH10" s="17">
        <v>0.29689386670312901</v>
      </c>
      <c r="AI10" s="17">
        <v>0.372379579977137</v>
      </c>
      <c r="AJ10" s="17">
        <v>0.47525676173841602</v>
      </c>
      <c r="AK10" s="17"/>
      <c r="AL10" s="17">
        <v>0.40725525962688403</v>
      </c>
      <c r="AM10" s="17">
        <v>0.38244731097864298</v>
      </c>
      <c r="AN10" s="17">
        <v>0.22287791271062499</v>
      </c>
      <c r="AO10" s="17">
        <v>0.34359175909212802</v>
      </c>
      <c r="AP10" s="17">
        <v>0.293157447899628</v>
      </c>
      <c r="AQ10" s="17">
        <v>0.253211731997602</v>
      </c>
      <c r="AR10" s="17"/>
      <c r="AS10" s="17">
        <v>0.35731107083637798</v>
      </c>
      <c r="AT10" s="17">
        <v>0.361075422053933</v>
      </c>
      <c r="AU10" s="17">
        <v>0.361075422053933</v>
      </c>
      <c r="AV10" s="17">
        <v>0.33272658764594598</v>
      </c>
      <c r="AW10" s="17">
        <v>0.35201848415163201</v>
      </c>
      <c r="AX10" s="17">
        <v>0.226769509954865</v>
      </c>
      <c r="AY10" s="17">
        <v>0.41102688550643002</v>
      </c>
      <c r="AZ10" s="17">
        <v>0.35338597417523998</v>
      </c>
      <c r="BA10" s="17">
        <v>0</v>
      </c>
      <c r="BB10" s="17"/>
      <c r="BC10" s="17">
        <v>0.381510842640501</v>
      </c>
      <c r="BD10" s="17">
        <v>0.34390925305875197</v>
      </c>
      <c r="BE10" s="17">
        <v>0.32326570464347498</v>
      </c>
      <c r="BF10" s="17">
        <v>0.31818927946377401</v>
      </c>
      <c r="BG10" s="17">
        <v>0.33791629633838399</v>
      </c>
      <c r="BH10" s="17">
        <v>0.19714861008367801</v>
      </c>
      <c r="BI10" s="17"/>
      <c r="BJ10" s="17">
        <v>0.395707038533471</v>
      </c>
      <c r="BK10" s="17">
        <v>0.30373159369434299</v>
      </c>
      <c r="BL10" s="17">
        <v>0.33832065278901802</v>
      </c>
      <c r="BM10" s="17">
        <v>0.34969709605966498</v>
      </c>
      <c r="BN10" s="17">
        <v>0.34718461153449498</v>
      </c>
      <c r="BO10" s="17">
        <v>0.378737791041106</v>
      </c>
      <c r="BP10" s="17"/>
      <c r="BQ10" s="17">
        <v>0.35159969490447102</v>
      </c>
      <c r="BR10" s="17">
        <v>0.33499226088677397</v>
      </c>
      <c r="BS10" s="17"/>
      <c r="BT10" s="17">
        <v>0.36757445051176901</v>
      </c>
      <c r="BU10" s="17">
        <v>0.32669338969420098</v>
      </c>
      <c r="BV10" s="17"/>
      <c r="BW10" s="17">
        <v>0.331236719282962</v>
      </c>
      <c r="BX10" s="17">
        <v>0.38024207076218403</v>
      </c>
    </row>
    <row r="11" spans="2:76" x14ac:dyDescent="0.35">
      <c r="B11" s="18" t="s">
        <v>338</v>
      </c>
      <c r="C11" s="17">
        <v>0.11958804090785</v>
      </c>
      <c r="D11" s="17">
        <v>0.13240892770604701</v>
      </c>
      <c r="E11" s="17">
        <v>0.104987980303408</v>
      </c>
      <c r="F11" s="17"/>
      <c r="G11" s="17">
        <v>0.120539858491251</v>
      </c>
      <c r="H11" s="17">
        <v>0.11805403654831401</v>
      </c>
      <c r="I11" s="17">
        <v>0.120322122461664</v>
      </c>
      <c r="J11" s="17"/>
      <c r="K11" s="17">
        <v>0.153276080570176</v>
      </c>
      <c r="L11" s="17">
        <v>0.12270591384382</v>
      </c>
      <c r="M11" s="17">
        <v>8.3966331519035597E-2</v>
      </c>
      <c r="N11" s="17">
        <v>6.1891534141568401E-2</v>
      </c>
      <c r="O11" s="17">
        <v>0</v>
      </c>
      <c r="P11" s="17">
        <v>0.13062605803230201</v>
      </c>
      <c r="Q11" s="17">
        <v>0.151192362553982</v>
      </c>
      <c r="R11" s="17">
        <v>0.111354143764243</v>
      </c>
      <c r="S11" s="17">
        <v>0.101709662622663</v>
      </c>
      <c r="T11" s="17">
        <v>0.10960318523865099</v>
      </c>
      <c r="U11" s="17">
        <v>9.6233270572002302E-2</v>
      </c>
      <c r="V11" s="17">
        <v>7.1429593841649403E-2</v>
      </c>
      <c r="W11" s="17">
        <v>0.152468866306254</v>
      </c>
      <c r="X11" s="17">
        <v>0.206685001183987</v>
      </c>
      <c r="Y11" s="17">
        <v>8.8383217973675807E-2</v>
      </c>
      <c r="Z11" s="17">
        <v>3.9099173514228799E-2</v>
      </c>
      <c r="AA11" s="17"/>
      <c r="AB11" s="17">
        <v>0.115551596223538</v>
      </c>
      <c r="AC11" s="17">
        <v>0.120677125302041</v>
      </c>
      <c r="AD11" s="17">
        <v>0.110064134687447</v>
      </c>
      <c r="AE11" s="17">
        <v>0.119544238190349</v>
      </c>
      <c r="AF11" s="17"/>
      <c r="AG11" s="17">
        <v>0.116650911623669</v>
      </c>
      <c r="AH11" s="17">
        <v>0.121266802491504</v>
      </c>
      <c r="AI11" s="17">
        <v>0.109402142544841</v>
      </c>
      <c r="AJ11" s="17">
        <v>4.6012217783739803E-2</v>
      </c>
      <c r="AK11" s="17"/>
      <c r="AL11" s="17">
        <v>9.0653873386204398E-2</v>
      </c>
      <c r="AM11" s="17">
        <v>0.15228584607932</v>
      </c>
      <c r="AN11" s="17">
        <v>0.14590728521819901</v>
      </c>
      <c r="AO11" s="17">
        <v>0.115861312632455</v>
      </c>
      <c r="AP11" s="17">
        <v>0.18420838063848699</v>
      </c>
      <c r="AQ11" s="17">
        <v>0.104860239625176</v>
      </c>
      <c r="AR11" s="17"/>
      <c r="AS11" s="17">
        <v>0.11700796071905201</v>
      </c>
      <c r="AT11" s="17">
        <v>0.114491743897461</v>
      </c>
      <c r="AU11" s="17">
        <v>0.114491743897461</v>
      </c>
      <c r="AV11" s="17">
        <v>0.14039296360346401</v>
      </c>
      <c r="AW11" s="17">
        <v>0.14938140749110901</v>
      </c>
      <c r="AX11" s="17">
        <v>0.103999395034064</v>
      </c>
      <c r="AY11" s="17">
        <v>8.5079101749374594E-2</v>
      </c>
      <c r="AZ11" s="17">
        <v>2.90388531061988E-2</v>
      </c>
      <c r="BA11" s="17">
        <v>0</v>
      </c>
      <c r="BB11" s="17"/>
      <c r="BC11" s="17">
        <v>0.15183217580904201</v>
      </c>
      <c r="BD11" s="17">
        <v>9.5221314483201105E-2</v>
      </c>
      <c r="BE11" s="17">
        <v>0.14773530636856</v>
      </c>
      <c r="BF11" s="17">
        <v>0.12879989781175499</v>
      </c>
      <c r="BG11" s="17">
        <v>9.1873816832598695E-2</v>
      </c>
      <c r="BH11" s="17">
        <v>0</v>
      </c>
      <c r="BI11" s="17"/>
      <c r="BJ11" s="17">
        <v>0.13704418586938899</v>
      </c>
      <c r="BK11" s="17">
        <v>0.10320931285214401</v>
      </c>
      <c r="BL11" s="17">
        <v>7.5448132300605902E-2</v>
      </c>
      <c r="BM11" s="17">
        <v>0.11346431386156899</v>
      </c>
      <c r="BN11" s="17">
        <v>0.124879495695203</v>
      </c>
      <c r="BO11" s="17">
        <v>0.17712589528796699</v>
      </c>
      <c r="BP11" s="17"/>
      <c r="BQ11" s="17">
        <v>0.11820190876275601</v>
      </c>
      <c r="BR11" s="17">
        <v>0.12367585519233899</v>
      </c>
      <c r="BS11" s="17"/>
      <c r="BT11" s="17">
        <v>0.11646426389629801</v>
      </c>
      <c r="BU11" s="17">
        <v>0.123253456751708</v>
      </c>
      <c r="BV11" s="17"/>
      <c r="BW11" s="17">
        <v>0.103066789733521</v>
      </c>
      <c r="BX11" s="17">
        <v>0.13859608615511099</v>
      </c>
    </row>
    <row r="12" spans="2:76" x14ac:dyDescent="0.35">
      <c r="B12" s="18" t="s">
        <v>339</v>
      </c>
      <c r="C12" s="17">
        <v>3.4532061431494898E-2</v>
      </c>
      <c r="D12" s="17">
        <v>4.1010298176319099E-2</v>
      </c>
      <c r="E12" s="17">
        <v>2.81101323370231E-2</v>
      </c>
      <c r="F12" s="17"/>
      <c r="G12" s="17">
        <v>1.2366231917540899E-2</v>
      </c>
      <c r="H12" s="17">
        <v>3.3984922700439402E-2</v>
      </c>
      <c r="I12" s="17">
        <v>4.2600502099085898E-2</v>
      </c>
      <c r="J12" s="17"/>
      <c r="K12" s="17">
        <v>4.6983466885914003E-2</v>
      </c>
      <c r="L12" s="17">
        <v>5.8021091654196298E-2</v>
      </c>
      <c r="M12" s="17">
        <v>2.3805856411145802E-2</v>
      </c>
      <c r="N12" s="17">
        <v>0</v>
      </c>
      <c r="O12" s="17">
        <v>0</v>
      </c>
      <c r="P12" s="17">
        <v>4.38210109261222E-2</v>
      </c>
      <c r="Q12" s="17">
        <v>4.8839782164554403E-2</v>
      </c>
      <c r="R12" s="17">
        <v>2.1210402081400102E-2</v>
      </c>
      <c r="S12" s="17">
        <v>0</v>
      </c>
      <c r="T12" s="17">
        <v>3.9769536768110701E-2</v>
      </c>
      <c r="U12" s="17">
        <v>1.9345907578837099E-2</v>
      </c>
      <c r="V12" s="17">
        <v>7.0529128088471602E-2</v>
      </c>
      <c r="W12" s="17">
        <v>1.62863617124821E-2</v>
      </c>
      <c r="X12" s="17">
        <v>0</v>
      </c>
      <c r="Y12" s="17">
        <v>0</v>
      </c>
      <c r="Z12" s="17">
        <v>0</v>
      </c>
      <c r="AA12" s="17"/>
      <c r="AB12" s="17">
        <v>2.6926586944953E-2</v>
      </c>
      <c r="AC12" s="17">
        <v>2.8929724592817799E-2</v>
      </c>
      <c r="AD12" s="17">
        <v>4.5665712464110303E-2</v>
      </c>
      <c r="AE12" s="17">
        <v>5.1882430718810303E-2</v>
      </c>
      <c r="AF12" s="17"/>
      <c r="AG12" s="17">
        <v>2.7578807293467501E-2</v>
      </c>
      <c r="AH12" s="17">
        <v>2.76217480747761E-2</v>
      </c>
      <c r="AI12" s="17">
        <v>5.4096473737868703E-2</v>
      </c>
      <c r="AJ12" s="17">
        <v>4.1889082260162101E-2</v>
      </c>
      <c r="AK12" s="17"/>
      <c r="AL12" s="17">
        <v>3.7090611485947701E-2</v>
      </c>
      <c r="AM12" s="17">
        <v>5.3093567442008799E-2</v>
      </c>
      <c r="AN12" s="17">
        <v>1.3151306628024899E-2</v>
      </c>
      <c r="AO12" s="17">
        <v>5.2085937693216802E-2</v>
      </c>
      <c r="AP12" s="17">
        <v>0</v>
      </c>
      <c r="AQ12" s="17">
        <v>7.1758391172211403E-2</v>
      </c>
      <c r="AR12" s="17"/>
      <c r="AS12" s="17">
        <v>4.2830801219909301E-2</v>
      </c>
      <c r="AT12" s="17">
        <v>3.4823215446636399E-2</v>
      </c>
      <c r="AU12" s="17">
        <v>3.4823215446636399E-2</v>
      </c>
      <c r="AV12" s="17">
        <v>3.5745425533111198E-2</v>
      </c>
      <c r="AW12" s="17">
        <v>1.7008483341788599E-2</v>
      </c>
      <c r="AX12" s="17">
        <v>0</v>
      </c>
      <c r="AY12" s="17">
        <v>0</v>
      </c>
      <c r="AZ12" s="17">
        <v>0</v>
      </c>
      <c r="BA12" s="17">
        <v>0.37516009036544401</v>
      </c>
      <c r="BB12" s="17"/>
      <c r="BC12" s="17">
        <v>3.6545581637098201E-2</v>
      </c>
      <c r="BD12" s="17">
        <v>3.3848049978272697E-2</v>
      </c>
      <c r="BE12" s="17">
        <v>2.9345748730212201E-2</v>
      </c>
      <c r="BF12" s="17">
        <v>2.6319316354621401E-2</v>
      </c>
      <c r="BG12" s="17">
        <v>3.8431569945310801E-2</v>
      </c>
      <c r="BH12" s="17">
        <v>0</v>
      </c>
      <c r="BI12" s="17"/>
      <c r="BJ12" s="17">
        <v>3.08273404237751E-2</v>
      </c>
      <c r="BK12" s="17">
        <v>3.3191327957394802E-2</v>
      </c>
      <c r="BL12" s="17">
        <v>9.8850873911822696E-3</v>
      </c>
      <c r="BM12" s="17">
        <v>4.81898483455728E-2</v>
      </c>
      <c r="BN12" s="17">
        <v>4.6737849480759097E-2</v>
      </c>
      <c r="BO12" s="17">
        <v>1.1230379116914E-2</v>
      </c>
      <c r="BP12" s="17"/>
      <c r="BQ12" s="17">
        <v>3.9159500744827901E-2</v>
      </c>
      <c r="BR12" s="17">
        <v>2.5098041452683701E-2</v>
      </c>
      <c r="BS12" s="17"/>
      <c r="BT12" s="17">
        <v>4.0466699529192802E-2</v>
      </c>
      <c r="BU12" s="17">
        <v>3.0017489428888398E-2</v>
      </c>
      <c r="BV12" s="17"/>
      <c r="BW12" s="17">
        <v>3.4991613259105998E-2</v>
      </c>
      <c r="BX12" s="17">
        <v>3.3509544083231001E-2</v>
      </c>
    </row>
    <row r="13" spans="2:76" x14ac:dyDescent="0.35">
      <c r="B13" s="18" t="s">
        <v>340</v>
      </c>
      <c r="C13" s="17">
        <v>1.11137202095419E-2</v>
      </c>
      <c r="D13" s="17">
        <v>1.34983591445805E-2</v>
      </c>
      <c r="E13" s="17">
        <v>8.7466246691644805E-3</v>
      </c>
      <c r="F13" s="17"/>
      <c r="G13" s="17">
        <v>1.6031107895350699E-2</v>
      </c>
      <c r="H13" s="17">
        <v>2.1999106081716398E-2</v>
      </c>
      <c r="I13" s="17">
        <v>1.85602587455283E-3</v>
      </c>
      <c r="J13" s="17"/>
      <c r="K13" s="17">
        <v>9.0765867501301292E-3</v>
      </c>
      <c r="L13" s="17">
        <v>6.0987153605891698E-3</v>
      </c>
      <c r="M13" s="17">
        <v>0</v>
      </c>
      <c r="N13" s="17">
        <v>0</v>
      </c>
      <c r="O13" s="17">
        <v>0</v>
      </c>
      <c r="P13" s="17">
        <v>4.1902853558428099E-2</v>
      </c>
      <c r="Q13" s="17">
        <v>1.16104026698501E-2</v>
      </c>
      <c r="R13" s="17">
        <v>0</v>
      </c>
      <c r="S13" s="17">
        <v>0</v>
      </c>
      <c r="T13" s="17">
        <v>1.6986850279455599E-2</v>
      </c>
      <c r="U13" s="17">
        <v>1.8950646212046701E-2</v>
      </c>
      <c r="V13" s="17">
        <v>0</v>
      </c>
      <c r="W13" s="17">
        <v>1.66260530094695E-2</v>
      </c>
      <c r="X13" s="17">
        <v>0</v>
      </c>
      <c r="Y13" s="17">
        <v>0</v>
      </c>
      <c r="Z13" s="17">
        <v>8.40520468369476E-2</v>
      </c>
      <c r="AA13" s="17"/>
      <c r="AB13" s="17">
        <v>1.1903890055967301E-2</v>
      </c>
      <c r="AC13" s="17">
        <v>7.6734226732174697E-3</v>
      </c>
      <c r="AD13" s="17">
        <v>1.51532203840287E-2</v>
      </c>
      <c r="AE13" s="17">
        <v>1.1371265085929901E-2</v>
      </c>
      <c r="AF13" s="17"/>
      <c r="AG13" s="17">
        <v>9.8771315165554503E-3</v>
      </c>
      <c r="AH13" s="17">
        <v>1.34740477826289E-2</v>
      </c>
      <c r="AI13" s="17">
        <v>1.4473851384353399E-2</v>
      </c>
      <c r="AJ13" s="17">
        <v>4.4947886654091197E-2</v>
      </c>
      <c r="AK13" s="17"/>
      <c r="AL13" s="17">
        <v>7.6553974400407404E-3</v>
      </c>
      <c r="AM13" s="17">
        <v>1.40001639731332E-2</v>
      </c>
      <c r="AN13" s="17">
        <v>3.3477754257285698E-2</v>
      </c>
      <c r="AO13" s="17">
        <v>0</v>
      </c>
      <c r="AP13" s="17">
        <v>0</v>
      </c>
      <c r="AQ13" s="17">
        <v>1.4214082555529599E-2</v>
      </c>
      <c r="AR13" s="17"/>
      <c r="AS13" s="17">
        <v>9.9805987710015094E-3</v>
      </c>
      <c r="AT13" s="17">
        <v>1.8695224246926601E-2</v>
      </c>
      <c r="AU13" s="17">
        <v>1.8695224246926601E-2</v>
      </c>
      <c r="AV13" s="17">
        <v>1.8091676865226902E-2</v>
      </c>
      <c r="AW13" s="17">
        <v>9.0063772867611906E-3</v>
      </c>
      <c r="AX13" s="17">
        <v>0</v>
      </c>
      <c r="AY13" s="17">
        <v>0</v>
      </c>
      <c r="AZ13" s="17">
        <v>0</v>
      </c>
      <c r="BA13" s="17">
        <v>0</v>
      </c>
      <c r="BB13" s="17"/>
      <c r="BC13" s="17">
        <v>8.3690993248335295E-3</v>
      </c>
      <c r="BD13" s="17">
        <v>3.8451288959204799E-2</v>
      </c>
      <c r="BE13" s="17">
        <v>3.6547180586288801E-2</v>
      </c>
      <c r="BF13" s="17">
        <v>1.05120944620765E-2</v>
      </c>
      <c r="BG13" s="17">
        <v>4.8968110934251999E-3</v>
      </c>
      <c r="BH13" s="17">
        <v>0</v>
      </c>
      <c r="BI13" s="17"/>
      <c r="BJ13" s="17">
        <v>5.3051800990961996E-3</v>
      </c>
      <c r="BK13" s="17">
        <v>1.17076146483075E-2</v>
      </c>
      <c r="BL13" s="17">
        <v>2.0526575591062E-2</v>
      </c>
      <c r="BM13" s="17">
        <v>9.9199844478719493E-3</v>
      </c>
      <c r="BN13" s="17">
        <v>2.0224111573711599E-2</v>
      </c>
      <c r="BO13" s="17">
        <v>0</v>
      </c>
      <c r="BP13" s="17"/>
      <c r="BQ13" s="17">
        <v>1.38098908476445E-2</v>
      </c>
      <c r="BR13" s="17">
        <v>5.5295337107100903E-3</v>
      </c>
      <c r="BS13" s="17"/>
      <c r="BT13" s="17">
        <v>8.5143770512524607E-3</v>
      </c>
      <c r="BU13" s="17">
        <v>1.3336604862290101E-2</v>
      </c>
      <c r="BV13" s="17"/>
      <c r="BW13" s="17">
        <v>8.9097246935367705E-3</v>
      </c>
      <c r="BX13" s="17">
        <v>1.23293244584298E-2</v>
      </c>
    </row>
    <row r="14" spans="2:76" x14ac:dyDescent="0.35">
      <c r="B14" s="18" t="s">
        <v>97</v>
      </c>
      <c r="C14" s="17">
        <v>6.1778505724560902E-2</v>
      </c>
      <c r="D14" s="17">
        <v>2.7425922125456598E-2</v>
      </c>
      <c r="E14" s="17">
        <v>9.6320510917149896E-2</v>
      </c>
      <c r="F14" s="17"/>
      <c r="G14" s="17">
        <v>6.8171066994201598E-2</v>
      </c>
      <c r="H14" s="17">
        <v>5.5333674292633202E-2</v>
      </c>
      <c r="I14" s="17">
        <v>6.4032295809352005E-2</v>
      </c>
      <c r="J14" s="17"/>
      <c r="K14" s="17">
        <v>5.6924572517675999E-2</v>
      </c>
      <c r="L14" s="17">
        <v>5.7658569931871899E-2</v>
      </c>
      <c r="M14" s="17">
        <v>0.15467920823496401</v>
      </c>
      <c r="N14" s="17">
        <v>9.0392401820828097E-2</v>
      </c>
      <c r="O14" s="17">
        <v>9.8566391694175207E-2</v>
      </c>
      <c r="P14" s="17">
        <v>0</v>
      </c>
      <c r="Q14" s="17">
        <v>2.4829790092559E-2</v>
      </c>
      <c r="R14" s="17">
        <v>9.7853466802570399E-2</v>
      </c>
      <c r="S14" s="17">
        <v>0</v>
      </c>
      <c r="T14" s="17">
        <v>6.1591436748073103E-2</v>
      </c>
      <c r="U14" s="17">
        <v>4.15881714054116E-2</v>
      </c>
      <c r="V14" s="17">
        <v>7.1429593841649403E-2</v>
      </c>
      <c r="W14" s="17">
        <v>6.8162334087099499E-2</v>
      </c>
      <c r="X14" s="17">
        <v>9.0231186020696699E-2</v>
      </c>
      <c r="Y14" s="17">
        <v>3.4949784853186401E-2</v>
      </c>
      <c r="Z14" s="17">
        <v>0</v>
      </c>
      <c r="AA14" s="17"/>
      <c r="AB14" s="17">
        <v>7.6884252797237193E-2</v>
      </c>
      <c r="AC14" s="17">
        <v>6.9837201350301595E-2</v>
      </c>
      <c r="AD14" s="17">
        <v>4.8626776997383499E-2</v>
      </c>
      <c r="AE14" s="17">
        <v>2.1302580689843101E-2</v>
      </c>
      <c r="AF14" s="17"/>
      <c r="AG14" s="17">
        <v>6.1886511713473397E-2</v>
      </c>
      <c r="AH14" s="17">
        <v>4.3881903824288998E-2</v>
      </c>
      <c r="AI14" s="17">
        <v>5.45814029659763E-2</v>
      </c>
      <c r="AJ14" s="17">
        <v>0</v>
      </c>
      <c r="AK14" s="17"/>
      <c r="AL14" s="17">
        <v>5.0752452374160997E-2</v>
      </c>
      <c r="AM14" s="17">
        <v>3.9178631384157801E-2</v>
      </c>
      <c r="AN14" s="17">
        <v>3.7926010534637802E-2</v>
      </c>
      <c r="AO14" s="17">
        <v>2.24521348473249E-2</v>
      </c>
      <c r="AP14" s="17">
        <v>0.126746587988919</v>
      </c>
      <c r="AQ14" s="17">
        <v>2.7430966968019901E-2</v>
      </c>
      <c r="AR14" s="17"/>
      <c r="AS14" s="17">
        <v>5.9132467458452298E-2</v>
      </c>
      <c r="AT14" s="17">
        <v>9.3005804383198901E-2</v>
      </c>
      <c r="AU14" s="17">
        <v>9.3005804383198901E-2</v>
      </c>
      <c r="AV14" s="17">
        <v>2.99864522591743E-2</v>
      </c>
      <c r="AW14" s="17">
        <v>5.8151546418097597E-2</v>
      </c>
      <c r="AX14" s="17">
        <v>0.106840475353362</v>
      </c>
      <c r="AY14" s="17">
        <v>0.108918820853574</v>
      </c>
      <c r="AZ14" s="17">
        <v>9.0592678061044193E-2</v>
      </c>
      <c r="BA14" s="17">
        <v>0</v>
      </c>
      <c r="BB14" s="17"/>
      <c r="BC14" s="17">
        <v>3.83014207852172E-2</v>
      </c>
      <c r="BD14" s="17">
        <v>6.4027862745484804E-2</v>
      </c>
      <c r="BE14" s="17">
        <v>0</v>
      </c>
      <c r="BF14" s="17">
        <v>7.9267370926591196E-2</v>
      </c>
      <c r="BG14" s="17">
        <v>7.9880662470453695E-2</v>
      </c>
      <c r="BH14" s="17">
        <v>6.4335343853568996E-2</v>
      </c>
      <c r="BI14" s="17"/>
      <c r="BJ14" s="17">
        <v>3.5387256298583303E-2</v>
      </c>
      <c r="BK14" s="17">
        <v>0.107302812860712</v>
      </c>
      <c r="BL14" s="17">
        <v>4.2911414782690602E-2</v>
      </c>
      <c r="BM14" s="17">
        <v>3.9371012525708397E-2</v>
      </c>
      <c r="BN14" s="17">
        <v>6.1980027435086897E-2</v>
      </c>
      <c r="BO14" s="17">
        <v>6.9496704528630895E-2</v>
      </c>
      <c r="BP14" s="17"/>
      <c r="BQ14" s="17">
        <v>6.1056333299697202E-2</v>
      </c>
      <c r="BR14" s="17">
        <v>6.3903134995844199E-2</v>
      </c>
      <c r="BS14" s="17"/>
      <c r="BT14" s="17">
        <v>5.4095828936388403E-2</v>
      </c>
      <c r="BU14" s="17">
        <v>6.8619226482892107E-2</v>
      </c>
      <c r="BV14" s="17"/>
      <c r="BW14" s="17">
        <v>6.1243096822038698E-2</v>
      </c>
      <c r="BX14" s="17">
        <v>5.8608320519678299E-2</v>
      </c>
    </row>
    <row r="15" spans="2:76" x14ac:dyDescent="0.35">
      <c r="B15" s="18" t="s">
        <v>341</v>
      </c>
      <c r="C15" s="20">
        <v>0.77298767172655203</v>
      </c>
      <c r="D15" s="20">
        <v>0.78565649284759598</v>
      </c>
      <c r="E15" s="20">
        <v>0.76183475177325399</v>
      </c>
      <c r="F15" s="20"/>
      <c r="G15" s="20">
        <v>0.78289173470165596</v>
      </c>
      <c r="H15" s="20">
        <v>0.77062826037689702</v>
      </c>
      <c r="I15" s="20">
        <v>0.77118905375534497</v>
      </c>
      <c r="J15" s="20"/>
      <c r="K15" s="20">
        <v>0.73373929327610399</v>
      </c>
      <c r="L15" s="20">
        <v>0.75551570920952305</v>
      </c>
      <c r="M15" s="20">
        <v>0.73754860383485499</v>
      </c>
      <c r="N15" s="20">
        <v>0.84771606403760402</v>
      </c>
      <c r="O15" s="20">
        <v>0.90143360830582497</v>
      </c>
      <c r="P15" s="20">
        <v>0.78365007748314797</v>
      </c>
      <c r="Q15" s="20">
        <v>0.76352766251905402</v>
      </c>
      <c r="R15" s="20">
        <v>0.76958198735178596</v>
      </c>
      <c r="S15" s="20">
        <v>0.89829033737733699</v>
      </c>
      <c r="T15" s="20">
        <v>0.772048990965709</v>
      </c>
      <c r="U15" s="20">
        <v>0.82388200423170199</v>
      </c>
      <c r="V15" s="20">
        <v>0.78661168422823002</v>
      </c>
      <c r="W15" s="20">
        <v>0.74645638488469501</v>
      </c>
      <c r="X15" s="20">
        <v>0.70308381279531695</v>
      </c>
      <c r="Y15" s="20">
        <v>0.87666699717313801</v>
      </c>
      <c r="Z15" s="20">
        <v>0.87684877964882402</v>
      </c>
      <c r="AA15" s="20"/>
      <c r="AB15" s="20">
        <v>0.76873367397830406</v>
      </c>
      <c r="AC15" s="20">
        <v>0.772882526081622</v>
      </c>
      <c r="AD15" s="20">
        <v>0.78049015546703004</v>
      </c>
      <c r="AE15" s="20">
        <v>0.79589948531506705</v>
      </c>
      <c r="AF15" s="20"/>
      <c r="AG15" s="20">
        <v>0.78400663785283398</v>
      </c>
      <c r="AH15" s="20">
        <v>0.79375549782680199</v>
      </c>
      <c r="AI15" s="20">
        <v>0.76744612936695999</v>
      </c>
      <c r="AJ15" s="20">
        <v>0.86715081330200705</v>
      </c>
      <c r="AK15" s="20"/>
      <c r="AL15" s="20">
        <v>0.81384766531364605</v>
      </c>
      <c r="AM15" s="20">
        <v>0.74144179112137998</v>
      </c>
      <c r="AN15" s="20">
        <v>0.76953764336185304</v>
      </c>
      <c r="AO15" s="20">
        <v>0.80960061482700296</v>
      </c>
      <c r="AP15" s="20">
        <v>0.68904503137259399</v>
      </c>
      <c r="AQ15" s="20">
        <v>0.78173631967906299</v>
      </c>
      <c r="AR15" s="20"/>
      <c r="AS15" s="20">
        <v>0.77104817183158503</v>
      </c>
      <c r="AT15" s="20">
        <v>0.73898401202577702</v>
      </c>
      <c r="AU15" s="20">
        <v>0.73898401202577702</v>
      </c>
      <c r="AV15" s="20">
        <v>0.77578348173902401</v>
      </c>
      <c r="AW15" s="20">
        <v>0.76645218546224403</v>
      </c>
      <c r="AX15" s="20">
        <v>0.78916012961257398</v>
      </c>
      <c r="AY15" s="20">
        <v>0.80600207739705099</v>
      </c>
      <c r="AZ15" s="20">
        <v>0.88036846883275699</v>
      </c>
      <c r="BA15" s="20">
        <v>0.62483990963455605</v>
      </c>
      <c r="BB15" s="20"/>
      <c r="BC15" s="20">
        <v>0.76495172244380905</v>
      </c>
      <c r="BD15" s="20">
        <v>0.76845148383383699</v>
      </c>
      <c r="BE15" s="20">
        <v>0.78637176431493905</v>
      </c>
      <c r="BF15" s="20">
        <v>0.75510132044495604</v>
      </c>
      <c r="BG15" s="20">
        <v>0.78491713965821197</v>
      </c>
      <c r="BH15" s="20">
        <v>0.93566465614643102</v>
      </c>
      <c r="BI15" s="20"/>
      <c r="BJ15" s="20">
        <v>0.79143603730915602</v>
      </c>
      <c r="BK15" s="20">
        <v>0.74458893168144202</v>
      </c>
      <c r="BL15" s="20">
        <v>0.85122878993445905</v>
      </c>
      <c r="BM15" s="20">
        <v>0.78905484081927801</v>
      </c>
      <c r="BN15" s="20">
        <v>0.74617851581523997</v>
      </c>
      <c r="BO15" s="20">
        <v>0.742147021066488</v>
      </c>
      <c r="BP15" s="20"/>
      <c r="BQ15" s="20">
        <v>0.76777236634507395</v>
      </c>
      <c r="BR15" s="20">
        <v>0.78179343464842299</v>
      </c>
      <c r="BS15" s="20"/>
      <c r="BT15" s="20">
        <v>0.78045883058686805</v>
      </c>
      <c r="BU15" s="20">
        <v>0.76477322247422097</v>
      </c>
      <c r="BV15" s="20"/>
      <c r="BW15" s="20">
        <v>0.79178877549179705</v>
      </c>
      <c r="BX15" s="20">
        <v>0.75695672478355003</v>
      </c>
    </row>
    <row r="16" spans="2:76" x14ac:dyDescent="0.35">
      <c r="B16" s="18" t="s">
        <v>342</v>
      </c>
      <c r="C16" s="20">
        <v>4.5645781641036803E-2</v>
      </c>
      <c r="D16" s="20">
        <v>5.4508657320899601E-2</v>
      </c>
      <c r="E16" s="20">
        <v>3.6856757006187603E-2</v>
      </c>
      <c r="F16" s="20"/>
      <c r="G16" s="20">
        <v>2.8397339812891501E-2</v>
      </c>
      <c r="H16" s="20">
        <v>5.5984028782155797E-2</v>
      </c>
      <c r="I16" s="20">
        <v>4.4456527973638797E-2</v>
      </c>
      <c r="J16" s="20"/>
      <c r="K16" s="20">
        <v>5.6060053636044098E-2</v>
      </c>
      <c r="L16" s="20">
        <v>6.4119807014785493E-2</v>
      </c>
      <c r="M16" s="20">
        <v>2.3805856411145802E-2</v>
      </c>
      <c r="N16" s="20">
        <v>0</v>
      </c>
      <c r="O16" s="20">
        <v>0</v>
      </c>
      <c r="P16" s="20">
        <v>8.5723864484550202E-2</v>
      </c>
      <c r="Q16" s="20">
        <v>6.0450184834404501E-2</v>
      </c>
      <c r="R16" s="20">
        <v>2.1210402081400102E-2</v>
      </c>
      <c r="S16" s="20">
        <v>0</v>
      </c>
      <c r="T16" s="20">
        <v>5.6756387047566297E-2</v>
      </c>
      <c r="U16" s="20">
        <v>3.82965537908838E-2</v>
      </c>
      <c r="V16" s="20">
        <v>7.0529128088471602E-2</v>
      </c>
      <c r="W16" s="20">
        <v>3.2912414721951597E-2</v>
      </c>
      <c r="X16" s="20">
        <v>0</v>
      </c>
      <c r="Y16" s="20">
        <v>0</v>
      </c>
      <c r="Z16" s="20">
        <v>8.40520468369476E-2</v>
      </c>
      <c r="AA16" s="20"/>
      <c r="AB16" s="20">
        <v>3.8830477000920301E-2</v>
      </c>
      <c r="AC16" s="20">
        <v>3.66031472660353E-2</v>
      </c>
      <c r="AD16" s="20">
        <v>6.08189328481391E-2</v>
      </c>
      <c r="AE16" s="20">
        <v>6.3253695804740301E-2</v>
      </c>
      <c r="AF16" s="20"/>
      <c r="AG16" s="20">
        <v>3.7455938810023001E-2</v>
      </c>
      <c r="AH16" s="20">
        <v>4.1095795857404999E-2</v>
      </c>
      <c r="AI16" s="20">
        <v>6.8570325122222095E-2</v>
      </c>
      <c r="AJ16" s="20">
        <v>8.6836968914253299E-2</v>
      </c>
      <c r="AK16" s="20"/>
      <c r="AL16" s="20">
        <v>4.4746008925988401E-2</v>
      </c>
      <c r="AM16" s="20">
        <v>6.7093731415141994E-2</v>
      </c>
      <c r="AN16" s="20">
        <v>4.6629060885310603E-2</v>
      </c>
      <c r="AO16" s="20">
        <v>5.2085937693216802E-2</v>
      </c>
      <c r="AP16" s="20">
        <v>0</v>
      </c>
      <c r="AQ16" s="20">
        <v>8.5972473727740903E-2</v>
      </c>
      <c r="AR16" s="20"/>
      <c r="AS16" s="20">
        <v>5.28113999909108E-2</v>
      </c>
      <c r="AT16" s="20">
        <v>5.3518439693563097E-2</v>
      </c>
      <c r="AU16" s="20">
        <v>5.3518439693563097E-2</v>
      </c>
      <c r="AV16" s="20">
        <v>5.3837102398338103E-2</v>
      </c>
      <c r="AW16" s="20">
        <v>2.60148606285498E-2</v>
      </c>
      <c r="AX16" s="20">
        <v>0</v>
      </c>
      <c r="AY16" s="20">
        <v>0</v>
      </c>
      <c r="AZ16" s="20">
        <v>0</v>
      </c>
      <c r="BA16" s="20">
        <v>0.37516009036544401</v>
      </c>
      <c r="BB16" s="20"/>
      <c r="BC16" s="20">
        <v>4.4914680961931797E-2</v>
      </c>
      <c r="BD16" s="20">
        <v>7.2299338937477503E-2</v>
      </c>
      <c r="BE16" s="20">
        <v>6.5892929316500995E-2</v>
      </c>
      <c r="BF16" s="20">
        <v>3.6831410816697899E-2</v>
      </c>
      <c r="BG16" s="20">
        <v>4.3328381038736E-2</v>
      </c>
      <c r="BH16" s="20">
        <v>0</v>
      </c>
      <c r="BI16" s="20"/>
      <c r="BJ16" s="20">
        <v>3.6132520522871303E-2</v>
      </c>
      <c r="BK16" s="20">
        <v>4.4898942605702298E-2</v>
      </c>
      <c r="BL16" s="20">
        <v>3.0411662982244299E-2</v>
      </c>
      <c r="BM16" s="20">
        <v>5.8109832793444699E-2</v>
      </c>
      <c r="BN16" s="20">
        <v>6.6961961054470706E-2</v>
      </c>
      <c r="BO16" s="20">
        <v>1.1230379116914E-2</v>
      </c>
      <c r="BP16" s="20"/>
      <c r="BQ16" s="20">
        <v>5.2969391592472499E-2</v>
      </c>
      <c r="BR16" s="20">
        <v>3.0627575163393799E-2</v>
      </c>
      <c r="BS16" s="20"/>
      <c r="BT16" s="20">
        <v>4.8981076580445301E-2</v>
      </c>
      <c r="BU16" s="20">
        <v>4.3354094291178501E-2</v>
      </c>
      <c r="BV16" s="20"/>
      <c r="BW16" s="20">
        <v>4.3901337952642699E-2</v>
      </c>
      <c r="BX16" s="20">
        <v>4.5838868541660902E-2</v>
      </c>
    </row>
    <row r="17" spans="2:76" x14ac:dyDescent="0.35">
      <c r="B17" s="18" t="s">
        <v>109</v>
      </c>
      <c r="C17" s="21">
        <v>0.72734189008551497</v>
      </c>
      <c r="D17" s="21">
        <v>0.73114783552669704</v>
      </c>
      <c r="E17" s="21">
        <v>0.72497799476706704</v>
      </c>
      <c r="F17" s="21"/>
      <c r="G17" s="21">
        <v>0.75449439488876502</v>
      </c>
      <c r="H17" s="21">
        <v>0.714644231594741</v>
      </c>
      <c r="I17" s="21">
        <v>0.726732525781706</v>
      </c>
      <c r="J17" s="21"/>
      <c r="K17" s="21">
        <v>0.67767923964006005</v>
      </c>
      <c r="L17" s="21">
        <v>0.69139590219473701</v>
      </c>
      <c r="M17" s="21">
        <v>0.71374274742370902</v>
      </c>
      <c r="N17" s="21">
        <v>0.84771606403760402</v>
      </c>
      <c r="O17" s="21">
        <v>0.90143360830582497</v>
      </c>
      <c r="P17" s="21">
        <v>0.69792621299859803</v>
      </c>
      <c r="Q17" s="21">
        <v>0.70307747768464901</v>
      </c>
      <c r="R17" s="21">
        <v>0.74837158527038605</v>
      </c>
      <c r="S17" s="21">
        <v>0.89829033737733699</v>
      </c>
      <c r="T17" s="21">
        <v>0.71529260391814298</v>
      </c>
      <c r="U17" s="21">
        <v>0.78558545044081896</v>
      </c>
      <c r="V17" s="21">
        <v>0.71608255613975802</v>
      </c>
      <c r="W17" s="21">
        <v>0.71354397016274296</v>
      </c>
      <c r="X17" s="21">
        <v>0.70308381279531695</v>
      </c>
      <c r="Y17" s="21">
        <v>0.87666699717313801</v>
      </c>
      <c r="Z17" s="21">
        <v>0.79279673281187601</v>
      </c>
      <c r="AA17" s="21"/>
      <c r="AB17" s="21">
        <v>0.72990319697738404</v>
      </c>
      <c r="AC17" s="21">
        <v>0.73627937881558603</v>
      </c>
      <c r="AD17" s="21">
        <v>0.71967122261889105</v>
      </c>
      <c r="AE17" s="21">
        <v>0.73264578951032699</v>
      </c>
      <c r="AF17" s="21"/>
      <c r="AG17" s="21">
        <v>0.74655069904281102</v>
      </c>
      <c r="AH17" s="21">
        <v>0.75265970196939702</v>
      </c>
      <c r="AI17" s="21">
        <v>0.69887580424473805</v>
      </c>
      <c r="AJ17" s="21">
        <v>0.78031384438775397</v>
      </c>
      <c r="AK17" s="21"/>
      <c r="AL17" s="21">
        <v>0.76910165638765804</v>
      </c>
      <c r="AM17" s="21">
        <v>0.67434805970623801</v>
      </c>
      <c r="AN17" s="21">
        <v>0.72290858247654199</v>
      </c>
      <c r="AO17" s="21">
        <v>0.75751467713378595</v>
      </c>
      <c r="AP17" s="21">
        <v>0.68904503137259399</v>
      </c>
      <c r="AQ17" s="21">
        <v>0.69576384595132201</v>
      </c>
      <c r="AR17" s="21"/>
      <c r="AS17" s="21">
        <v>0.71823677184067503</v>
      </c>
      <c r="AT17" s="21">
        <v>0.68546557233221395</v>
      </c>
      <c r="AU17" s="21">
        <v>0.68546557233221395</v>
      </c>
      <c r="AV17" s="21">
        <v>0.72194637934068595</v>
      </c>
      <c r="AW17" s="21">
        <v>0.74043732483369396</v>
      </c>
      <c r="AX17" s="21">
        <v>0.78916012961257398</v>
      </c>
      <c r="AY17" s="21">
        <v>0.80600207739705099</v>
      </c>
      <c r="AZ17" s="21">
        <v>0.88036846883275699</v>
      </c>
      <c r="BA17" s="21">
        <v>0.24967981926911201</v>
      </c>
      <c r="BB17" s="21"/>
      <c r="BC17" s="21">
        <v>0.72003704148187697</v>
      </c>
      <c r="BD17" s="21">
        <v>0.69615214489635902</v>
      </c>
      <c r="BE17" s="21">
        <v>0.72047883499843801</v>
      </c>
      <c r="BF17" s="21">
        <v>0.71826990962825799</v>
      </c>
      <c r="BG17" s="21">
        <v>0.74158875861947604</v>
      </c>
      <c r="BH17" s="21">
        <v>0.93566465614643102</v>
      </c>
      <c r="BI17" s="21"/>
      <c r="BJ17" s="21">
        <v>0.75530351678628505</v>
      </c>
      <c r="BK17" s="21">
        <v>0.69968998907573998</v>
      </c>
      <c r="BL17" s="21">
        <v>0.82081712695221498</v>
      </c>
      <c r="BM17" s="21">
        <v>0.73094500802583295</v>
      </c>
      <c r="BN17" s="21">
        <v>0.67921655476076903</v>
      </c>
      <c r="BO17" s="21">
        <v>0.73091664194957395</v>
      </c>
      <c r="BP17" s="21"/>
      <c r="BQ17" s="21">
        <v>0.71480297475260202</v>
      </c>
      <c r="BR17" s="21">
        <v>0.75116585948502901</v>
      </c>
      <c r="BS17" s="21"/>
      <c r="BT17" s="21">
        <v>0.73147775400642301</v>
      </c>
      <c r="BU17" s="21">
        <v>0.72141912818304299</v>
      </c>
      <c r="BV17" s="21"/>
      <c r="BW17" s="21">
        <v>0.74788743753915499</v>
      </c>
      <c r="BX17" s="21">
        <v>0.71111785624188895</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0.38953153341066399</v>
      </c>
      <c r="D9" s="17">
        <v>0.36375728905829202</v>
      </c>
      <c r="E9" s="17">
        <v>0.41613176364462201</v>
      </c>
      <c r="F9" s="17"/>
      <c r="G9" s="17">
        <v>0.41311935030754199</v>
      </c>
      <c r="H9" s="17">
        <v>0.42069658277239802</v>
      </c>
      <c r="I9" s="17">
        <v>0.35972803778184698</v>
      </c>
      <c r="J9" s="17"/>
      <c r="K9" s="17">
        <v>0.43968699753384699</v>
      </c>
      <c r="L9" s="17">
        <v>0.321649354259543</v>
      </c>
      <c r="M9" s="17">
        <v>0.29600974169322403</v>
      </c>
      <c r="N9" s="17">
        <v>0.53595256162723104</v>
      </c>
      <c r="O9" s="17">
        <v>0.199188622870799</v>
      </c>
      <c r="P9" s="17">
        <v>0.34383520102563903</v>
      </c>
      <c r="Q9" s="17">
        <v>0.40325511593852298</v>
      </c>
      <c r="R9" s="17">
        <v>0.380224628449713</v>
      </c>
      <c r="S9" s="17">
        <v>0.56594937203762696</v>
      </c>
      <c r="T9" s="17">
        <v>0.355373640762357</v>
      </c>
      <c r="U9" s="17">
        <v>0.44953544482695901</v>
      </c>
      <c r="V9" s="17">
        <v>0.421028027802411</v>
      </c>
      <c r="W9" s="17">
        <v>0.42932633081244698</v>
      </c>
      <c r="X9" s="17">
        <v>0.49420783944957603</v>
      </c>
      <c r="Y9" s="17">
        <v>0.42170478549341101</v>
      </c>
      <c r="Z9" s="17">
        <v>0.43940868897985902</v>
      </c>
      <c r="AA9" s="17"/>
      <c r="AB9" s="17">
        <v>0.46863100038212302</v>
      </c>
      <c r="AC9" s="17">
        <v>0.41387786903243801</v>
      </c>
      <c r="AD9" s="17">
        <v>0.35443399847448298</v>
      </c>
      <c r="AE9" s="17">
        <v>0.26360294366167503</v>
      </c>
      <c r="AF9" s="17"/>
      <c r="AG9" s="17">
        <v>0.419825861770519</v>
      </c>
      <c r="AH9" s="17">
        <v>0.30286632941362301</v>
      </c>
      <c r="AI9" s="17">
        <v>0.32357811865317698</v>
      </c>
      <c r="AJ9" s="17">
        <v>0.25974261849293201</v>
      </c>
      <c r="AK9" s="17"/>
      <c r="AL9" s="17">
        <v>0.38917418169544399</v>
      </c>
      <c r="AM9" s="17">
        <v>0.27747314842395798</v>
      </c>
      <c r="AN9" s="17">
        <v>0.52699294541018904</v>
      </c>
      <c r="AO9" s="17">
        <v>0.37365329555031801</v>
      </c>
      <c r="AP9" s="17">
        <v>0.30671800702829599</v>
      </c>
      <c r="AQ9" s="17">
        <v>0.51890238153923096</v>
      </c>
      <c r="AR9" s="17"/>
      <c r="AS9" s="17">
        <v>0.39326714880680003</v>
      </c>
      <c r="AT9" s="17">
        <v>0.24039512145897901</v>
      </c>
      <c r="AU9" s="17">
        <v>0.24039512145897901</v>
      </c>
      <c r="AV9" s="17">
        <v>0.38151284552228298</v>
      </c>
      <c r="AW9" s="17">
        <v>0.43686693807174898</v>
      </c>
      <c r="AX9" s="17">
        <v>0.57370698009524401</v>
      </c>
      <c r="AY9" s="17">
        <v>0.24614710779946</v>
      </c>
      <c r="AZ9" s="17">
        <v>0.50871807568003502</v>
      </c>
      <c r="BA9" s="17">
        <v>0.31078057299475398</v>
      </c>
      <c r="BB9" s="17"/>
      <c r="BC9" s="17">
        <v>0.33330552975942701</v>
      </c>
      <c r="BD9" s="17">
        <v>0.329310957545841</v>
      </c>
      <c r="BE9" s="17">
        <v>0.56255114745412604</v>
      </c>
      <c r="BF9" s="17">
        <v>0.47567377251133303</v>
      </c>
      <c r="BG9" s="17">
        <v>0.401750441055714</v>
      </c>
      <c r="BH9" s="17">
        <v>0.50799062381972704</v>
      </c>
      <c r="BI9" s="17"/>
      <c r="BJ9" s="17">
        <v>0.31074494036667599</v>
      </c>
      <c r="BK9" s="17">
        <v>0.38180227027819202</v>
      </c>
      <c r="BL9" s="17">
        <v>0.47672100405972001</v>
      </c>
      <c r="BM9" s="17">
        <v>0.41542053286286401</v>
      </c>
      <c r="BN9" s="17">
        <v>0.41800714940621397</v>
      </c>
      <c r="BO9" s="17">
        <v>0.34340819643398901</v>
      </c>
      <c r="BP9" s="17"/>
      <c r="BQ9" s="17">
        <v>0.38982240759996201</v>
      </c>
      <c r="BR9" s="17">
        <v>0.39018099409603901</v>
      </c>
      <c r="BS9" s="17"/>
      <c r="BT9" s="17">
        <v>0.367500445191494</v>
      </c>
      <c r="BU9" s="17">
        <v>0.40945195422728797</v>
      </c>
      <c r="BV9" s="17"/>
      <c r="BW9" s="17">
        <v>0.41860148528491198</v>
      </c>
      <c r="BX9" s="17">
        <v>0.34298674423868802</v>
      </c>
    </row>
    <row r="10" spans="2:76" x14ac:dyDescent="0.35">
      <c r="B10" s="18" t="s">
        <v>337</v>
      </c>
      <c r="C10" s="17">
        <v>0.32000764310215501</v>
      </c>
      <c r="D10" s="17">
        <v>0.32114610801529597</v>
      </c>
      <c r="E10" s="17">
        <v>0.31950466980819398</v>
      </c>
      <c r="F10" s="17"/>
      <c r="G10" s="17">
        <v>0.38237273012091899</v>
      </c>
      <c r="H10" s="17">
        <v>0.28333565451217901</v>
      </c>
      <c r="I10" s="17">
        <v>0.32381646625712501</v>
      </c>
      <c r="J10" s="17"/>
      <c r="K10" s="17">
        <v>0.27471462463179103</v>
      </c>
      <c r="L10" s="17">
        <v>0.37440088475348798</v>
      </c>
      <c r="M10" s="17">
        <v>0.38131280587312399</v>
      </c>
      <c r="N10" s="17">
        <v>0.21736769142927601</v>
      </c>
      <c r="O10" s="17">
        <v>0.30109552714120003</v>
      </c>
      <c r="P10" s="17">
        <v>0.42563348666904199</v>
      </c>
      <c r="Q10" s="17">
        <v>0.33363206265666101</v>
      </c>
      <c r="R10" s="17">
        <v>0.29192785446316499</v>
      </c>
      <c r="S10" s="17">
        <v>0.24115015578798199</v>
      </c>
      <c r="T10" s="17">
        <v>0.32107098078256302</v>
      </c>
      <c r="U10" s="17">
        <v>0.29689809022946501</v>
      </c>
      <c r="V10" s="17">
        <v>0.282341215190414</v>
      </c>
      <c r="W10" s="17">
        <v>0.333689986370655</v>
      </c>
      <c r="X10" s="17">
        <v>0.29114441441182298</v>
      </c>
      <c r="Y10" s="17">
        <v>0.36838931505220701</v>
      </c>
      <c r="Z10" s="17">
        <v>0.280794612615687</v>
      </c>
      <c r="AA10" s="17"/>
      <c r="AB10" s="17">
        <v>0.30812811490377801</v>
      </c>
      <c r="AC10" s="17">
        <v>0.33562074967433603</v>
      </c>
      <c r="AD10" s="17">
        <v>0.32058099194760997</v>
      </c>
      <c r="AE10" s="17">
        <v>0.32195844015659503</v>
      </c>
      <c r="AF10" s="17"/>
      <c r="AG10" s="17">
        <v>0.31258507870028801</v>
      </c>
      <c r="AH10" s="17">
        <v>0.36684463035148601</v>
      </c>
      <c r="AI10" s="17">
        <v>0.34171531065003902</v>
      </c>
      <c r="AJ10" s="17">
        <v>0.22096851633198999</v>
      </c>
      <c r="AK10" s="17"/>
      <c r="AL10" s="17">
        <v>0.30664781119239698</v>
      </c>
      <c r="AM10" s="17">
        <v>0.40763169604824001</v>
      </c>
      <c r="AN10" s="17">
        <v>0.287377291349805</v>
      </c>
      <c r="AO10" s="17">
        <v>0.26020863340078199</v>
      </c>
      <c r="AP10" s="17">
        <v>0.34594527882758003</v>
      </c>
      <c r="AQ10" s="17">
        <v>0.292589035410942</v>
      </c>
      <c r="AR10" s="17"/>
      <c r="AS10" s="17">
        <v>0.33818982857089203</v>
      </c>
      <c r="AT10" s="17">
        <v>0.236697555459111</v>
      </c>
      <c r="AU10" s="17">
        <v>0.236697555459111</v>
      </c>
      <c r="AV10" s="17">
        <v>0.34244419160796602</v>
      </c>
      <c r="AW10" s="17">
        <v>0.312303515774082</v>
      </c>
      <c r="AX10" s="17">
        <v>0.21275345912222901</v>
      </c>
      <c r="AY10" s="17">
        <v>0.45609941424137701</v>
      </c>
      <c r="AZ10" s="17">
        <v>0.27809794913978297</v>
      </c>
      <c r="BA10" s="17">
        <v>0.37516009036544401</v>
      </c>
      <c r="BB10" s="17"/>
      <c r="BC10" s="17">
        <v>0.33490743555569602</v>
      </c>
      <c r="BD10" s="17">
        <v>0.36558135472622699</v>
      </c>
      <c r="BE10" s="17">
        <v>0.26218146186177399</v>
      </c>
      <c r="BF10" s="17">
        <v>0.26718761806702201</v>
      </c>
      <c r="BG10" s="17">
        <v>0.32337156855520699</v>
      </c>
      <c r="BH10" s="17">
        <v>0.34508239698356202</v>
      </c>
      <c r="BI10" s="17"/>
      <c r="BJ10" s="17">
        <v>0.35415348738171398</v>
      </c>
      <c r="BK10" s="17">
        <v>0.332083873505436</v>
      </c>
      <c r="BL10" s="17">
        <v>0.30906459759655103</v>
      </c>
      <c r="BM10" s="17">
        <v>0.29138755495111601</v>
      </c>
      <c r="BN10" s="17">
        <v>0.32254678646692603</v>
      </c>
      <c r="BO10" s="17">
        <v>0.31921996892479698</v>
      </c>
      <c r="BP10" s="17"/>
      <c r="BQ10" s="17">
        <v>0.320029272060328</v>
      </c>
      <c r="BR10" s="17">
        <v>0.31587749787324998</v>
      </c>
      <c r="BS10" s="17"/>
      <c r="BT10" s="17">
        <v>0.35141335565172099</v>
      </c>
      <c r="BU10" s="17">
        <v>0.29358637900203599</v>
      </c>
      <c r="BV10" s="17"/>
      <c r="BW10" s="17">
        <v>0.33562372854502598</v>
      </c>
      <c r="BX10" s="17">
        <v>0.296849598011935</v>
      </c>
    </row>
    <row r="11" spans="2:76" x14ac:dyDescent="0.35">
      <c r="B11" s="18" t="s">
        <v>338</v>
      </c>
      <c r="C11" s="17">
        <v>0.16026828606122501</v>
      </c>
      <c r="D11" s="17">
        <v>0.17349873080292</v>
      </c>
      <c r="E11" s="17">
        <v>0.14533894171339001</v>
      </c>
      <c r="F11" s="17"/>
      <c r="G11" s="17">
        <v>0.102060635819718</v>
      </c>
      <c r="H11" s="17">
        <v>0.179651468596637</v>
      </c>
      <c r="I11" s="17">
        <v>0.16701179771147301</v>
      </c>
      <c r="J11" s="17"/>
      <c r="K11" s="17">
        <v>0.122113332401015</v>
      </c>
      <c r="L11" s="17">
        <v>0.171016330033258</v>
      </c>
      <c r="M11" s="17">
        <v>8.1385463469799704E-2</v>
      </c>
      <c r="N11" s="17">
        <v>0.123602658310738</v>
      </c>
      <c r="O11" s="17">
        <v>0.40114945829382598</v>
      </c>
      <c r="P11" s="17">
        <v>0.23053131230531801</v>
      </c>
      <c r="Q11" s="17">
        <v>0.15612730045162199</v>
      </c>
      <c r="R11" s="17">
        <v>0.16627931102271401</v>
      </c>
      <c r="S11" s="17">
        <v>9.2651458259692801E-2</v>
      </c>
      <c r="T11" s="17">
        <v>0.20527487733392699</v>
      </c>
      <c r="U11" s="17">
        <v>0.13774087584688699</v>
      </c>
      <c r="V11" s="17">
        <v>8.2606562355877794E-2</v>
      </c>
      <c r="W11" s="17">
        <v>0.119298424113693</v>
      </c>
      <c r="X11" s="17">
        <v>0.16599496546071499</v>
      </c>
      <c r="Y11" s="17">
        <v>8.9727842162059201E-2</v>
      </c>
      <c r="Z11" s="17">
        <v>0.19493954673222599</v>
      </c>
      <c r="AA11" s="17"/>
      <c r="AB11" s="17">
        <v>0.102020482557013</v>
      </c>
      <c r="AC11" s="17">
        <v>0.155404848082631</v>
      </c>
      <c r="AD11" s="17">
        <v>0.20231512993810899</v>
      </c>
      <c r="AE11" s="17">
        <v>0.220749084748456</v>
      </c>
      <c r="AF11" s="17"/>
      <c r="AG11" s="17">
        <v>0.16002073606600301</v>
      </c>
      <c r="AH11" s="17">
        <v>0.24428636721146799</v>
      </c>
      <c r="AI11" s="17">
        <v>0.13682579646240001</v>
      </c>
      <c r="AJ11" s="17">
        <v>0.19278820235479499</v>
      </c>
      <c r="AK11" s="17"/>
      <c r="AL11" s="17">
        <v>0.16932913077409101</v>
      </c>
      <c r="AM11" s="17">
        <v>0.210844379942111</v>
      </c>
      <c r="AN11" s="17">
        <v>0.11581904180013999</v>
      </c>
      <c r="AO11" s="17">
        <v>0.23367377778856199</v>
      </c>
      <c r="AP11" s="17">
        <v>0.16580635935517599</v>
      </c>
      <c r="AQ11" s="17">
        <v>7.2786605039879604E-2</v>
      </c>
      <c r="AR11" s="17"/>
      <c r="AS11" s="17">
        <v>0.15949452348252999</v>
      </c>
      <c r="AT11" s="17">
        <v>0.24964586517255499</v>
      </c>
      <c r="AU11" s="17">
        <v>0.24964586517255499</v>
      </c>
      <c r="AV11" s="17">
        <v>0.144835502106886</v>
      </c>
      <c r="AW11" s="17">
        <v>0.172127742004411</v>
      </c>
      <c r="AX11" s="17">
        <v>3.6287461111698997E-2</v>
      </c>
      <c r="AY11" s="17">
        <v>0.24965839823910699</v>
      </c>
      <c r="AZ11" s="17">
        <v>8.8327925944852795E-2</v>
      </c>
      <c r="BA11" s="17">
        <v>0</v>
      </c>
      <c r="BB11" s="17"/>
      <c r="BC11" s="17">
        <v>0.19654321068313901</v>
      </c>
      <c r="BD11" s="17">
        <v>0.16218265856685801</v>
      </c>
      <c r="BE11" s="17">
        <v>0.117834173469424</v>
      </c>
      <c r="BF11" s="17">
        <v>0.13812765169649599</v>
      </c>
      <c r="BG11" s="17">
        <v>0.143223058865874</v>
      </c>
      <c r="BH11" s="17">
        <v>0</v>
      </c>
      <c r="BI11" s="17"/>
      <c r="BJ11" s="17">
        <v>0.210891148046428</v>
      </c>
      <c r="BK11" s="17">
        <v>0.141475701332368</v>
      </c>
      <c r="BL11" s="17">
        <v>0.129624789301136</v>
      </c>
      <c r="BM11" s="17">
        <v>0.16707552921427299</v>
      </c>
      <c r="BN11" s="17">
        <v>0.13545705320524901</v>
      </c>
      <c r="BO11" s="17">
        <v>0.17273929521450701</v>
      </c>
      <c r="BP11" s="17"/>
      <c r="BQ11" s="17">
        <v>0.157093174127927</v>
      </c>
      <c r="BR11" s="17">
        <v>0.16852805552110001</v>
      </c>
      <c r="BS11" s="17"/>
      <c r="BT11" s="17">
        <v>0.156316882020992</v>
      </c>
      <c r="BU11" s="17">
        <v>0.16113006127229401</v>
      </c>
      <c r="BV11" s="17"/>
      <c r="BW11" s="17">
        <v>0.14278366209388399</v>
      </c>
      <c r="BX11" s="17">
        <v>0.18860519122508401</v>
      </c>
    </row>
    <row r="12" spans="2:76" x14ac:dyDescent="0.35">
      <c r="B12" s="18" t="s">
        <v>339</v>
      </c>
      <c r="C12" s="17">
        <v>5.1000156119317401E-2</v>
      </c>
      <c r="D12" s="17">
        <v>7.4757272317958506E-2</v>
      </c>
      <c r="E12" s="17">
        <v>2.7298809216315799E-2</v>
      </c>
      <c r="F12" s="17"/>
      <c r="G12" s="17">
        <v>4.4776263588677603E-2</v>
      </c>
      <c r="H12" s="17">
        <v>4.8835764007783299E-2</v>
      </c>
      <c r="I12" s="17">
        <v>5.4660682315495902E-2</v>
      </c>
      <c r="J12" s="17"/>
      <c r="K12" s="17">
        <v>7.4480638514026698E-2</v>
      </c>
      <c r="L12" s="17">
        <v>6.8495607759449198E-2</v>
      </c>
      <c r="M12" s="17">
        <v>4.0891173897030203E-2</v>
      </c>
      <c r="N12" s="17">
        <v>0</v>
      </c>
      <c r="O12" s="17">
        <v>0</v>
      </c>
      <c r="P12" s="17">
        <v>0</v>
      </c>
      <c r="Q12" s="17">
        <v>3.5253922629519797E-2</v>
      </c>
      <c r="R12" s="17">
        <v>7.1898795972306404E-2</v>
      </c>
      <c r="S12" s="17">
        <v>4.5704121371026099E-2</v>
      </c>
      <c r="T12" s="17">
        <v>3.8982569910900898E-2</v>
      </c>
      <c r="U12" s="17">
        <v>9.6323510906052304E-2</v>
      </c>
      <c r="V12" s="17">
        <v>7.1165006967998198E-2</v>
      </c>
      <c r="W12" s="17">
        <v>1.9473104543927599E-2</v>
      </c>
      <c r="X12" s="17">
        <v>0</v>
      </c>
      <c r="Y12" s="17">
        <v>8.9928826573866097E-2</v>
      </c>
      <c r="Z12" s="17">
        <v>0</v>
      </c>
      <c r="AA12" s="17"/>
      <c r="AB12" s="17">
        <v>2.01867722368754E-2</v>
      </c>
      <c r="AC12" s="17">
        <v>3.6270399686484697E-2</v>
      </c>
      <c r="AD12" s="17">
        <v>7.8342913612984497E-2</v>
      </c>
      <c r="AE12" s="17">
        <v>0.100631774592854</v>
      </c>
      <c r="AF12" s="17"/>
      <c r="AG12" s="17">
        <v>3.7247065459638698E-2</v>
      </c>
      <c r="AH12" s="17">
        <v>1.9905013111596901E-2</v>
      </c>
      <c r="AI12" s="17">
        <v>0.106976249588151</v>
      </c>
      <c r="AJ12" s="17">
        <v>0.15008193482714799</v>
      </c>
      <c r="AK12" s="17"/>
      <c r="AL12" s="17">
        <v>7.1067447823170607E-2</v>
      </c>
      <c r="AM12" s="17">
        <v>4.1586401363569503E-2</v>
      </c>
      <c r="AN12" s="17">
        <v>0</v>
      </c>
      <c r="AO12" s="17">
        <v>7.2794887702094802E-2</v>
      </c>
      <c r="AP12" s="17">
        <v>4.9103927215944997E-2</v>
      </c>
      <c r="AQ12" s="17">
        <v>5.3017322307500503E-2</v>
      </c>
      <c r="AR12" s="17"/>
      <c r="AS12" s="17">
        <v>3.36863429388514E-2</v>
      </c>
      <c r="AT12" s="17">
        <v>9.9988926252508395E-2</v>
      </c>
      <c r="AU12" s="17">
        <v>9.9988926252508395E-2</v>
      </c>
      <c r="AV12" s="17">
        <v>7.9103083819203099E-2</v>
      </c>
      <c r="AW12" s="17">
        <v>3.1778854106286898E-2</v>
      </c>
      <c r="AX12" s="17">
        <v>0</v>
      </c>
      <c r="AY12" s="17">
        <v>0</v>
      </c>
      <c r="AZ12" s="17">
        <v>8.7323404323573703E-2</v>
      </c>
      <c r="BA12" s="17">
        <v>0.31405933663980201</v>
      </c>
      <c r="BB12" s="17"/>
      <c r="BC12" s="17">
        <v>6.8693272361977295E-2</v>
      </c>
      <c r="BD12" s="17">
        <v>6.5864558502822607E-2</v>
      </c>
      <c r="BE12" s="17">
        <v>5.74332172146758E-2</v>
      </c>
      <c r="BF12" s="17">
        <v>2.5127810187223099E-2</v>
      </c>
      <c r="BG12" s="17">
        <v>4.0526740657234599E-2</v>
      </c>
      <c r="BH12" s="17">
        <v>6.5291561881303306E-2</v>
      </c>
      <c r="BI12" s="17"/>
      <c r="BJ12" s="17">
        <v>7.7690321899145806E-2</v>
      </c>
      <c r="BK12" s="17">
        <v>3.3302313679551498E-2</v>
      </c>
      <c r="BL12" s="17">
        <v>2.1624510593168299E-2</v>
      </c>
      <c r="BM12" s="17">
        <v>4.9766327980287003E-2</v>
      </c>
      <c r="BN12" s="17">
        <v>6.3599941903964105E-2</v>
      </c>
      <c r="BO12" s="17">
        <v>6.1382985558254999E-2</v>
      </c>
      <c r="BP12" s="17"/>
      <c r="BQ12" s="17">
        <v>5.3287227927428599E-2</v>
      </c>
      <c r="BR12" s="17">
        <v>4.66670278055503E-2</v>
      </c>
      <c r="BS12" s="17"/>
      <c r="BT12" s="17">
        <v>4.5923241909277102E-2</v>
      </c>
      <c r="BU12" s="17">
        <v>5.5615897527102102E-2</v>
      </c>
      <c r="BV12" s="17"/>
      <c r="BW12" s="17">
        <v>3.29140424057087E-2</v>
      </c>
      <c r="BX12" s="17">
        <v>8.3547519983659696E-2</v>
      </c>
    </row>
    <row r="13" spans="2:76" x14ac:dyDescent="0.35">
      <c r="B13" s="18" t="s">
        <v>340</v>
      </c>
      <c r="C13" s="17">
        <v>2.4099509591842701E-2</v>
      </c>
      <c r="D13" s="17">
        <v>3.6799869078364203E-2</v>
      </c>
      <c r="E13" s="17">
        <v>1.1422657405386401E-2</v>
      </c>
      <c r="F13" s="17"/>
      <c r="G13" s="17">
        <v>5.54399856814238E-3</v>
      </c>
      <c r="H13" s="17">
        <v>3.24357218739433E-2</v>
      </c>
      <c r="I13" s="17">
        <v>2.4752602650005399E-2</v>
      </c>
      <c r="J13" s="17"/>
      <c r="K13" s="17">
        <v>1.0630864859305001E-2</v>
      </c>
      <c r="L13" s="17">
        <v>2.45391138203848E-2</v>
      </c>
      <c r="M13" s="17">
        <v>4.1169674805618499E-2</v>
      </c>
      <c r="N13" s="17">
        <v>3.1340860618773399E-2</v>
      </c>
      <c r="O13" s="17">
        <v>0</v>
      </c>
      <c r="P13" s="17">
        <v>0</v>
      </c>
      <c r="Q13" s="17">
        <v>4.6535336118788802E-2</v>
      </c>
      <c r="R13" s="17">
        <v>2.28832141879707E-2</v>
      </c>
      <c r="S13" s="17">
        <v>0</v>
      </c>
      <c r="T13" s="17">
        <v>3.47435998503723E-2</v>
      </c>
      <c r="U13" s="17">
        <v>0</v>
      </c>
      <c r="V13" s="17">
        <v>0</v>
      </c>
      <c r="W13" s="17">
        <v>1.66260530094695E-2</v>
      </c>
      <c r="X13" s="17">
        <v>0</v>
      </c>
      <c r="Y13" s="17">
        <v>3.0249230718457001E-2</v>
      </c>
      <c r="Z13" s="17">
        <v>3.9062621064748303E-2</v>
      </c>
      <c r="AA13" s="17"/>
      <c r="AB13" s="17">
        <v>2.1126277006504601E-2</v>
      </c>
      <c r="AC13" s="17">
        <v>1.4565480780019501E-2</v>
      </c>
      <c r="AD13" s="17">
        <v>1.4765117171113199E-2</v>
      </c>
      <c r="AE13" s="17">
        <v>6.1497329012561497E-2</v>
      </c>
      <c r="AF13" s="17"/>
      <c r="AG13" s="17">
        <v>1.6901426721241501E-2</v>
      </c>
      <c r="AH13" s="17">
        <v>1.34740477826289E-2</v>
      </c>
      <c r="AI13" s="17">
        <v>4.41427370106054E-2</v>
      </c>
      <c r="AJ13" s="17">
        <v>0.17641872799313499</v>
      </c>
      <c r="AK13" s="17"/>
      <c r="AL13" s="17">
        <v>2.8524313702058799E-2</v>
      </c>
      <c r="AM13" s="17">
        <v>3.4523824124816201E-2</v>
      </c>
      <c r="AN13" s="17">
        <v>2.0544002895860201E-2</v>
      </c>
      <c r="AO13" s="17">
        <v>2.24521348473249E-2</v>
      </c>
      <c r="AP13" s="17">
        <v>3.0713307949175799E-2</v>
      </c>
      <c r="AQ13" s="17">
        <v>4.5725200313383403E-2</v>
      </c>
      <c r="AR13" s="17"/>
      <c r="AS13" s="17">
        <v>2.0560922218605501E-2</v>
      </c>
      <c r="AT13" s="17">
        <v>5.9364196817729697E-2</v>
      </c>
      <c r="AU13" s="17">
        <v>5.9364196817729697E-2</v>
      </c>
      <c r="AV13" s="17">
        <v>2.0585342074180401E-2</v>
      </c>
      <c r="AW13" s="17">
        <v>1.8009301934362999E-2</v>
      </c>
      <c r="AX13" s="17">
        <v>3.7435144528610298E-2</v>
      </c>
      <c r="AY13" s="17">
        <v>0</v>
      </c>
      <c r="AZ13" s="17">
        <v>0</v>
      </c>
      <c r="BA13" s="17">
        <v>0</v>
      </c>
      <c r="BB13" s="17"/>
      <c r="BC13" s="17">
        <v>3.1376826312225201E-2</v>
      </c>
      <c r="BD13" s="17">
        <v>9.3326458202364904E-3</v>
      </c>
      <c r="BE13" s="17">
        <v>0</v>
      </c>
      <c r="BF13" s="17">
        <v>3.4580914811966901E-2</v>
      </c>
      <c r="BG13" s="17">
        <v>1.69156686835613E-2</v>
      </c>
      <c r="BH13" s="17">
        <v>8.1635417315407605E-2</v>
      </c>
      <c r="BI13" s="17"/>
      <c r="BJ13" s="17">
        <v>1.7162176576414199E-2</v>
      </c>
      <c r="BK13" s="17">
        <v>3.23380404574488E-2</v>
      </c>
      <c r="BL13" s="17">
        <v>2.1410368222540801E-2</v>
      </c>
      <c r="BM13" s="17">
        <v>2.1594135246649299E-2</v>
      </c>
      <c r="BN13" s="17">
        <v>1.9037553424550099E-2</v>
      </c>
      <c r="BO13" s="17">
        <v>3.1747162984886002E-2</v>
      </c>
      <c r="BP13" s="17"/>
      <c r="BQ13" s="17">
        <v>2.08717094207003E-2</v>
      </c>
      <c r="BR13" s="17">
        <v>3.11480537819795E-2</v>
      </c>
      <c r="BS13" s="17"/>
      <c r="BT13" s="17">
        <v>2.5317441675340901E-2</v>
      </c>
      <c r="BU13" s="17">
        <v>2.3332203258644199E-2</v>
      </c>
      <c r="BV13" s="17"/>
      <c r="BW13" s="17">
        <v>2.59655927425421E-2</v>
      </c>
      <c r="BX13" s="17">
        <v>2.3066543582809199E-2</v>
      </c>
    </row>
    <row r="14" spans="2:76" x14ac:dyDescent="0.35">
      <c r="B14" s="18" t="s">
        <v>97</v>
      </c>
      <c r="C14" s="17">
        <v>5.5092871714795801E-2</v>
      </c>
      <c r="D14" s="17">
        <v>3.0040730727168501E-2</v>
      </c>
      <c r="E14" s="17">
        <v>8.0303158212092093E-2</v>
      </c>
      <c r="F14" s="17"/>
      <c r="G14" s="17">
        <v>5.2127021595002002E-2</v>
      </c>
      <c r="H14" s="17">
        <v>3.5044808237059598E-2</v>
      </c>
      <c r="I14" s="17">
        <v>7.0030413284053294E-2</v>
      </c>
      <c r="J14" s="17"/>
      <c r="K14" s="17">
        <v>7.8373542060015206E-2</v>
      </c>
      <c r="L14" s="17">
        <v>3.98987093738771E-2</v>
      </c>
      <c r="M14" s="17">
        <v>0.159231140261204</v>
      </c>
      <c r="N14" s="17">
        <v>9.1736228013981597E-2</v>
      </c>
      <c r="O14" s="17">
        <v>9.8566391694175207E-2</v>
      </c>
      <c r="P14" s="17">
        <v>0</v>
      </c>
      <c r="Q14" s="17">
        <v>2.5196262204884801E-2</v>
      </c>
      <c r="R14" s="17">
        <v>6.6786195904129805E-2</v>
      </c>
      <c r="S14" s="17">
        <v>5.4544892543671598E-2</v>
      </c>
      <c r="T14" s="17">
        <v>4.4554331359880503E-2</v>
      </c>
      <c r="U14" s="17">
        <v>1.9502078190636901E-2</v>
      </c>
      <c r="V14" s="17">
        <v>0.142859187683299</v>
      </c>
      <c r="W14" s="17">
        <v>8.1586101149807605E-2</v>
      </c>
      <c r="X14" s="17">
        <v>4.8652780677886101E-2</v>
      </c>
      <c r="Y14" s="17">
        <v>0</v>
      </c>
      <c r="Z14" s="17">
        <v>4.5794530607480399E-2</v>
      </c>
      <c r="AA14" s="17"/>
      <c r="AB14" s="17">
        <v>7.9907352913706806E-2</v>
      </c>
      <c r="AC14" s="17">
        <v>4.4260652744090197E-2</v>
      </c>
      <c r="AD14" s="17">
        <v>2.9561848855700502E-2</v>
      </c>
      <c r="AE14" s="17">
        <v>3.1560427827858603E-2</v>
      </c>
      <c r="AF14" s="17"/>
      <c r="AG14" s="17">
        <v>5.3419831282310502E-2</v>
      </c>
      <c r="AH14" s="17">
        <v>5.2623612129197299E-2</v>
      </c>
      <c r="AI14" s="17">
        <v>4.6761787635627598E-2</v>
      </c>
      <c r="AJ14" s="17">
        <v>0</v>
      </c>
      <c r="AK14" s="17"/>
      <c r="AL14" s="17">
        <v>3.5257114812839101E-2</v>
      </c>
      <c r="AM14" s="17">
        <v>2.79405500973051E-2</v>
      </c>
      <c r="AN14" s="17">
        <v>4.9266718544006001E-2</v>
      </c>
      <c r="AO14" s="17">
        <v>3.72172707109188E-2</v>
      </c>
      <c r="AP14" s="17">
        <v>0.10171311962382699</v>
      </c>
      <c r="AQ14" s="17">
        <v>1.69794553890634E-2</v>
      </c>
      <c r="AR14" s="17"/>
      <c r="AS14" s="17">
        <v>5.4801233982321403E-2</v>
      </c>
      <c r="AT14" s="17">
        <v>0.113908334839116</v>
      </c>
      <c r="AU14" s="17">
        <v>0.113908334839116</v>
      </c>
      <c r="AV14" s="17">
        <v>3.1519034869480801E-2</v>
      </c>
      <c r="AW14" s="17">
        <v>2.8913648109107799E-2</v>
      </c>
      <c r="AX14" s="17">
        <v>0.13981695514221801</v>
      </c>
      <c r="AY14" s="17">
        <v>4.8095079720055299E-2</v>
      </c>
      <c r="AZ14" s="17">
        <v>3.7532644911755599E-2</v>
      </c>
      <c r="BA14" s="17">
        <v>0</v>
      </c>
      <c r="BB14" s="17"/>
      <c r="BC14" s="17">
        <v>3.5173725327535203E-2</v>
      </c>
      <c r="BD14" s="17">
        <v>6.7727824838015704E-2</v>
      </c>
      <c r="BE14" s="17">
        <v>0</v>
      </c>
      <c r="BF14" s="17">
        <v>5.9302232725959803E-2</v>
      </c>
      <c r="BG14" s="17">
        <v>7.4212522182408605E-2</v>
      </c>
      <c r="BH14" s="17">
        <v>0</v>
      </c>
      <c r="BI14" s="17"/>
      <c r="BJ14" s="17">
        <v>2.9357925729621901E-2</v>
      </c>
      <c r="BK14" s="17">
        <v>7.8997800747004396E-2</v>
      </c>
      <c r="BL14" s="17">
        <v>4.1554730226884003E-2</v>
      </c>
      <c r="BM14" s="17">
        <v>5.4755919744810498E-2</v>
      </c>
      <c r="BN14" s="17">
        <v>4.1351515593096903E-2</v>
      </c>
      <c r="BO14" s="17">
        <v>7.1502390883566302E-2</v>
      </c>
      <c r="BP14" s="17"/>
      <c r="BQ14" s="17">
        <v>5.8896208863653397E-2</v>
      </c>
      <c r="BR14" s="17">
        <v>4.75983709220811E-2</v>
      </c>
      <c r="BS14" s="17"/>
      <c r="BT14" s="17">
        <v>5.3528633551174702E-2</v>
      </c>
      <c r="BU14" s="17">
        <v>5.6883504712635799E-2</v>
      </c>
      <c r="BV14" s="17"/>
      <c r="BW14" s="17">
        <v>4.4111488927926303E-2</v>
      </c>
      <c r="BX14" s="17">
        <v>6.4944402957823805E-2</v>
      </c>
    </row>
    <row r="15" spans="2:76" x14ac:dyDescent="0.35">
      <c r="B15" s="18" t="s">
        <v>341</v>
      </c>
      <c r="C15" s="20">
        <v>0.70953917651281895</v>
      </c>
      <c r="D15" s="20">
        <v>0.68490339707358905</v>
      </c>
      <c r="E15" s="20">
        <v>0.73563643345281504</v>
      </c>
      <c r="F15" s="20"/>
      <c r="G15" s="20">
        <v>0.79549208042845998</v>
      </c>
      <c r="H15" s="20">
        <v>0.70403223728457698</v>
      </c>
      <c r="I15" s="20">
        <v>0.68354450403897205</v>
      </c>
      <c r="J15" s="20"/>
      <c r="K15" s="20">
        <v>0.71440162216563796</v>
      </c>
      <c r="L15" s="20">
        <v>0.69605023901303098</v>
      </c>
      <c r="M15" s="20">
        <v>0.67732254756634802</v>
      </c>
      <c r="N15" s="20">
        <v>0.75332025305650696</v>
      </c>
      <c r="O15" s="20">
        <v>0.500284150011999</v>
      </c>
      <c r="P15" s="20">
        <v>0.76946868769468202</v>
      </c>
      <c r="Q15" s="20">
        <v>0.73688717859518404</v>
      </c>
      <c r="R15" s="20">
        <v>0.67215248291287899</v>
      </c>
      <c r="S15" s="20">
        <v>0.80709952782561001</v>
      </c>
      <c r="T15" s="20">
        <v>0.67644462154492002</v>
      </c>
      <c r="U15" s="20">
        <v>0.74643353505642396</v>
      </c>
      <c r="V15" s="20">
        <v>0.70336924299282499</v>
      </c>
      <c r="W15" s="20">
        <v>0.76301631718310203</v>
      </c>
      <c r="X15" s="20">
        <v>0.78535225386139895</v>
      </c>
      <c r="Y15" s="20">
        <v>0.79009410054561802</v>
      </c>
      <c r="Z15" s="20">
        <v>0.72020330159554502</v>
      </c>
      <c r="AA15" s="20"/>
      <c r="AB15" s="20">
        <v>0.77675911528590103</v>
      </c>
      <c r="AC15" s="20">
        <v>0.74949861870677403</v>
      </c>
      <c r="AD15" s="20">
        <v>0.67501499042209301</v>
      </c>
      <c r="AE15" s="20">
        <v>0.58556138381827005</v>
      </c>
      <c r="AF15" s="20"/>
      <c r="AG15" s="20">
        <v>0.73241094047080602</v>
      </c>
      <c r="AH15" s="20">
        <v>0.66971095976510897</v>
      </c>
      <c r="AI15" s="20">
        <v>0.665293429303215</v>
      </c>
      <c r="AJ15" s="20">
        <v>0.480711134824922</v>
      </c>
      <c r="AK15" s="20"/>
      <c r="AL15" s="20">
        <v>0.69582199288784097</v>
      </c>
      <c r="AM15" s="20">
        <v>0.68510484447219799</v>
      </c>
      <c r="AN15" s="20">
        <v>0.81437023675999398</v>
      </c>
      <c r="AO15" s="20">
        <v>0.63386192895109905</v>
      </c>
      <c r="AP15" s="20">
        <v>0.65266328585587596</v>
      </c>
      <c r="AQ15" s="20">
        <v>0.81149141695017302</v>
      </c>
      <c r="AR15" s="20"/>
      <c r="AS15" s="20">
        <v>0.731456977377692</v>
      </c>
      <c r="AT15" s="20">
        <v>0.47709267691808999</v>
      </c>
      <c r="AU15" s="20">
        <v>0.47709267691808999</v>
      </c>
      <c r="AV15" s="20">
        <v>0.72395703713024895</v>
      </c>
      <c r="AW15" s="20">
        <v>0.74917045384583103</v>
      </c>
      <c r="AX15" s="20">
        <v>0.786460439217473</v>
      </c>
      <c r="AY15" s="20">
        <v>0.70224652204083704</v>
      </c>
      <c r="AZ15" s="20">
        <v>0.78681602481981805</v>
      </c>
      <c r="BA15" s="20">
        <v>0.68594066336019799</v>
      </c>
      <c r="BB15" s="20"/>
      <c r="BC15" s="20">
        <v>0.66821296531512397</v>
      </c>
      <c r="BD15" s="20">
        <v>0.69489231227206705</v>
      </c>
      <c r="BE15" s="20">
        <v>0.82473260931589998</v>
      </c>
      <c r="BF15" s="20">
        <v>0.74286139057835399</v>
      </c>
      <c r="BG15" s="20">
        <v>0.72512200961092199</v>
      </c>
      <c r="BH15" s="20">
        <v>0.85307302080328895</v>
      </c>
      <c r="BI15" s="20"/>
      <c r="BJ15" s="20">
        <v>0.66489842774839003</v>
      </c>
      <c r="BK15" s="20">
        <v>0.71388614378362802</v>
      </c>
      <c r="BL15" s="20">
        <v>0.78578560165627098</v>
      </c>
      <c r="BM15" s="20">
        <v>0.70680808781397997</v>
      </c>
      <c r="BN15" s="20">
        <v>0.740553935873139</v>
      </c>
      <c r="BO15" s="20">
        <v>0.66262816535878599</v>
      </c>
      <c r="BP15" s="20"/>
      <c r="BQ15" s="20">
        <v>0.70985167966028995</v>
      </c>
      <c r="BR15" s="20">
        <v>0.70605849196928905</v>
      </c>
      <c r="BS15" s="20"/>
      <c r="BT15" s="20">
        <v>0.71891380084321499</v>
      </c>
      <c r="BU15" s="20">
        <v>0.70303833322932396</v>
      </c>
      <c r="BV15" s="20"/>
      <c r="BW15" s="20">
        <v>0.75422521382993801</v>
      </c>
      <c r="BX15" s="20">
        <v>0.63983634225062302</v>
      </c>
    </row>
    <row r="16" spans="2:76" x14ac:dyDescent="0.35">
      <c r="B16" s="18" t="s">
        <v>342</v>
      </c>
      <c r="C16" s="20">
        <v>7.5099665711160099E-2</v>
      </c>
      <c r="D16" s="20">
        <v>0.111557141396323</v>
      </c>
      <c r="E16" s="20">
        <v>3.8721466621702297E-2</v>
      </c>
      <c r="F16" s="20"/>
      <c r="G16" s="20">
        <v>5.0320262156819999E-2</v>
      </c>
      <c r="H16" s="20">
        <v>8.1271485881726599E-2</v>
      </c>
      <c r="I16" s="20">
        <v>7.9413284965501305E-2</v>
      </c>
      <c r="J16" s="20"/>
      <c r="K16" s="20">
        <v>8.5111503373331704E-2</v>
      </c>
      <c r="L16" s="20">
        <v>9.3034721579834098E-2</v>
      </c>
      <c r="M16" s="20">
        <v>8.2060848702648695E-2</v>
      </c>
      <c r="N16" s="20">
        <v>3.1340860618773399E-2</v>
      </c>
      <c r="O16" s="20">
        <v>0</v>
      </c>
      <c r="P16" s="20">
        <v>0</v>
      </c>
      <c r="Q16" s="20">
        <v>8.1789258748308502E-2</v>
      </c>
      <c r="R16" s="20">
        <v>9.4782010160277194E-2</v>
      </c>
      <c r="S16" s="20">
        <v>4.5704121371026099E-2</v>
      </c>
      <c r="T16" s="20">
        <v>7.3726169761273094E-2</v>
      </c>
      <c r="U16" s="20">
        <v>9.6323510906052304E-2</v>
      </c>
      <c r="V16" s="20">
        <v>7.1165006967998198E-2</v>
      </c>
      <c r="W16" s="20">
        <v>3.6099157553397099E-2</v>
      </c>
      <c r="X16" s="20">
        <v>0</v>
      </c>
      <c r="Y16" s="20">
        <v>0.120178057292323</v>
      </c>
      <c r="Z16" s="20">
        <v>3.9062621064748303E-2</v>
      </c>
      <c r="AA16" s="20"/>
      <c r="AB16" s="20">
        <v>4.1313049243380001E-2</v>
      </c>
      <c r="AC16" s="20">
        <v>5.08358804665043E-2</v>
      </c>
      <c r="AD16" s="20">
        <v>9.3108030784097601E-2</v>
      </c>
      <c r="AE16" s="20">
        <v>0.16212910360541499</v>
      </c>
      <c r="AF16" s="20"/>
      <c r="AG16" s="20">
        <v>5.4148492180880199E-2</v>
      </c>
      <c r="AH16" s="20">
        <v>3.33790608942258E-2</v>
      </c>
      <c r="AI16" s="20">
        <v>0.151118986598757</v>
      </c>
      <c r="AJ16" s="20">
        <v>0.32650066282028301</v>
      </c>
      <c r="AK16" s="20"/>
      <c r="AL16" s="20">
        <v>9.9591761525229403E-2</v>
      </c>
      <c r="AM16" s="20">
        <v>7.6110225488385697E-2</v>
      </c>
      <c r="AN16" s="20">
        <v>2.0544002895860201E-2</v>
      </c>
      <c r="AO16" s="20">
        <v>9.5247022549419705E-2</v>
      </c>
      <c r="AP16" s="20">
        <v>7.9817235165120806E-2</v>
      </c>
      <c r="AQ16" s="20">
        <v>9.8742522620883899E-2</v>
      </c>
      <c r="AR16" s="20"/>
      <c r="AS16" s="20">
        <v>5.4247265157457002E-2</v>
      </c>
      <c r="AT16" s="20">
        <v>0.159353123070238</v>
      </c>
      <c r="AU16" s="20">
        <v>0.159353123070238</v>
      </c>
      <c r="AV16" s="20">
        <v>9.9688425893383503E-2</v>
      </c>
      <c r="AW16" s="20">
        <v>4.9788156040649997E-2</v>
      </c>
      <c r="AX16" s="20">
        <v>3.7435144528610298E-2</v>
      </c>
      <c r="AY16" s="20">
        <v>0</v>
      </c>
      <c r="AZ16" s="20">
        <v>8.7323404323573703E-2</v>
      </c>
      <c r="BA16" s="20">
        <v>0.31405933663980201</v>
      </c>
      <c r="BB16" s="20"/>
      <c r="BC16" s="20">
        <v>0.100070098674203</v>
      </c>
      <c r="BD16" s="20">
        <v>7.5197204323059097E-2</v>
      </c>
      <c r="BE16" s="20">
        <v>5.74332172146758E-2</v>
      </c>
      <c r="BF16" s="20">
        <v>5.9708724999189999E-2</v>
      </c>
      <c r="BG16" s="20">
        <v>5.7442409340795898E-2</v>
      </c>
      <c r="BH16" s="20">
        <v>0.14692697919671099</v>
      </c>
      <c r="BI16" s="20"/>
      <c r="BJ16" s="20">
        <v>9.4852498475560001E-2</v>
      </c>
      <c r="BK16" s="20">
        <v>6.5640354137000298E-2</v>
      </c>
      <c r="BL16" s="20">
        <v>4.3034878815709103E-2</v>
      </c>
      <c r="BM16" s="20">
        <v>7.1360463226936302E-2</v>
      </c>
      <c r="BN16" s="20">
        <v>8.2637495328514193E-2</v>
      </c>
      <c r="BO16" s="20">
        <v>9.3130148543141E-2</v>
      </c>
      <c r="BP16" s="20"/>
      <c r="BQ16" s="20">
        <v>7.4158937348129006E-2</v>
      </c>
      <c r="BR16" s="20">
        <v>7.7815081587529797E-2</v>
      </c>
      <c r="BS16" s="20"/>
      <c r="BT16" s="20">
        <v>7.1240683584618006E-2</v>
      </c>
      <c r="BU16" s="20">
        <v>7.8948100785746295E-2</v>
      </c>
      <c r="BV16" s="20"/>
      <c r="BW16" s="20">
        <v>5.88796351482508E-2</v>
      </c>
      <c r="BX16" s="20">
        <v>0.10661406356646901</v>
      </c>
    </row>
    <row r="17" spans="2:76" x14ac:dyDescent="0.35">
      <c r="B17" s="18" t="s">
        <v>109</v>
      </c>
      <c r="C17" s="21">
        <v>0.63443951080165895</v>
      </c>
      <c r="D17" s="21">
        <v>0.57334625567726605</v>
      </c>
      <c r="E17" s="21">
        <v>0.69691496683111298</v>
      </c>
      <c r="F17" s="21"/>
      <c r="G17" s="21">
        <v>0.74517181827164003</v>
      </c>
      <c r="H17" s="21">
        <v>0.62276075140285003</v>
      </c>
      <c r="I17" s="21">
        <v>0.604131219073471</v>
      </c>
      <c r="J17" s="21"/>
      <c r="K17" s="21">
        <v>0.62929011879230601</v>
      </c>
      <c r="L17" s="21">
        <v>0.60301551743319703</v>
      </c>
      <c r="M17" s="21">
        <v>0.59526169886369895</v>
      </c>
      <c r="N17" s="21">
        <v>0.72197939243773301</v>
      </c>
      <c r="O17" s="21">
        <v>0.500284150011999</v>
      </c>
      <c r="P17" s="21">
        <v>0.76946868769468202</v>
      </c>
      <c r="Q17" s="21">
        <v>0.65509791984687604</v>
      </c>
      <c r="R17" s="21">
        <v>0.577370472752601</v>
      </c>
      <c r="S17" s="21">
        <v>0.76139540645458303</v>
      </c>
      <c r="T17" s="21">
        <v>0.60271845178364603</v>
      </c>
      <c r="U17" s="21">
        <v>0.650110024150371</v>
      </c>
      <c r="V17" s="21">
        <v>0.632204236024827</v>
      </c>
      <c r="W17" s="21">
        <v>0.72691715962970505</v>
      </c>
      <c r="X17" s="21">
        <v>0.78535225386139895</v>
      </c>
      <c r="Y17" s="21">
        <v>0.66991604325329501</v>
      </c>
      <c r="Z17" s="21">
        <v>0.68114068053079702</v>
      </c>
      <c r="AA17" s="21"/>
      <c r="AB17" s="21">
        <v>0.73544606604252105</v>
      </c>
      <c r="AC17" s="21">
        <v>0.69866273824027003</v>
      </c>
      <c r="AD17" s="21">
        <v>0.58190695963799499</v>
      </c>
      <c r="AE17" s="21">
        <v>0.42343228021285501</v>
      </c>
      <c r="AF17" s="21"/>
      <c r="AG17" s="21">
        <v>0.67826244828992599</v>
      </c>
      <c r="AH17" s="21">
        <v>0.63633189887088304</v>
      </c>
      <c r="AI17" s="21">
        <v>0.514174442704459</v>
      </c>
      <c r="AJ17" s="21">
        <v>0.154210472004639</v>
      </c>
      <c r="AK17" s="21"/>
      <c r="AL17" s="21">
        <v>0.596230231362611</v>
      </c>
      <c r="AM17" s="21">
        <v>0.60899461898381302</v>
      </c>
      <c r="AN17" s="21">
        <v>0.79382623386413398</v>
      </c>
      <c r="AO17" s="21">
        <v>0.53861490640167997</v>
      </c>
      <c r="AP17" s="21">
        <v>0.572846050690755</v>
      </c>
      <c r="AQ17" s="21">
        <v>0.71274889432928901</v>
      </c>
      <c r="AR17" s="21"/>
      <c r="AS17" s="21">
        <v>0.67720971222023496</v>
      </c>
      <c r="AT17" s="21">
        <v>0.31773955384785202</v>
      </c>
      <c r="AU17" s="21">
        <v>0.31773955384785202</v>
      </c>
      <c r="AV17" s="21">
        <v>0.62426861123686594</v>
      </c>
      <c r="AW17" s="21">
        <v>0.69938229780518102</v>
      </c>
      <c r="AX17" s="21">
        <v>0.74902529468886203</v>
      </c>
      <c r="AY17" s="21">
        <v>0.70224652204083704</v>
      </c>
      <c r="AZ17" s="21">
        <v>0.69949262049624406</v>
      </c>
      <c r="BA17" s="21">
        <v>0.37188132672039598</v>
      </c>
      <c r="BB17" s="21"/>
      <c r="BC17" s="21">
        <v>0.56814286664092095</v>
      </c>
      <c r="BD17" s="21">
        <v>0.61969510794900795</v>
      </c>
      <c r="BE17" s="21">
        <v>0.767299392101224</v>
      </c>
      <c r="BF17" s="21">
        <v>0.68315266557916399</v>
      </c>
      <c r="BG17" s="21">
        <v>0.66767960027012596</v>
      </c>
      <c r="BH17" s="21">
        <v>0.70614604160657801</v>
      </c>
      <c r="BI17" s="21"/>
      <c r="BJ17" s="21">
        <v>0.57004592927283004</v>
      </c>
      <c r="BK17" s="21">
        <v>0.64824578964662805</v>
      </c>
      <c r="BL17" s="21">
        <v>0.74275072284056098</v>
      </c>
      <c r="BM17" s="21">
        <v>0.63544762458704396</v>
      </c>
      <c r="BN17" s="21">
        <v>0.65791644054462495</v>
      </c>
      <c r="BO17" s="21">
        <v>0.56949801681564505</v>
      </c>
      <c r="BP17" s="21"/>
      <c r="BQ17" s="21">
        <v>0.635692742312161</v>
      </c>
      <c r="BR17" s="21">
        <v>0.62824341038176001</v>
      </c>
      <c r="BS17" s="21"/>
      <c r="BT17" s="21">
        <v>0.647673117258597</v>
      </c>
      <c r="BU17" s="21">
        <v>0.62409023244357797</v>
      </c>
      <c r="BV17" s="21"/>
      <c r="BW17" s="21">
        <v>0.695345578681688</v>
      </c>
      <c r="BX17" s="21">
        <v>0.53322227868415395</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403</v>
      </c>
      <c r="C9" s="17">
        <v>0.33027716631148002</v>
      </c>
      <c r="D9" s="17">
        <v>0.27660668898527602</v>
      </c>
      <c r="E9" s="17">
        <v>0.38470940187605901</v>
      </c>
      <c r="F9" s="17"/>
      <c r="G9" s="17">
        <v>0.44524059307633002</v>
      </c>
      <c r="H9" s="17">
        <v>0.37925815685028502</v>
      </c>
      <c r="I9" s="17">
        <v>0.25641725509218299</v>
      </c>
      <c r="J9" s="17"/>
      <c r="K9" s="17">
        <v>0.35140125004700001</v>
      </c>
      <c r="L9" s="17">
        <v>0.26868274461464098</v>
      </c>
      <c r="M9" s="17">
        <v>0.38234062876529101</v>
      </c>
      <c r="N9" s="17">
        <v>0.40131704076447999</v>
      </c>
      <c r="O9" s="17">
        <v>0.301093691433723</v>
      </c>
      <c r="P9" s="17">
        <v>0.51108401266787395</v>
      </c>
      <c r="Q9" s="17">
        <v>0.384784373439645</v>
      </c>
      <c r="R9" s="17">
        <v>0.29827239146061202</v>
      </c>
      <c r="S9" s="17">
        <v>0.37261539498864499</v>
      </c>
      <c r="T9" s="17">
        <v>0.276914385240979</v>
      </c>
      <c r="U9" s="17">
        <v>0.25222542386893498</v>
      </c>
      <c r="V9" s="17">
        <v>0.28212645996907898</v>
      </c>
      <c r="W9" s="17">
        <v>0.43488028869175899</v>
      </c>
      <c r="X9" s="17">
        <v>0.53493674536943203</v>
      </c>
      <c r="Y9" s="17">
        <v>0.33522815837188003</v>
      </c>
      <c r="Z9" s="17">
        <v>0.44510580231107799</v>
      </c>
      <c r="AA9" s="17"/>
      <c r="AB9" s="17">
        <v>0.37918900826468999</v>
      </c>
      <c r="AC9" s="17">
        <v>0.33889635823234698</v>
      </c>
      <c r="AD9" s="17">
        <v>0.30143787354538398</v>
      </c>
      <c r="AE9" s="17">
        <v>0.26827357469688901</v>
      </c>
      <c r="AF9" s="17"/>
      <c r="AG9" s="17">
        <v>0.35860034255761503</v>
      </c>
      <c r="AH9" s="17">
        <v>0.31092569587615598</v>
      </c>
      <c r="AI9" s="17">
        <v>0.26052420739273202</v>
      </c>
      <c r="AJ9" s="17">
        <v>0.139657005820119</v>
      </c>
      <c r="AK9" s="17"/>
      <c r="AL9" s="17">
        <v>0.33849241655611301</v>
      </c>
      <c r="AM9" s="17">
        <v>0.25600023604102701</v>
      </c>
      <c r="AN9" s="17">
        <v>0.48164952931192301</v>
      </c>
      <c r="AO9" s="17">
        <v>0.28980383478173699</v>
      </c>
      <c r="AP9" s="17">
        <v>0.276404262243858</v>
      </c>
      <c r="AQ9" s="17">
        <v>0.42765629346627998</v>
      </c>
      <c r="AR9" s="17"/>
      <c r="AS9" s="17">
        <v>0.32447994834173699</v>
      </c>
      <c r="AT9" s="17">
        <v>0.17370856700767201</v>
      </c>
      <c r="AU9" s="17">
        <v>0.17370856700767201</v>
      </c>
      <c r="AV9" s="17">
        <v>0.37391724113487601</v>
      </c>
      <c r="AW9" s="17">
        <v>0.31909207021932301</v>
      </c>
      <c r="AX9" s="17">
        <v>0.25324513186151598</v>
      </c>
      <c r="AY9" s="17">
        <v>0.48189852589446402</v>
      </c>
      <c r="AZ9" s="17">
        <v>0.64257302419624995</v>
      </c>
      <c r="BA9" s="17">
        <v>0.68594066336019799</v>
      </c>
      <c r="BB9" s="17"/>
      <c r="BC9" s="17">
        <v>0.29132880290435298</v>
      </c>
      <c r="BD9" s="17">
        <v>0.34908019594343498</v>
      </c>
      <c r="BE9" s="17">
        <v>0.305478457623515</v>
      </c>
      <c r="BF9" s="17">
        <v>0.38875038953985402</v>
      </c>
      <c r="BG9" s="17">
        <v>0.33888489432850899</v>
      </c>
      <c r="BH9" s="17">
        <v>0.29198605126077198</v>
      </c>
      <c r="BI9" s="17"/>
      <c r="BJ9" s="17">
        <v>0.379824474367424</v>
      </c>
      <c r="BK9" s="17">
        <v>0.33776421264874901</v>
      </c>
      <c r="BL9" s="17">
        <v>0.27491913393763001</v>
      </c>
      <c r="BM9" s="17">
        <v>0.32473343430262402</v>
      </c>
      <c r="BN9" s="17">
        <v>0.32465619429731901</v>
      </c>
      <c r="BO9" s="17">
        <v>0.30771117388956498</v>
      </c>
      <c r="BP9" s="17"/>
      <c r="BQ9" s="17">
        <v>0.33818439705412301</v>
      </c>
      <c r="BR9" s="17">
        <v>0.31321551054487801</v>
      </c>
      <c r="BS9" s="17"/>
      <c r="BT9" s="17">
        <v>0.32359098006491899</v>
      </c>
      <c r="BU9" s="17">
        <v>0.33713451916068099</v>
      </c>
      <c r="BV9" s="17"/>
      <c r="BW9" s="17">
        <v>0.39186137963122503</v>
      </c>
      <c r="BX9" s="17">
        <v>0.22991951594697399</v>
      </c>
    </row>
    <row r="10" spans="2:76" x14ac:dyDescent="0.35">
      <c r="B10" s="18" t="s">
        <v>404</v>
      </c>
      <c r="C10" s="17">
        <v>0.64643846236991498</v>
      </c>
      <c r="D10" s="17">
        <v>0.70859327720824195</v>
      </c>
      <c r="E10" s="17">
        <v>0.58345911177859899</v>
      </c>
      <c r="F10" s="17"/>
      <c r="G10" s="17">
        <v>0.53303249750822301</v>
      </c>
      <c r="H10" s="17">
        <v>0.59124518272500204</v>
      </c>
      <c r="I10" s="17">
        <v>0.72406802523754299</v>
      </c>
      <c r="J10" s="17"/>
      <c r="K10" s="17">
        <v>0.63969928955898903</v>
      </c>
      <c r="L10" s="17">
        <v>0.71107037677316198</v>
      </c>
      <c r="M10" s="17">
        <v>0.55734391020920004</v>
      </c>
      <c r="N10" s="17">
        <v>0.59868295923551995</v>
      </c>
      <c r="O10" s="17">
        <v>0.698906308566277</v>
      </c>
      <c r="P10" s="17">
        <v>0.48891598733212599</v>
      </c>
      <c r="Q10" s="17">
        <v>0.60346798326300399</v>
      </c>
      <c r="R10" s="17">
        <v>0.64003768416305096</v>
      </c>
      <c r="S10" s="17">
        <v>0.62738460501135496</v>
      </c>
      <c r="T10" s="17">
        <v>0.70621196609300696</v>
      </c>
      <c r="U10" s="17">
        <v>0.68668432653501599</v>
      </c>
      <c r="V10" s="17">
        <v>0.71787354003092096</v>
      </c>
      <c r="W10" s="17">
        <v>0.51305864354238995</v>
      </c>
      <c r="X10" s="17">
        <v>0.46506325463056802</v>
      </c>
      <c r="Y10" s="17">
        <v>0.66477184162811997</v>
      </c>
      <c r="Z10" s="17">
        <v>0.55489419768892201</v>
      </c>
      <c r="AA10" s="17"/>
      <c r="AB10" s="17">
        <v>0.60009241387791601</v>
      </c>
      <c r="AC10" s="17">
        <v>0.64422951870418399</v>
      </c>
      <c r="AD10" s="17">
        <v>0.682228740375735</v>
      </c>
      <c r="AE10" s="17">
        <v>0.72125829244280804</v>
      </c>
      <c r="AF10" s="17"/>
      <c r="AG10" s="17">
        <v>0.61844417279769304</v>
      </c>
      <c r="AH10" s="17">
        <v>0.67743668943481905</v>
      </c>
      <c r="AI10" s="17">
        <v>0.72511377818507605</v>
      </c>
      <c r="AJ10" s="17">
        <v>0.86034299417988203</v>
      </c>
      <c r="AK10" s="17"/>
      <c r="AL10" s="17">
        <v>0.63887390161280599</v>
      </c>
      <c r="AM10" s="17">
        <v>0.71604630233854705</v>
      </c>
      <c r="AN10" s="17">
        <v>0.50734106232718001</v>
      </c>
      <c r="AO10" s="17">
        <v>0.69485495807147801</v>
      </c>
      <c r="AP10" s="17">
        <v>0.72359573775614205</v>
      </c>
      <c r="AQ10" s="17">
        <v>0.55697617814520295</v>
      </c>
      <c r="AR10" s="17"/>
      <c r="AS10" s="17">
        <v>0.65179356435091895</v>
      </c>
      <c r="AT10" s="17">
        <v>0.82629143299232799</v>
      </c>
      <c r="AU10" s="17">
        <v>0.82629143299232799</v>
      </c>
      <c r="AV10" s="17">
        <v>0.60961727079233996</v>
      </c>
      <c r="AW10" s="17">
        <v>0.662664963023745</v>
      </c>
      <c r="AX10" s="17">
        <v>0.67779915334234297</v>
      </c>
      <c r="AY10" s="17">
        <v>0.47000639438548097</v>
      </c>
      <c r="AZ10" s="17">
        <v>0.35742697580374999</v>
      </c>
      <c r="BA10" s="17">
        <v>0.31405933663980201</v>
      </c>
      <c r="BB10" s="17"/>
      <c r="BC10" s="17">
        <v>0.69121917322655602</v>
      </c>
      <c r="BD10" s="17">
        <v>0.64090803547348496</v>
      </c>
      <c r="BE10" s="17">
        <v>0.694521542376485</v>
      </c>
      <c r="BF10" s="17">
        <v>0.58056935474164695</v>
      </c>
      <c r="BG10" s="17">
        <v>0.630868288117992</v>
      </c>
      <c r="BH10" s="17">
        <v>0.70801394873922796</v>
      </c>
      <c r="BI10" s="17"/>
      <c r="BJ10" s="17">
        <v>0.59733848283317503</v>
      </c>
      <c r="BK10" s="17">
        <v>0.651247197839952</v>
      </c>
      <c r="BL10" s="17">
        <v>0.69388608507681104</v>
      </c>
      <c r="BM10" s="17">
        <v>0.66310084958860804</v>
      </c>
      <c r="BN10" s="17">
        <v>0.64009536022469105</v>
      </c>
      <c r="BO10" s="17">
        <v>0.63562509420937696</v>
      </c>
      <c r="BP10" s="17"/>
      <c r="BQ10" s="17">
        <v>0.64191191811989401</v>
      </c>
      <c r="BR10" s="17">
        <v>0.66227300399565903</v>
      </c>
      <c r="BS10" s="17"/>
      <c r="BT10" s="17">
        <v>0.65902146307299103</v>
      </c>
      <c r="BU10" s="17">
        <v>0.63455636155444906</v>
      </c>
      <c r="BV10" s="17"/>
      <c r="BW10" s="17">
        <v>0.59176672149700904</v>
      </c>
      <c r="BX10" s="17">
        <v>0.74613730837772896</v>
      </c>
    </row>
    <row r="11" spans="2:76" x14ac:dyDescent="0.35">
      <c r="B11" s="18" t="s">
        <v>97</v>
      </c>
      <c r="C11" s="19">
        <v>2.3284371318605199E-2</v>
      </c>
      <c r="D11" s="19">
        <v>1.48000338064826E-2</v>
      </c>
      <c r="E11" s="19">
        <v>3.1831486345342198E-2</v>
      </c>
      <c r="F11" s="19"/>
      <c r="G11" s="19">
        <v>2.1726909415447099E-2</v>
      </c>
      <c r="H11" s="19">
        <v>2.9496660424712801E-2</v>
      </c>
      <c r="I11" s="19">
        <v>1.9514719670273802E-2</v>
      </c>
      <c r="J11" s="19"/>
      <c r="K11" s="19">
        <v>8.8994603940106502E-3</v>
      </c>
      <c r="L11" s="19">
        <v>2.0246878612197101E-2</v>
      </c>
      <c r="M11" s="19">
        <v>6.0315461025509103E-2</v>
      </c>
      <c r="N11" s="19">
        <v>0</v>
      </c>
      <c r="O11" s="19">
        <v>0</v>
      </c>
      <c r="P11" s="19">
        <v>0</v>
      </c>
      <c r="Q11" s="19">
        <v>1.1747643297350899E-2</v>
      </c>
      <c r="R11" s="19">
        <v>6.1689924376336601E-2</v>
      </c>
      <c r="S11" s="19">
        <v>0</v>
      </c>
      <c r="T11" s="19">
        <v>1.6873648666013499E-2</v>
      </c>
      <c r="U11" s="19">
        <v>6.1090249596048501E-2</v>
      </c>
      <c r="V11" s="19">
        <v>0</v>
      </c>
      <c r="W11" s="19">
        <v>5.2061067765850899E-2</v>
      </c>
      <c r="X11" s="19">
        <v>0</v>
      </c>
      <c r="Y11" s="19">
        <v>0</v>
      </c>
      <c r="Z11" s="19">
        <v>0</v>
      </c>
      <c r="AA11" s="19"/>
      <c r="AB11" s="19">
        <v>2.0718577857393401E-2</v>
      </c>
      <c r="AC11" s="19">
        <v>1.6874123063468398E-2</v>
      </c>
      <c r="AD11" s="19">
        <v>1.6333386078880598E-2</v>
      </c>
      <c r="AE11" s="19">
        <v>1.0468132860303099E-2</v>
      </c>
      <c r="AF11" s="19"/>
      <c r="AG11" s="19">
        <v>2.2955484644691999E-2</v>
      </c>
      <c r="AH11" s="19">
        <v>1.1637614689025E-2</v>
      </c>
      <c r="AI11" s="19">
        <v>1.43620144221915E-2</v>
      </c>
      <c r="AJ11" s="19">
        <v>0</v>
      </c>
      <c r="AK11" s="19"/>
      <c r="AL11" s="19">
        <v>2.2633681831080901E-2</v>
      </c>
      <c r="AM11" s="19">
        <v>2.7953461620425699E-2</v>
      </c>
      <c r="AN11" s="19">
        <v>1.10094083608968E-2</v>
      </c>
      <c r="AO11" s="19">
        <v>1.5341207146785101E-2</v>
      </c>
      <c r="AP11" s="19">
        <v>0</v>
      </c>
      <c r="AQ11" s="19">
        <v>1.53675283885178E-2</v>
      </c>
      <c r="AR11" s="19"/>
      <c r="AS11" s="19">
        <v>2.3726487307343499E-2</v>
      </c>
      <c r="AT11" s="19">
        <v>0</v>
      </c>
      <c r="AU11" s="19">
        <v>0</v>
      </c>
      <c r="AV11" s="19">
        <v>1.6465488072784001E-2</v>
      </c>
      <c r="AW11" s="19">
        <v>1.8242966756931302E-2</v>
      </c>
      <c r="AX11" s="19">
        <v>6.8955714796141404E-2</v>
      </c>
      <c r="AY11" s="19">
        <v>4.8095079720055299E-2</v>
      </c>
      <c r="AZ11" s="19">
        <v>0</v>
      </c>
      <c r="BA11" s="19">
        <v>0</v>
      </c>
      <c r="BB11" s="19"/>
      <c r="BC11" s="19">
        <v>1.7452023869091102E-2</v>
      </c>
      <c r="BD11" s="19">
        <v>1.0011768583080199E-2</v>
      </c>
      <c r="BE11" s="19">
        <v>0</v>
      </c>
      <c r="BF11" s="19">
        <v>3.0680255718499101E-2</v>
      </c>
      <c r="BG11" s="19">
        <v>3.02468175534987E-2</v>
      </c>
      <c r="BH11" s="19">
        <v>0</v>
      </c>
      <c r="BI11" s="19"/>
      <c r="BJ11" s="19">
        <v>2.2837042799401099E-2</v>
      </c>
      <c r="BK11" s="19">
        <v>1.09885895112987E-2</v>
      </c>
      <c r="BL11" s="19">
        <v>3.11947809855589E-2</v>
      </c>
      <c r="BM11" s="19">
        <v>1.2165716108767899E-2</v>
      </c>
      <c r="BN11" s="19">
        <v>3.5248445477989603E-2</v>
      </c>
      <c r="BO11" s="19">
        <v>5.6663731901057397E-2</v>
      </c>
      <c r="BP11" s="19"/>
      <c r="BQ11" s="19">
        <v>1.9903684825983401E-2</v>
      </c>
      <c r="BR11" s="19">
        <v>2.4511485459462998E-2</v>
      </c>
      <c r="BS11" s="19"/>
      <c r="BT11" s="19">
        <v>1.7387556862090599E-2</v>
      </c>
      <c r="BU11" s="19">
        <v>2.8309119284870499E-2</v>
      </c>
      <c r="BV11" s="19"/>
      <c r="BW11" s="19">
        <v>1.6371898871766301E-2</v>
      </c>
      <c r="BX11" s="19">
        <v>2.3943175675297801E-2</v>
      </c>
    </row>
    <row r="12" spans="2:76" x14ac:dyDescent="0.35">
      <c r="B12" s="16"/>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X15"/>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603</v>
      </c>
      <c r="D7" s="10">
        <v>306</v>
      </c>
      <c r="E7" s="10">
        <v>297</v>
      </c>
      <c r="F7" s="10"/>
      <c r="G7" s="10">
        <v>108</v>
      </c>
      <c r="H7" s="10">
        <v>217</v>
      </c>
      <c r="I7" s="10">
        <v>278</v>
      </c>
      <c r="J7" s="10"/>
      <c r="K7" s="10">
        <v>57</v>
      </c>
      <c r="L7" s="10">
        <v>85</v>
      </c>
      <c r="M7" s="10">
        <v>29</v>
      </c>
      <c r="N7" s="10">
        <v>25</v>
      </c>
      <c r="O7" s="10">
        <v>5</v>
      </c>
      <c r="P7" s="10">
        <v>14</v>
      </c>
      <c r="Q7" s="10">
        <v>48</v>
      </c>
      <c r="R7" s="10">
        <v>56</v>
      </c>
      <c r="S7" s="10">
        <v>19</v>
      </c>
      <c r="T7" s="10">
        <v>139</v>
      </c>
      <c r="U7" s="10">
        <v>26</v>
      </c>
      <c r="V7" s="10">
        <v>10</v>
      </c>
      <c r="W7" s="10">
        <v>37</v>
      </c>
      <c r="X7" s="10">
        <v>11</v>
      </c>
      <c r="Y7" s="10">
        <v>21</v>
      </c>
      <c r="Z7" s="10">
        <v>21</v>
      </c>
      <c r="AA7" s="10"/>
      <c r="AB7" s="10">
        <v>163</v>
      </c>
      <c r="AC7" s="10">
        <v>223</v>
      </c>
      <c r="AD7" s="10">
        <v>101</v>
      </c>
      <c r="AE7" s="10">
        <v>83</v>
      </c>
      <c r="AF7" s="10"/>
      <c r="AG7" s="10">
        <v>391</v>
      </c>
      <c r="AH7" s="10">
        <v>47</v>
      </c>
      <c r="AI7" s="10">
        <v>111</v>
      </c>
      <c r="AJ7" s="10">
        <v>11</v>
      </c>
      <c r="AK7" s="10"/>
      <c r="AL7" s="10">
        <v>170</v>
      </c>
      <c r="AM7" s="10">
        <v>95</v>
      </c>
      <c r="AN7" s="10">
        <v>56</v>
      </c>
      <c r="AO7" s="10">
        <v>37</v>
      </c>
      <c r="AP7" s="10">
        <v>17</v>
      </c>
      <c r="AQ7" s="10">
        <v>44</v>
      </c>
      <c r="AR7" s="10"/>
      <c r="AS7" s="10">
        <v>290</v>
      </c>
      <c r="AT7" s="10">
        <v>53</v>
      </c>
      <c r="AU7" s="10">
        <v>53</v>
      </c>
      <c r="AV7" s="10">
        <v>101</v>
      </c>
      <c r="AW7" s="10">
        <v>61</v>
      </c>
      <c r="AX7" s="10">
        <v>14</v>
      </c>
      <c r="AY7" s="10">
        <v>15</v>
      </c>
      <c r="AZ7" s="10">
        <v>32</v>
      </c>
      <c r="BA7" s="10">
        <v>1</v>
      </c>
      <c r="BB7" s="10"/>
      <c r="BC7" s="10">
        <v>166</v>
      </c>
      <c r="BD7" s="10">
        <v>60</v>
      </c>
      <c r="BE7" s="10">
        <v>23</v>
      </c>
      <c r="BF7" s="10">
        <v>108</v>
      </c>
      <c r="BG7" s="10">
        <v>233</v>
      </c>
      <c r="BH7" s="10">
        <v>10</v>
      </c>
      <c r="BI7" s="10"/>
      <c r="BJ7" s="10">
        <v>103</v>
      </c>
      <c r="BK7" s="10">
        <v>145</v>
      </c>
      <c r="BL7" s="10">
        <v>58</v>
      </c>
      <c r="BM7" s="10">
        <v>144</v>
      </c>
      <c r="BN7" s="10">
        <v>93</v>
      </c>
      <c r="BO7" s="10">
        <v>60</v>
      </c>
      <c r="BP7" s="10"/>
      <c r="BQ7" s="10">
        <v>416</v>
      </c>
      <c r="BR7" s="10">
        <v>186</v>
      </c>
      <c r="BS7" s="10"/>
      <c r="BT7" s="10">
        <v>278</v>
      </c>
      <c r="BU7" s="10">
        <v>323</v>
      </c>
      <c r="BV7" s="10"/>
      <c r="BW7" s="10">
        <v>603</v>
      </c>
      <c r="BX7" s="10" t="s">
        <v>135</v>
      </c>
    </row>
    <row r="8" spans="2:76" ht="30" customHeight="1" x14ac:dyDescent="0.35">
      <c r="B8" s="11" t="s">
        <v>20</v>
      </c>
      <c r="C8" s="11">
        <v>597</v>
      </c>
      <c r="D8" s="11">
        <v>294</v>
      </c>
      <c r="E8" s="11">
        <v>303</v>
      </c>
      <c r="F8" s="11"/>
      <c r="G8" s="11">
        <v>102</v>
      </c>
      <c r="H8" s="11">
        <v>205</v>
      </c>
      <c r="I8" s="11">
        <v>290</v>
      </c>
      <c r="J8" s="11"/>
      <c r="K8" s="11">
        <v>70</v>
      </c>
      <c r="L8" s="11">
        <v>88</v>
      </c>
      <c r="M8" s="11">
        <v>25</v>
      </c>
      <c r="N8" s="11">
        <v>23</v>
      </c>
      <c r="O8" s="11">
        <v>5</v>
      </c>
      <c r="P8" s="11">
        <v>12</v>
      </c>
      <c r="Q8" s="11">
        <v>47</v>
      </c>
      <c r="R8" s="11">
        <v>58</v>
      </c>
      <c r="S8" s="11">
        <v>18</v>
      </c>
      <c r="T8" s="11">
        <v>137</v>
      </c>
      <c r="U8" s="11">
        <v>26</v>
      </c>
      <c r="V8" s="11">
        <v>7</v>
      </c>
      <c r="W8" s="11">
        <v>32</v>
      </c>
      <c r="X8" s="11">
        <v>14</v>
      </c>
      <c r="Y8" s="11">
        <v>19</v>
      </c>
      <c r="Z8" s="11">
        <v>17</v>
      </c>
      <c r="AA8" s="11"/>
      <c r="AB8" s="11">
        <v>160</v>
      </c>
      <c r="AC8" s="11">
        <v>222</v>
      </c>
      <c r="AD8" s="11">
        <v>100</v>
      </c>
      <c r="AE8" s="11">
        <v>82</v>
      </c>
      <c r="AF8" s="11"/>
      <c r="AG8" s="11">
        <v>389</v>
      </c>
      <c r="AH8" s="11">
        <v>45</v>
      </c>
      <c r="AI8" s="11">
        <v>109</v>
      </c>
      <c r="AJ8" s="11">
        <v>11</v>
      </c>
      <c r="AK8" s="11"/>
      <c r="AL8" s="11">
        <v>170</v>
      </c>
      <c r="AM8" s="11">
        <v>98</v>
      </c>
      <c r="AN8" s="11">
        <v>55</v>
      </c>
      <c r="AO8" s="11">
        <v>36</v>
      </c>
      <c r="AP8" s="11">
        <v>17</v>
      </c>
      <c r="AQ8" s="11">
        <v>43</v>
      </c>
      <c r="AR8" s="11"/>
      <c r="AS8" s="11">
        <v>291</v>
      </c>
      <c r="AT8" s="11">
        <v>53</v>
      </c>
      <c r="AU8" s="11">
        <v>53</v>
      </c>
      <c r="AV8" s="11">
        <v>99</v>
      </c>
      <c r="AW8" s="11">
        <v>61</v>
      </c>
      <c r="AX8" s="11">
        <v>13</v>
      </c>
      <c r="AY8" s="11">
        <v>14</v>
      </c>
      <c r="AZ8" s="11">
        <v>30</v>
      </c>
      <c r="BA8" s="11">
        <v>1</v>
      </c>
      <c r="BB8" s="11"/>
      <c r="BC8" s="11">
        <v>170</v>
      </c>
      <c r="BD8" s="11">
        <v>59</v>
      </c>
      <c r="BE8" s="11">
        <v>23</v>
      </c>
      <c r="BF8" s="11">
        <v>103</v>
      </c>
      <c r="BG8" s="11">
        <v>229</v>
      </c>
      <c r="BH8" s="11">
        <v>10</v>
      </c>
      <c r="BI8" s="11"/>
      <c r="BJ8" s="11">
        <v>98</v>
      </c>
      <c r="BK8" s="11">
        <v>144</v>
      </c>
      <c r="BL8" s="11">
        <v>58</v>
      </c>
      <c r="BM8" s="11">
        <v>144</v>
      </c>
      <c r="BN8" s="11">
        <v>93</v>
      </c>
      <c r="BO8" s="11">
        <v>60</v>
      </c>
      <c r="BP8" s="11"/>
      <c r="BQ8" s="11">
        <v>412</v>
      </c>
      <c r="BR8" s="11">
        <v>184</v>
      </c>
      <c r="BS8" s="11"/>
      <c r="BT8" s="11">
        <v>278</v>
      </c>
      <c r="BU8" s="11">
        <v>317</v>
      </c>
      <c r="BV8" s="11"/>
      <c r="BW8" s="11">
        <v>597</v>
      </c>
      <c r="BX8" s="11" t="s">
        <v>135</v>
      </c>
    </row>
    <row r="9" spans="2:76" x14ac:dyDescent="0.35">
      <c r="B9" s="18" t="s">
        <v>157</v>
      </c>
      <c r="C9" s="17">
        <v>0.98599287716832296</v>
      </c>
      <c r="D9" s="17">
        <v>0.98073831619629603</v>
      </c>
      <c r="E9" s="17">
        <v>0.99109786917357501</v>
      </c>
      <c r="F9" s="17"/>
      <c r="G9" s="17">
        <v>0.96584889291765497</v>
      </c>
      <c r="H9" s="17">
        <v>1</v>
      </c>
      <c r="I9" s="17">
        <v>0.98318064488468004</v>
      </c>
      <c r="J9" s="17"/>
      <c r="K9" s="17">
        <v>1</v>
      </c>
      <c r="L9" s="17">
        <v>0.98865873721448505</v>
      </c>
      <c r="M9" s="17">
        <v>0.96827638996815202</v>
      </c>
      <c r="N9" s="17">
        <v>1</v>
      </c>
      <c r="O9" s="17">
        <v>1</v>
      </c>
      <c r="P9" s="17">
        <v>1</v>
      </c>
      <c r="Q9" s="17">
        <v>0.97973902785126699</v>
      </c>
      <c r="R9" s="17">
        <v>1</v>
      </c>
      <c r="S9" s="17">
        <v>1</v>
      </c>
      <c r="T9" s="17">
        <v>0.97802193037516005</v>
      </c>
      <c r="U9" s="17">
        <v>0.96203074533694799</v>
      </c>
      <c r="V9" s="17">
        <v>1</v>
      </c>
      <c r="W9" s="17">
        <v>0.94793689836950401</v>
      </c>
      <c r="X9" s="17">
        <v>1</v>
      </c>
      <c r="Y9" s="17">
        <v>1</v>
      </c>
      <c r="Z9" s="17">
        <v>1</v>
      </c>
      <c r="AA9" s="17"/>
      <c r="AB9" s="17">
        <v>0.99389118535103604</v>
      </c>
      <c r="AC9" s="17">
        <v>0.98627765690375502</v>
      </c>
      <c r="AD9" s="17">
        <v>0.99158686615153302</v>
      </c>
      <c r="AE9" s="17">
        <v>1</v>
      </c>
      <c r="AF9" s="17"/>
      <c r="AG9" s="17">
        <v>0.98351826609308501</v>
      </c>
      <c r="AH9" s="17">
        <v>0.98115833175994704</v>
      </c>
      <c r="AI9" s="17">
        <v>1</v>
      </c>
      <c r="AJ9" s="17">
        <v>1</v>
      </c>
      <c r="AK9" s="17"/>
      <c r="AL9" s="17">
        <v>0.98367069633149695</v>
      </c>
      <c r="AM9" s="17">
        <v>0.98869128334492995</v>
      </c>
      <c r="AN9" s="17">
        <v>1</v>
      </c>
      <c r="AO9" s="17">
        <v>0.94659428915244903</v>
      </c>
      <c r="AP9" s="17">
        <v>1</v>
      </c>
      <c r="AQ9" s="17">
        <v>1</v>
      </c>
      <c r="AR9" s="17"/>
      <c r="AS9" s="17">
        <v>0.98390817404850095</v>
      </c>
      <c r="AT9" s="17">
        <v>0.98139155382272303</v>
      </c>
      <c r="AU9" s="17">
        <v>0.98139155382272303</v>
      </c>
      <c r="AV9" s="17">
        <v>0.99036272821568405</v>
      </c>
      <c r="AW9" s="17">
        <v>1</v>
      </c>
      <c r="AX9" s="17">
        <v>1</v>
      </c>
      <c r="AY9" s="17">
        <v>0.87851335179190404</v>
      </c>
      <c r="AZ9" s="17">
        <v>1</v>
      </c>
      <c r="BA9" s="17">
        <v>1</v>
      </c>
      <c r="BB9" s="17"/>
      <c r="BC9" s="17">
        <v>0.98842878792719702</v>
      </c>
      <c r="BD9" s="17">
        <v>0.96529882045192605</v>
      </c>
      <c r="BE9" s="17">
        <v>1</v>
      </c>
      <c r="BF9" s="17">
        <v>0.98311122840421294</v>
      </c>
      <c r="BG9" s="17">
        <v>0.98864153440507396</v>
      </c>
      <c r="BH9" s="17">
        <v>1</v>
      </c>
      <c r="BI9" s="17"/>
      <c r="BJ9" s="17">
        <v>0.98061553036820304</v>
      </c>
      <c r="BK9" s="17">
        <v>0.98100574261204698</v>
      </c>
      <c r="BL9" s="17">
        <v>0.98540138295868596</v>
      </c>
      <c r="BM9" s="17">
        <v>0.98671634633118199</v>
      </c>
      <c r="BN9" s="17">
        <v>1</v>
      </c>
      <c r="BO9" s="17">
        <v>0.98378870823682796</v>
      </c>
      <c r="BP9" s="17"/>
      <c r="BQ9" s="17">
        <v>0.98631779265349895</v>
      </c>
      <c r="BR9" s="17">
        <v>0.98517962687129002</v>
      </c>
      <c r="BS9" s="17"/>
      <c r="BT9" s="17">
        <v>0.98996434498392905</v>
      </c>
      <c r="BU9" s="17">
        <v>0.982428234368939</v>
      </c>
      <c r="BV9" s="17"/>
      <c r="BW9" s="17">
        <v>0.98599287716832296</v>
      </c>
      <c r="BX9" s="17" t="s">
        <v>136</v>
      </c>
    </row>
    <row r="10" spans="2:76" x14ac:dyDescent="0.35">
      <c r="B10" s="18" t="s">
        <v>158</v>
      </c>
      <c r="C10" s="19">
        <v>1.4007122831676801E-2</v>
      </c>
      <c r="D10" s="19">
        <v>1.9261683803704299E-2</v>
      </c>
      <c r="E10" s="19">
        <v>8.9021308264249002E-3</v>
      </c>
      <c r="F10" s="19"/>
      <c r="G10" s="19">
        <v>3.4151107082344902E-2</v>
      </c>
      <c r="H10" s="19">
        <v>0</v>
      </c>
      <c r="I10" s="19">
        <v>1.6819355115319699E-2</v>
      </c>
      <c r="J10" s="19"/>
      <c r="K10" s="19">
        <v>0</v>
      </c>
      <c r="L10" s="19">
        <v>1.1341262785515199E-2</v>
      </c>
      <c r="M10" s="19">
        <v>3.17236100318476E-2</v>
      </c>
      <c r="N10" s="19">
        <v>0</v>
      </c>
      <c r="O10" s="19">
        <v>0</v>
      </c>
      <c r="P10" s="19">
        <v>0</v>
      </c>
      <c r="Q10" s="19">
        <v>2.0260972148733201E-2</v>
      </c>
      <c r="R10" s="19">
        <v>0</v>
      </c>
      <c r="S10" s="19">
        <v>0</v>
      </c>
      <c r="T10" s="19">
        <v>2.19780696248403E-2</v>
      </c>
      <c r="U10" s="19">
        <v>3.7969254663052003E-2</v>
      </c>
      <c r="V10" s="19">
        <v>0</v>
      </c>
      <c r="W10" s="19">
        <v>5.2063101630495802E-2</v>
      </c>
      <c r="X10" s="19">
        <v>0</v>
      </c>
      <c r="Y10" s="19">
        <v>0</v>
      </c>
      <c r="Z10" s="19">
        <v>0</v>
      </c>
      <c r="AA10" s="19"/>
      <c r="AB10" s="19">
        <v>6.1088146489638303E-3</v>
      </c>
      <c r="AC10" s="19">
        <v>1.3722343096245501E-2</v>
      </c>
      <c r="AD10" s="19">
        <v>8.4131338484667792E-3</v>
      </c>
      <c r="AE10" s="19">
        <v>0</v>
      </c>
      <c r="AF10" s="19"/>
      <c r="AG10" s="19">
        <v>1.6481733906915399E-2</v>
      </c>
      <c r="AH10" s="19">
        <v>1.8841668240052501E-2</v>
      </c>
      <c r="AI10" s="19">
        <v>0</v>
      </c>
      <c r="AJ10" s="19">
        <v>0</v>
      </c>
      <c r="AK10" s="19"/>
      <c r="AL10" s="19">
        <v>1.6329303668502701E-2</v>
      </c>
      <c r="AM10" s="19">
        <v>1.13087166550697E-2</v>
      </c>
      <c r="AN10" s="19">
        <v>0</v>
      </c>
      <c r="AO10" s="19">
        <v>5.3405710847551198E-2</v>
      </c>
      <c r="AP10" s="19">
        <v>0</v>
      </c>
      <c r="AQ10" s="19">
        <v>0</v>
      </c>
      <c r="AR10" s="19"/>
      <c r="AS10" s="19">
        <v>1.6091825951499401E-2</v>
      </c>
      <c r="AT10" s="19">
        <v>1.8608446177277201E-2</v>
      </c>
      <c r="AU10" s="19">
        <v>1.8608446177277201E-2</v>
      </c>
      <c r="AV10" s="19">
        <v>9.6372717843165104E-3</v>
      </c>
      <c r="AW10" s="19">
        <v>0</v>
      </c>
      <c r="AX10" s="19">
        <v>0</v>
      </c>
      <c r="AY10" s="19">
        <v>0.121486648208096</v>
      </c>
      <c r="AZ10" s="19">
        <v>0</v>
      </c>
      <c r="BA10" s="19">
        <v>0</v>
      </c>
      <c r="BB10" s="19"/>
      <c r="BC10" s="19">
        <v>1.1571212072803099E-2</v>
      </c>
      <c r="BD10" s="19">
        <v>3.4701179548074397E-2</v>
      </c>
      <c r="BE10" s="19">
        <v>0</v>
      </c>
      <c r="BF10" s="19">
        <v>1.68887715957865E-2</v>
      </c>
      <c r="BG10" s="19">
        <v>1.1358465594926001E-2</v>
      </c>
      <c r="BH10" s="19">
        <v>0</v>
      </c>
      <c r="BI10" s="19"/>
      <c r="BJ10" s="19">
        <v>1.9384469631796498E-2</v>
      </c>
      <c r="BK10" s="19">
        <v>1.8994257387952799E-2</v>
      </c>
      <c r="BL10" s="19">
        <v>1.45986170413142E-2</v>
      </c>
      <c r="BM10" s="19">
        <v>1.3283653668818E-2</v>
      </c>
      <c r="BN10" s="19">
        <v>0</v>
      </c>
      <c r="BO10" s="19">
        <v>1.6211291763172202E-2</v>
      </c>
      <c r="BP10" s="19"/>
      <c r="BQ10" s="19">
        <v>1.36822073465013E-2</v>
      </c>
      <c r="BR10" s="19">
        <v>1.48203731287099E-2</v>
      </c>
      <c r="BS10" s="19"/>
      <c r="BT10" s="19">
        <v>1.0035655016071199E-2</v>
      </c>
      <c r="BU10" s="19">
        <v>1.7571765631061401E-2</v>
      </c>
      <c r="BV10" s="19"/>
      <c r="BW10" s="19">
        <v>1.4007122831676801E-2</v>
      </c>
      <c r="BX10" s="19" t="s">
        <v>136</v>
      </c>
    </row>
    <row r="11" spans="2:76" x14ac:dyDescent="0.35">
      <c r="B11" s="33" t="s">
        <v>506</v>
      </c>
    </row>
    <row r="12" spans="2:76" x14ac:dyDescent="0.35">
      <c r="B12" t="s">
        <v>100</v>
      </c>
    </row>
    <row r="13" spans="2:76" x14ac:dyDescent="0.35">
      <c r="B13" t="s">
        <v>101</v>
      </c>
    </row>
    <row r="15" spans="2:76" x14ac:dyDescent="0.35">
      <c r="B15"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X23"/>
  <sheetViews>
    <sheetView showGridLines="0" topLeftCell="A6"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594</v>
      </c>
      <c r="D7" s="10">
        <v>300</v>
      </c>
      <c r="E7" s="10">
        <v>294</v>
      </c>
      <c r="F7" s="10"/>
      <c r="G7" s="10">
        <v>104</v>
      </c>
      <c r="H7" s="10">
        <v>217</v>
      </c>
      <c r="I7" s="10">
        <v>273</v>
      </c>
      <c r="J7" s="10"/>
      <c r="K7" s="10">
        <v>57</v>
      </c>
      <c r="L7" s="10">
        <v>84</v>
      </c>
      <c r="M7" s="10">
        <v>28</v>
      </c>
      <c r="N7" s="10">
        <v>25</v>
      </c>
      <c r="O7" s="10">
        <v>5</v>
      </c>
      <c r="P7" s="10">
        <v>14</v>
      </c>
      <c r="Q7" s="10">
        <v>47</v>
      </c>
      <c r="R7" s="10">
        <v>56</v>
      </c>
      <c r="S7" s="10">
        <v>19</v>
      </c>
      <c r="T7" s="10">
        <v>136</v>
      </c>
      <c r="U7" s="10">
        <v>25</v>
      </c>
      <c r="V7" s="10">
        <v>10</v>
      </c>
      <c r="W7" s="10">
        <v>35</v>
      </c>
      <c r="X7" s="10">
        <v>11</v>
      </c>
      <c r="Y7" s="10">
        <v>21</v>
      </c>
      <c r="Z7" s="10">
        <v>21</v>
      </c>
      <c r="AA7" s="10"/>
      <c r="AB7" s="10">
        <v>162</v>
      </c>
      <c r="AC7" s="10">
        <v>220</v>
      </c>
      <c r="AD7" s="10">
        <v>100</v>
      </c>
      <c r="AE7" s="10">
        <v>83</v>
      </c>
      <c r="AF7" s="10"/>
      <c r="AG7" s="10">
        <v>384</v>
      </c>
      <c r="AH7" s="10">
        <v>46</v>
      </c>
      <c r="AI7" s="10">
        <v>111</v>
      </c>
      <c r="AJ7" s="10">
        <v>11</v>
      </c>
      <c r="AK7" s="10"/>
      <c r="AL7" s="10">
        <v>167</v>
      </c>
      <c r="AM7" s="10">
        <v>94</v>
      </c>
      <c r="AN7" s="10">
        <v>56</v>
      </c>
      <c r="AO7" s="10">
        <v>35</v>
      </c>
      <c r="AP7" s="10">
        <v>17</v>
      </c>
      <c r="AQ7" s="10">
        <v>44</v>
      </c>
      <c r="AR7" s="10"/>
      <c r="AS7" s="10">
        <v>285</v>
      </c>
      <c r="AT7" s="10">
        <v>52</v>
      </c>
      <c r="AU7" s="10">
        <v>52</v>
      </c>
      <c r="AV7" s="10">
        <v>100</v>
      </c>
      <c r="AW7" s="10">
        <v>61</v>
      </c>
      <c r="AX7" s="10">
        <v>14</v>
      </c>
      <c r="AY7" s="10">
        <v>13</v>
      </c>
      <c r="AZ7" s="10">
        <v>32</v>
      </c>
      <c r="BA7" s="10">
        <v>1</v>
      </c>
      <c r="BB7" s="10"/>
      <c r="BC7" s="10">
        <v>164</v>
      </c>
      <c r="BD7" s="10">
        <v>58</v>
      </c>
      <c r="BE7" s="10">
        <v>23</v>
      </c>
      <c r="BF7" s="10">
        <v>106</v>
      </c>
      <c r="BG7" s="10">
        <v>230</v>
      </c>
      <c r="BH7" s="10">
        <v>10</v>
      </c>
      <c r="BI7" s="10"/>
      <c r="BJ7" s="10">
        <v>101</v>
      </c>
      <c r="BK7" s="10">
        <v>142</v>
      </c>
      <c r="BL7" s="10">
        <v>57</v>
      </c>
      <c r="BM7" s="10">
        <v>142</v>
      </c>
      <c r="BN7" s="10">
        <v>93</v>
      </c>
      <c r="BO7" s="10">
        <v>59</v>
      </c>
      <c r="BP7" s="10"/>
      <c r="BQ7" s="10">
        <v>410</v>
      </c>
      <c r="BR7" s="10">
        <v>183</v>
      </c>
      <c r="BS7" s="10"/>
      <c r="BT7" s="10">
        <v>275</v>
      </c>
      <c r="BU7" s="10">
        <v>317</v>
      </c>
      <c r="BV7" s="10"/>
      <c r="BW7" s="10">
        <v>594</v>
      </c>
      <c r="BX7" s="10" t="s">
        <v>135</v>
      </c>
    </row>
    <row r="8" spans="2:76" ht="30" customHeight="1" x14ac:dyDescent="0.35">
      <c r="B8" s="11" t="s">
        <v>20</v>
      </c>
      <c r="C8" s="11">
        <v>589</v>
      </c>
      <c r="D8" s="11">
        <v>289</v>
      </c>
      <c r="E8" s="11">
        <v>300</v>
      </c>
      <c r="F8" s="11"/>
      <c r="G8" s="11">
        <v>99</v>
      </c>
      <c r="H8" s="11">
        <v>205</v>
      </c>
      <c r="I8" s="11">
        <v>285</v>
      </c>
      <c r="J8" s="11"/>
      <c r="K8" s="11">
        <v>70</v>
      </c>
      <c r="L8" s="11">
        <v>87</v>
      </c>
      <c r="M8" s="11">
        <v>24</v>
      </c>
      <c r="N8" s="11">
        <v>23</v>
      </c>
      <c r="O8" s="11">
        <v>5</v>
      </c>
      <c r="P8" s="11">
        <v>12</v>
      </c>
      <c r="Q8" s="11">
        <v>46</v>
      </c>
      <c r="R8" s="11">
        <v>58</v>
      </c>
      <c r="S8" s="11">
        <v>18</v>
      </c>
      <c r="T8" s="11">
        <v>134</v>
      </c>
      <c r="U8" s="11">
        <v>25</v>
      </c>
      <c r="V8" s="11">
        <v>7</v>
      </c>
      <c r="W8" s="11">
        <v>30</v>
      </c>
      <c r="X8" s="11">
        <v>14</v>
      </c>
      <c r="Y8" s="11">
        <v>19</v>
      </c>
      <c r="Z8" s="11">
        <v>17</v>
      </c>
      <c r="AA8" s="11"/>
      <c r="AB8" s="11">
        <v>159</v>
      </c>
      <c r="AC8" s="11">
        <v>219</v>
      </c>
      <c r="AD8" s="11">
        <v>99</v>
      </c>
      <c r="AE8" s="11">
        <v>82</v>
      </c>
      <c r="AF8" s="11"/>
      <c r="AG8" s="11">
        <v>383</v>
      </c>
      <c r="AH8" s="11">
        <v>44</v>
      </c>
      <c r="AI8" s="11">
        <v>109</v>
      </c>
      <c r="AJ8" s="11">
        <v>11</v>
      </c>
      <c r="AK8" s="11"/>
      <c r="AL8" s="11">
        <v>167</v>
      </c>
      <c r="AM8" s="11">
        <v>97</v>
      </c>
      <c r="AN8" s="11">
        <v>55</v>
      </c>
      <c r="AO8" s="11">
        <v>34</v>
      </c>
      <c r="AP8" s="11">
        <v>17</v>
      </c>
      <c r="AQ8" s="11">
        <v>43</v>
      </c>
      <c r="AR8" s="11"/>
      <c r="AS8" s="11">
        <v>286</v>
      </c>
      <c r="AT8" s="11">
        <v>52</v>
      </c>
      <c r="AU8" s="11">
        <v>52</v>
      </c>
      <c r="AV8" s="11">
        <v>98</v>
      </c>
      <c r="AW8" s="11">
        <v>61</v>
      </c>
      <c r="AX8" s="11">
        <v>13</v>
      </c>
      <c r="AY8" s="11">
        <v>13</v>
      </c>
      <c r="AZ8" s="11">
        <v>30</v>
      </c>
      <c r="BA8" s="11">
        <v>1</v>
      </c>
      <c r="BB8" s="11"/>
      <c r="BC8" s="11">
        <v>168</v>
      </c>
      <c r="BD8" s="11">
        <v>57</v>
      </c>
      <c r="BE8" s="11">
        <v>23</v>
      </c>
      <c r="BF8" s="11">
        <v>101</v>
      </c>
      <c r="BG8" s="11">
        <v>226</v>
      </c>
      <c r="BH8" s="11">
        <v>10</v>
      </c>
      <c r="BI8" s="11"/>
      <c r="BJ8" s="11">
        <v>96</v>
      </c>
      <c r="BK8" s="11">
        <v>141</v>
      </c>
      <c r="BL8" s="11">
        <v>57</v>
      </c>
      <c r="BM8" s="11">
        <v>142</v>
      </c>
      <c r="BN8" s="11">
        <v>93</v>
      </c>
      <c r="BO8" s="11">
        <v>59</v>
      </c>
      <c r="BP8" s="11"/>
      <c r="BQ8" s="11">
        <v>406</v>
      </c>
      <c r="BR8" s="11">
        <v>182</v>
      </c>
      <c r="BS8" s="11"/>
      <c r="BT8" s="11">
        <v>275</v>
      </c>
      <c r="BU8" s="11">
        <v>312</v>
      </c>
      <c r="BV8" s="11"/>
      <c r="BW8" s="11">
        <v>589</v>
      </c>
      <c r="BX8" s="11" t="s">
        <v>135</v>
      </c>
    </row>
    <row r="9" spans="2:76" x14ac:dyDescent="0.35">
      <c r="B9" s="18" t="s">
        <v>408</v>
      </c>
      <c r="C9" s="17">
        <v>0.33333036239272801</v>
      </c>
      <c r="D9" s="17">
        <v>0.32067056182229597</v>
      </c>
      <c r="E9" s="17">
        <v>0.34550124561169698</v>
      </c>
      <c r="F9" s="17"/>
      <c r="G9" s="17">
        <v>0.21610853031545499</v>
      </c>
      <c r="H9" s="17">
        <v>0.28990527861316001</v>
      </c>
      <c r="I9" s="17">
        <v>0.40524763972911998</v>
      </c>
      <c r="J9" s="17"/>
      <c r="K9" s="17">
        <v>0.27691921810901499</v>
      </c>
      <c r="L9" s="17">
        <v>0.411382667237361</v>
      </c>
      <c r="M9" s="17">
        <v>0.32801661869238302</v>
      </c>
      <c r="N9" s="17">
        <v>0.20561482275891599</v>
      </c>
      <c r="O9" s="17">
        <v>0.19817011432543399</v>
      </c>
      <c r="P9" s="17">
        <v>0.51379582554141201</v>
      </c>
      <c r="Q9" s="17">
        <v>0.28060672251575602</v>
      </c>
      <c r="R9" s="17">
        <v>0.33831814153585699</v>
      </c>
      <c r="S9" s="17">
        <v>0.21922978581417499</v>
      </c>
      <c r="T9" s="17">
        <v>0.37501384674384503</v>
      </c>
      <c r="U9" s="17">
        <v>0.47523733355881298</v>
      </c>
      <c r="V9" s="17">
        <v>0.413152965040544</v>
      </c>
      <c r="W9" s="17">
        <v>0.23124880794392</v>
      </c>
      <c r="X9" s="17">
        <v>0.36597873347544702</v>
      </c>
      <c r="Y9" s="17">
        <v>0.23986072359560101</v>
      </c>
      <c r="Z9" s="17">
        <v>0.19381573805579799</v>
      </c>
      <c r="AA9" s="17"/>
      <c r="AB9" s="17">
        <v>0.29792596282390699</v>
      </c>
      <c r="AC9" s="17">
        <v>0.34186193161606199</v>
      </c>
      <c r="AD9" s="17">
        <v>0.34503454135404199</v>
      </c>
      <c r="AE9" s="17">
        <v>0.39550840292043599</v>
      </c>
      <c r="AF9" s="17"/>
      <c r="AG9" s="17">
        <v>0.315687508531802</v>
      </c>
      <c r="AH9" s="17">
        <v>0.27966157707113298</v>
      </c>
      <c r="AI9" s="17">
        <v>0.36063469395811498</v>
      </c>
      <c r="AJ9" s="17">
        <v>0.72963936048456701</v>
      </c>
      <c r="AK9" s="17"/>
      <c r="AL9" s="17">
        <v>0.38453017138694401</v>
      </c>
      <c r="AM9" s="17">
        <v>0.34275615094851303</v>
      </c>
      <c r="AN9" s="17">
        <v>0.24073190897913299</v>
      </c>
      <c r="AO9" s="17">
        <v>0.42642008855459401</v>
      </c>
      <c r="AP9" s="17">
        <v>0.116236866705949</v>
      </c>
      <c r="AQ9" s="17">
        <v>0.271018750647531</v>
      </c>
      <c r="AR9" s="17"/>
      <c r="AS9" s="17">
        <v>0.34035482521895599</v>
      </c>
      <c r="AT9" s="17">
        <v>0.43318631493525001</v>
      </c>
      <c r="AU9" s="17">
        <v>0.43318631493525001</v>
      </c>
      <c r="AV9" s="17">
        <v>0.27475606952927201</v>
      </c>
      <c r="AW9" s="17">
        <v>0.39807239558058199</v>
      </c>
      <c r="AX9" s="17">
        <v>0.14123585647071901</v>
      </c>
      <c r="AY9" s="17">
        <v>0.21721028571284301</v>
      </c>
      <c r="AZ9" s="17">
        <v>0.20638305208056201</v>
      </c>
      <c r="BA9" s="17">
        <v>0</v>
      </c>
      <c r="BB9" s="17"/>
      <c r="BC9" s="17">
        <v>0.33599141830640999</v>
      </c>
      <c r="BD9" s="17">
        <v>0.37214447430762498</v>
      </c>
      <c r="BE9" s="17">
        <v>0.30758700693528401</v>
      </c>
      <c r="BF9" s="17">
        <v>0.30002354710344598</v>
      </c>
      <c r="BG9" s="17">
        <v>0.34475327756018997</v>
      </c>
      <c r="BH9" s="17">
        <v>0.29911456802428699</v>
      </c>
      <c r="BI9" s="17"/>
      <c r="BJ9" s="17">
        <v>0.30797259534620303</v>
      </c>
      <c r="BK9" s="17">
        <v>0.35069121066637099</v>
      </c>
      <c r="BL9" s="17">
        <v>0.31377158818985501</v>
      </c>
      <c r="BM9" s="17">
        <v>0.284783062297714</v>
      </c>
      <c r="BN9" s="17">
        <v>0.37279980934548901</v>
      </c>
      <c r="BO9" s="17">
        <v>0.40572960721913598</v>
      </c>
      <c r="BP9" s="17"/>
      <c r="BQ9" s="17">
        <v>0.34073069088927999</v>
      </c>
      <c r="BR9" s="17">
        <v>0.318899028871445</v>
      </c>
      <c r="BS9" s="17"/>
      <c r="BT9" s="17">
        <v>0.35266882179668002</v>
      </c>
      <c r="BU9" s="17">
        <v>0.31829250578740997</v>
      </c>
      <c r="BV9" s="17"/>
      <c r="BW9" s="17">
        <v>0.33333036239272801</v>
      </c>
      <c r="BX9" s="17" t="s">
        <v>136</v>
      </c>
    </row>
    <row r="10" spans="2:76" x14ac:dyDescent="0.35">
      <c r="B10" s="18" t="s">
        <v>409</v>
      </c>
      <c r="C10" s="17">
        <v>0.30459298711119998</v>
      </c>
      <c r="D10" s="17">
        <v>0.31872124386403899</v>
      </c>
      <c r="E10" s="17">
        <v>0.29101035900661198</v>
      </c>
      <c r="F10" s="17"/>
      <c r="G10" s="17">
        <v>0.29303398984567203</v>
      </c>
      <c r="H10" s="17">
        <v>0.34196262331352301</v>
      </c>
      <c r="I10" s="17">
        <v>0.28168018967473002</v>
      </c>
      <c r="J10" s="17"/>
      <c r="K10" s="17">
        <v>0.34342262741914298</v>
      </c>
      <c r="L10" s="17">
        <v>0.29643654242592499</v>
      </c>
      <c r="M10" s="17">
        <v>0.17933924324052999</v>
      </c>
      <c r="N10" s="17">
        <v>0.31885149448209099</v>
      </c>
      <c r="O10" s="17">
        <v>0.19798485201829699</v>
      </c>
      <c r="P10" s="17">
        <v>0.20813713174576501</v>
      </c>
      <c r="Q10" s="17">
        <v>0.31101770719907401</v>
      </c>
      <c r="R10" s="17">
        <v>0.361683909770879</v>
      </c>
      <c r="S10" s="17">
        <v>0.46827662880644499</v>
      </c>
      <c r="T10" s="17">
        <v>0.27835383002535802</v>
      </c>
      <c r="U10" s="17">
        <v>0.23250063398685</v>
      </c>
      <c r="V10" s="17">
        <v>0.194334486324551</v>
      </c>
      <c r="W10" s="17">
        <v>0.29007232415872097</v>
      </c>
      <c r="X10" s="17">
        <v>0.54448923768237101</v>
      </c>
      <c r="Y10" s="17">
        <v>0.195846386840624</v>
      </c>
      <c r="Z10" s="17">
        <v>0.37462186981228901</v>
      </c>
      <c r="AA10" s="17"/>
      <c r="AB10" s="17">
        <v>0.323230046620398</v>
      </c>
      <c r="AC10" s="17">
        <v>0.28909522492920198</v>
      </c>
      <c r="AD10" s="17">
        <v>0.31115266601015001</v>
      </c>
      <c r="AE10" s="17">
        <v>0.28447286413413098</v>
      </c>
      <c r="AF10" s="17"/>
      <c r="AG10" s="17">
        <v>0.32319406166158099</v>
      </c>
      <c r="AH10" s="17">
        <v>0.26321383199530302</v>
      </c>
      <c r="AI10" s="17">
        <v>0.328692134605306</v>
      </c>
      <c r="AJ10" s="17">
        <v>0.27036063951543299</v>
      </c>
      <c r="AK10" s="17"/>
      <c r="AL10" s="17">
        <v>0.33315386549781201</v>
      </c>
      <c r="AM10" s="17">
        <v>0.35256625827746002</v>
      </c>
      <c r="AN10" s="17">
        <v>0.24869629761751</v>
      </c>
      <c r="AO10" s="17">
        <v>0.33513016386051497</v>
      </c>
      <c r="AP10" s="17">
        <v>0.226660913580185</v>
      </c>
      <c r="AQ10" s="17">
        <v>0.36960310378744998</v>
      </c>
      <c r="AR10" s="17"/>
      <c r="AS10" s="17">
        <v>0.31678709126455301</v>
      </c>
      <c r="AT10" s="17">
        <v>0.289575071193795</v>
      </c>
      <c r="AU10" s="17">
        <v>0.289575071193795</v>
      </c>
      <c r="AV10" s="17">
        <v>0.30292516120597102</v>
      </c>
      <c r="AW10" s="17">
        <v>0.30637431269369098</v>
      </c>
      <c r="AX10" s="17">
        <v>0.28763089769807199</v>
      </c>
      <c r="AY10" s="17">
        <v>0.29135543569807698</v>
      </c>
      <c r="AZ10" s="17">
        <v>0.346684372565844</v>
      </c>
      <c r="BA10" s="17">
        <v>0</v>
      </c>
      <c r="BB10" s="17"/>
      <c r="BC10" s="17">
        <v>0.30405638694404302</v>
      </c>
      <c r="BD10" s="17">
        <v>0.308104711224017</v>
      </c>
      <c r="BE10" s="17">
        <v>0.48083141036754501</v>
      </c>
      <c r="BF10" s="17">
        <v>0.31528498342344802</v>
      </c>
      <c r="BG10" s="17">
        <v>0.29426443604459801</v>
      </c>
      <c r="BH10" s="17">
        <v>0</v>
      </c>
      <c r="BI10" s="17"/>
      <c r="BJ10" s="17">
        <v>0.308578407303641</v>
      </c>
      <c r="BK10" s="17">
        <v>0.33051974225935399</v>
      </c>
      <c r="BL10" s="17">
        <v>0.29190170073800498</v>
      </c>
      <c r="BM10" s="17">
        <v>0.34084469008090501</v>
      </c>
      <c r="BN10" s="17">
        <v>0.22646242704896699</v>
      </c>
      <c r="BO10" s="17">
        <v>0.28500304512367802</v>
      </c>
      <c r="BP10" s="17"/>
      <c r="BQ10" s="17">
        <v>0.31547003000153401</v>
      </c>
      <c r="BR10" s="17">
        <v>0.28220540439473601</v>
      </c>
      <c r="BS10" s="17"/>
      <c r="BT10" s="17">
        <v>0.32201337301614102</v>
      </c>
      <c r="BU10" s="17">
        <v>0.28495418852056698</v>
      </c>
      <c r="BV10" s="17"/>
      <c r="BW10" s="17">
        <v>0.30459298711119998</v>
      </c>
      <c r="BX10" s="17" t="s">
        <v>136</v>
      </c>
    </row>
    <row r="11" spans="2:76" x14ac:dyDescent="0.35">
      <c r="B11" s="18" t="s">
        <v>410</v>
      </c>
      <c r="C11" s="17">
        <v>0.22672644402016101</v>
      </c>
      <c r="D11" s="17">
        <v>0.21469231659898999</v>
      </c>
      <c r="E11" s="17">
        <v>0.23829581738196101</v>
      </c>
      <c r="F11" s="17"/>
      <c r="G11" s="17">
        <v>0.24414682896797099</v>
      </c>
      <c r="H11" s="17">
        <v>0.25429750424269298</v>
      </c>
      <c r="I11" s="17">
        <v>0.2008263850624</v>
      </c>
      <c r="J11" s="17"/>
      <c r="K11" s="17">
        <v>0.249452784528607</v>
      </c>
      <c r="L11" s="17">
        <v>0.153294537837006</v>
      </c>
      <c r="M11" s="17">
        <v>0.35189051161526003</v>
      </c>
      <c r="N11" s="17">
        <v>0.317327446711892</v>
      </c>
      <c r="O11" s="17">
        <v>0.401730730729707</v>
      </c>
      <c r="P11" s="17">
        <v>0.13750234302720701</v>
      </c>
      <c r="Q11" s="17">
        <v>0.177461667246091</v>
      </c>
      <c r="R11" s="17">
        <v>0.226458764340559</v>
      </c>
      <c r="S11" s="17">
        <v>0.20723208871999699</v>
      </c>
      <c r="T11" s="17">
        <v>0.23292586654418901</v>
      </c>
      <c r="U11" s="17">
        <v>0.16267971333223299</v>
      </c>
      <c r="V11" s="17">
        <v>0.29313508531645299</v>
      </c>
      <c r="W11" s="17">
        <v>0.30814790842642797</v>
      </c>
      <c r="X11" s="17">
        <v>8.9532028842181505E-2</v>
      </c>
      <c r="Y11" s="17">
        <v>0.333588370417434</v>
      </c>
      <c r="Z11" s="17">
        <v>0.23569531856028</v>
      </c>
      <c r="AA11" s="17"/>
      <c r="AB11" s="17">
        <v>0.249147331410524</v>
      </c>
      <c r="AC11" s="17">
        <v>0.23806430151109201</v>
      </c>
      <c r="AD11" s="17">
        <v>0.22150469422871399</v>
      </c>
      <c r="AE11" s="17">
        <v>0.14295545832506601</v>
      </c>
      <c r="AF11" s="17"/>
      <c r="AG11" s="17">
        <v>0.22382238336214599</v>
      </c>
      <c r="AH11" s="17">
        <v>0.35587994308246801</v>
      </c>
      <c r="AI11" s="17">
        <v>0.17161305841595201</v>
      </c>
      <c r="AJ11" s="17">
        <v>0</v>
      </c>
      <c r="AK11" s="17"/>
      <c r="AL11" s="17">
        <v>0.161480010075258</v>
      </c>
      <c r="AM11" s="17">
        <v>0.199566622298814</v>
      </c>
      <c r="AN11" s="17">
        <v>0.22771748886807</v>
      </c>
      <c r="AO11" s="17">
        <v>0.158151265219894</v>
      </c>
      <c r="AP11" s="17">
        <v>0.381388910637805</v>
      </c>
      <c r="AQ11" s="17">
        <v>0.27106365208428901</v>
      </c>
      <c r="AR11" s="17"/>
      <c r="AS11" s="17">
        <v>0.21378096191589999</v>
      </c>
      <c r="AT11" s="17">
        <v>0.21478795174440601</v>
      </c>
      <c r="AU11" s="17">
        <v>0.21478795174440601</v>
      </c>
      <c r="AV11" s="17">
        <v>0.22427741097557599</v>
      </c>
      <c r="AW11" s="17">
        <v>0.201380896838638</v>
      </c>
      <c r="AX11" s="17">
        <v>0.35020185612287602</v>
      </c>
      <c r="AY11" s="17">
        <v>0.30147246973191799</v>
      </c>
      <c r="AZ11" s="17">
        <v>0.30027111361196801</v>
      </c>
      <c r="BA11" s="17">
        <v>0</v>
      </c>
      <c r="BB11" s="17"/>
      <c r="BC11" s="17">
        <v>0.20447826225093399</v>
      </c>
      <c r="BD11" s="17">
        <v>0.16334280091130099</v>
      </c>
      <c r="BE11" s="17">
        <v>8.4497224528378295E-2</v>
      </c>
      <c r="BF11" s="17">
        <v>0.28728881622001401</v>
      </c>
      <c r="BG11" s="17">
        <v>0.23702618428704</v>
      </c>
      <c r="BH11" s="17">
        <v>0.49940942138139699</v>
      </c>
      <c r="BI11" s="17"/>
      <c r="BJ11" s="17">
        <v>0.25498085162863698</v>
      </c>
      <c r="BK11" s="17">
        <v>0.21201524193666199</v>
      </c>
      <c r="BL11" s="17">
        <v>0.26944731152935197</v>
      </c>
      <c r="BM11" s="17">
        <v>0.235592916782009</v>
      </c>
      <c r="BN11" s="17">
        <v>0.22539908965229499</v>
      </c>
      <c r="BO11" s="17">
        <v>0.15593601742684701</v>
      </c>
      <c r="BP11" s="17"/>
      <c r="BQ11" s="17">
        <v>0.22678361189521301</v>
      </c>
      <c r="BR11" s="17">
        <v>0.22169068549663801</v>
      </c>
      <c r="BS11" s="17"/>
      <c r="BT11" s="17">
        <v>0.214662986350622</v>
      </c>
      <c r="BU11" s="17">
        <v>0.23876680780339801</v>
      </c>
      <c r="BV11" s="17"/>
      <c r="BW11" s="17">
        <v>0.22672644402016101</v>
      </c>
      <c r="BX11" s="17" t="s">
        <v>136</v>
      </c>
    </row>
    <row r="12" spans="2:76" x14ac:dyDescent="0.35">
      <c r="B12" s="18" t="s">
        <v>411</v>
      </c>
      <c r="C12" s="17">
        <v>8.4242082812197597E-2</v>
      </c>
      <c r="D12" s="17">
        <v>9.1131240213046596E-2</v>
      </c>
      <c r="E12" s="17">
        <v>7.7618982413708001E-2</v>
      </c>
      <c r="F12" s="17"/>
      <c r="G12" s="17">
        <v>0.14360840332968999</v>
      </c>
      <c r="H12" s="17">
        <v>7.6580969604991694E-2</v>
      </c>
      <c r="I12" s="17">
        <v>6.9181324388057394E-2</v>
      </c>
      <c r="J12" s="17"/>
      <c r="K12" s="17">
        <v>9.6239679722847499E-2</v>
      </c>
      <c r="L12" s="17">
        <v>0.12790675641379701</v>
      </c>
      <c r="M12" s="17">
        <v>6.6866879608599897E-2</v>
      </c>
      <c r="N12" s="17">
        <v>0.11964772385336001</v>
      </c>
      <c r="O12" s="17">
        <v>0.20211430292656199</v>
      </c>
      <c r="P12" s="17">
        <v>0.140564699685616</v>
      </c>
      <c r="Q12" s="17">
        <v>0.12979433342655899</v>
      </c>
      <c r="R12" s="17">
        <v>5.3656354041366698E-2</v>
      </c>
      <c r="S12" s="17">
        <v>5.2939981256827001E-2</v>
      </c>
      <c r="T12" s="17">
        <v>5.6157997438069297E-2</v>
      </c>
      <c r="U12" s="17">
        <v>8.3896050843352998E-2</v>
      </c>
      <c r="V12" s="17">
        <v>0</v>
      </c>
      <c r="W12" s="17">
        <v>5.54177053503195E-2</v>
      </c>
      <c r="X12" s="17">
        <v>0</v>
      </c>
      <c r="Y12" s="17">
        <v>9.2758472976991496E-2</v>
      </c>
      <c r="Z12" s="17">
        <v>9.3937569488722603E-2</v>
      </c>
      <c r="AA12" s="17"/>
      <c r="AB12" s="17">
        <v>9.5754154117330306E-2</v>
      </c>
      <c r="AC12" s="17">
        <v>9.6201026648967902E-2</v>
      </c>
      <c r="AD12" s="17">
        <v>4.69095696374527E-2</v>
      </c>
      <c r="AE12" s="17">
        <v>8.1645521809175503E-2</v>
      </c>
      <c r="AF12" s="17"/>
      <c r="AG12" s="17">
        <v>9.5524388277694397E-2</v>
      </c>
      <c r="AH12" s="17">
        <v>4.2235050704154099E-2</v>
      </c>
      <c r="AI12" s="17">
        <v>5.7492172571086901E-2</v>
      </c>
      <c r="AJ12" s="17">
        <v>0</v>
      </c>
      <c r="AK12" s="17"/>
      <c r="AL12" s="17">
        <v>8.7667864105401894E-2</v>
      </c>
      <c r="AM12" s="17">
        <v>5.4682393385527002E-2</v>
      </c>
      <c r="AN12" s="17">
        <v>0.209273285262639</v>
      </c>
      <c r="AO12" s="17">
        <v>8.0298482364997495E-2</v>
      </c>
      <c r="AP12" s="17">
        <v>0</v>
      </c>
      <c r="AQ12" s="17">
        <v>1.89044943059271E-2</v>
      </c>
      <c r="AR12" s="17"/>
      <c r="AS12" s="17">
        <v>8.4935963533120107E-2</v>
      </c>
      <c r="AT12" s="17">
        <v>4.0826722609425901E-2</v>
      </c>
      <c r="AU12" s="17">
        <v>4.0826722609425901E-2</v>
      </c>
      <c r="AV12" s="17">
        <v>9.83036121335472E-2</v>
      </c>
      <c r="AW12" s="17">
        <v>6.3179459911765698E-2</v>
      </c>
      <c r="AX12" s="17">
        <v>0.14697823597457299</v>
      </c>
      <c r="AY12" s="17">
        <v>0.18996180885716199</v>
      </c>
      <c r="AZ12" s="17">
        <v>0.116730425460381</v>
      </c>
      <c r="BA12" s="17">
        <v>0</v>
      </c>
      <c r="BB12" s="17"/>
      <c r="BC12" s="17">
        <v>0.113770124943068</v>
      </c>
      <c r="BD12" s="17">
        <v>7.1156851600710294E-2</v>
      </c>
      <c r="BE12" s="17">
        <v>0.12708435816879199</v>
      </c>
      <c r="BF12" s="17">
        <v>3.6978124195450802E-2</v>
      </c>
      <c r="BG12" s="17">
        <v>7.8149038160528095E-2</v>
      </c>
      <c r="BH12" s="17">
        <v>0.112386977165628</v>
      </c>
      <c r="BI12" s="17"/>
      <c r="BJ12" s="17">
        <v>6.9524009623444696E-2</v>
      </c>
      <c r="BK12" s="17">
        <v>3.258706262312E-2</v>
      </c>
      <c r="BL12" s="17">
        <v>0.110955543252111</v>
      </c>
      <c r="BM12" s="17">
        <v>8.5804902482004397E-2</v>
      </c>
      <c r="BN12" s="17">
        <v>0.134351303789533</v>
      </c>
      <c r="BO12" s="17">
        <v>0.12271306141094</v>
      </c>
      <c r="BP12" s="17"/>
      <c r="BQ12" s="17">
        <v>7.0966102832767802E-2</v>
      </c>
      <c r="BR12" s="17">
        <v>0.11446155302528301</v>
      </c>
      <c r="BS12" s="17"/>
      <c r="BT12" s="17">
        <v>6.9995768504294203E-2</v>
      </c>
      <c r="BU12" s="17">
        <v>9.7338241348156399E-2</v>
      </c>
      <c r="BV12" s="17"/>
      <c r="BW12" s="17">
        <v>8.4242082812197597E-2</v>
      </c>
      <c r="BX12" s="17" t="s">
        <v>136</v>
      </c>
    </row>
    <row r="13" spans="2:76" x14ac:dyDescent="0.35">
      <c r="B13" s="18" t="s">
        <v>412</v>
      </c>
      <c r="C13" s="17">
        <v>2.26560477520267E-2</v>
      </c>
      <c r="D13" s="17">
        <v>2.3734240105830699E-2</v>
      </c>
      <c r="E13" s="17">
        <v>2.1619494833777599E-2</v>
      </c>
      <c r="F13" s="17"/>
      <c r="G13" s="17">
        <v>7.6208171379438694E-2</v>
      </c>
      <c r="H13" s="17">
        <v>1.43941170728203E-2</v>
      </c>
      <c r="I13" s="17">
        <v>1.00436098081666E-2</v>
      </c>
      <c r="J13" s="17"/>
      <c r="K13" s="17">
        <v>3.3965690220386903E-2</v>
      </c>
      <c r="L13" s="17">
        <v>0</v>
      </c>
      <c r="M13" s="17">
        <v>0</v>
      </c>
      <c r="N13" s="17">
        <v>0</v>
      </c>
      <c r="O13" s="17">
        <v>0</v>
      </c>
      <c r="P13" s="17">
        <v>0</v>
      </c>
      <c r="Q13" s="17">
        <v>3.97336950851674E-2</v>
      </c>
      <c r="R13" s="17">
        <v>0</v>
      </c>
      <c r="S13" s="17">
        <v>5.2321515402556099E-2</v>
      </c>
      <c r="T13" s="17">
        <v>2.2166340687826198E-2</v>
      </c>
      <c r="U13" s="17">
        <v>0</v>
      </c>
      <c r="V13" s="17">
        <v>0</v>
      </c>
      <c r="W13" s="17">
        <v>5.5797553867670699E-2</v>
      </c>
      <c r="X13" s="17">
        <v>0</v>
      </c>
      <c r="Y13" s="17">
        <v>0.137946046169349</v>
      </c>
      <c r="Z13" s="17">
        <v>5.4662789196915501E-2</v>
      </c>
      <c r="AA13" s="17"/>
      <c r="AB13" s="17">
        <v>5.4492507852930304E-3</v>
      </c>
      <c r="AC13" s="17">
        <v>1.33016995713531E-2</v>
      </c>
      <c r="AD13" s="17">
        <v>3.52941374029953E-2</v>
      </c>
      <c r="AE13" s="17">
        <v>6.2236916604408103E-2</v>
      </c>
      <c r="AF13" s="17"/>
      <c r="AG13" s="17">
        <v>2.20361788303335E-2</v>
      </c>
      <c r="AH13" s="17">
        <v>4.0228517869792001E-2</v>
      </c>
      <c r="AI13" s="17">
        <v>1.86589211160018E-2</v>
      </c>
      <c r="AJ13" s="17">
        <v>0</v>
      </c>
      <c r="AK13" s="17"/>
      <c r="AL13" s="17">
        <v>1.06381631434112E-2</v>
      </c>
      <c r="AM13" s="17">
        <v>1.8823870800149401E-2</v>
      </c>
      <c r="AN13" s="17">
        <v>7.3581019272647902E-2</v>
      </c>
      <c r="AO13" s="17">
        <v>0</v>
      </c>
      <c r="AP13" s="17">
        <v>0.104603294854218</v>
      </c>
      <c r="AQ13" s="17">
        <v>4.7473946862626001E-2</v>
      </c>
      <c r="AR13" s="17"/>
      <c r="AS13" s="17">
        <v>1.8627716779454601E-2</v>
      </c>
      <c r="AT13" s="17">
        <v>0</v>
      </c>
      <c r="AU13" s="17">
        <v>0</v>
      </c>
      <c r="AV13" s="17">
        <v>5.1618519152563699E-2</v>
      </c>
      <c r="AW13" s="17">
        <v>0</v>
      </c>
      <c r="AX13" s="17">
        <v>7.39531537337587E-2</v>
      </c>
      <c r="AY13" s="17">
        <v>0</v>
      </c>
      <c r="AZ13" s="17">
        <v>0</v>
      </c>
      <c r="BA13" s="17">
        <v>1</v>
      </c>
      <c r="BB13" s="17"/>
      <c r="BC13" s="17">
        <v>2.44478621874872E-2</v>
      </c>
      <c r="BD13" s="17">
        <v>6.8802228709936006E-2</v>
      </c>
      <c r="BE13" s="17">
        <v>0</v>
      </c>
      <c r="BF13" s="17">
        <v>2.6762128055633098E-2</v>
      </c>
      <c r="BG13" s="17">
        <v>7.3884566447536002E-3</v>
      </c>
      <c r="BH13" s="17">
        <v>8.9089033428687903E-2</v>
      </c>
      <c r="BI13" s="17"/>
      <c r="BJ13" s="17">
        <v>3.0794807651771301E-2</v>
      </c>
      <c r="BK13" s="17">
        <v>2.7537131233572199E-2</v>
      </c>
      <c r="BL13" s="17">
        <v>0</v>
      </c>
      <c r="BM13" s="17">
        <v>1.8994101724770601E-2</v>
      </c>
      <c r="BN13" s="17">
        <v>3.1354374590166101E-2</v>
      </c>
      <c r="BO13" s="17">
        <v>1.46094704666349E-2</v>
      </c>
      <c r="BP13" s="17"/>
      <c r="BQ13" s="17">
        <v>2.3992914269544301E-2</v>
      </c>
      <c r="BR13" s="17">
        <v>1.9810641517696601E-2</v>
      </c>
      <c r="BS13" s="17"/>
      <c r="BT13" s="17">
        <v>1.80241495677308E-2</v>
      </c>
      <c r="BU13" s="17">
        <v>2.6885032090148701E-2</v>
      </c>
      <c r="BV13" s="17"/>
      <c r="BW13" s="17">
        <v>2.26560477520267E-2</v>
      </c>
      <c r="BX13" s="17" t="s">
        <v>136</v>
      </c>
    </row>
    <row r="14" spans="2:76" ht="43.5" x14ac:dyDescent="0.35">
      <c r="B14" s="18" t="s">
        <v>413</v>
      </c>
      <c r="C14" s="17">
        <v>2.3593937868017001E-2</v>
      </c>
      <c r="D14" s="17">
        <v>3.1050397395797898E-2</v>
      </c>
      <c r="E14" s="17">
        <v>1.6425444364924501E-2</v>
      </c>
      <c r="F14" s="17"/>
      <c r="G14" s="17">
        <v>9.6298280067993302E-3</v>
      </c>
      <c r="H14" s="17">
        <v>2.2859507152811799E-2</v>
      </c>
      <c r="I14" s="17">
        <v>2.89637059891369E-2</v>
      </c>
      <c r="J14" s="17"/>
      <c r="K14" s="17">
        <v>0</v>
      </c>
      <c r="L14" s="17">
        <v>1.09794960859103E-2</v>
      </c>
      <c r="M14" s="17">
        <v>7.3886746843227102E-2</v>
      </c>
      <c r="N14" s="17">
        <v>0</v>
      </c>
      <c r="O14" s="17">
        <v>0</v>
      </c>
      <c r="P14" s="17">
        <v>0</v>
      </c>
      <c r="Q14" s="17">
        <v>6.1385874527352502E-2</v>
      </c>
      <c r="R14" s="17">
        <v>0</v>
      </c>
      <c r="S14" s="17">
        <v>0</v>
      </c>
      <c r="T14" s="17">
        <v>3.5382118560711703E-2</v>
      </c>
      <c r="U14" s="17">
        <v>4.5686268278750997E-2</v>
      </c>
      <c r="V14" s="17">
        <v>9.9377463318452E-2</v>
      </c>
      <c r="W14" s="17">
        <v>3.2468903989880102E-2</v>
      </c>
      <c r="X14" s="17">
        <v>0</v>
      </c>
      <c r="Y14" s="17">
        <v>0</v>
      </c>
      <c r="Z14" s="17">
        <v>4.7266714885994203E-2</v>
      </c>
      <c r="AA14" s="17"/>
      <c r="AB14" s="17">
        <v>2.8493254242548401E-2</v>
      </c>
      <c r="AC14" s="17">
        <v>1.21066032048271E-2</v>
      </c>
      <c r="AD14" s="17">
        <v>4.01043913666463E-2</v>
      </c>
      <c r="AE14" s="17">
        <v>3.31808362067827E-2</v>
      </c>
      <c r="AF14" s="17"/>
      <c r="AG14" s="17">
        <v>1.4368897942117599E-2</v>
      </c>
      <c r="AH14" s="17">
        <v>1.8781079277150399E-2</v>
      </c>
      <c r="AI14" s="17">
        <v>6.2909019333537194E-2</v>
      </c>
      <c r="AJ14" s="17">
        <v>0</v>
      </c>
      <c r="AK14" s="17"/>
      <c r="AL14" s="17">
        <v>1.71479657889432E-2</v>
      </c>
      <c r="AM14" s="17">
        <v>1.9632634105825299E-2</v>
      </c>
      <c r="AN14" s="17">
        <v>0</v>
      </c>
      <c r="AO14" s="17">
        <v>0</v>
      </c>
      <c r="AP14" s="17">
        <v>0.17111001422184299</v>
      </c>
      <c r="AQ14" s="17">
        <v>2.1936052312177001E-2</v>
      </c>
      <c r="AR14" s="17"/>
      <c r="AS14" s="17">
        <v>2.1478557169209801E-2</v>
      </c>
      <c r="AT14" s="17">
        <v>2.16239395171232E-2</v>
      </c>
      <c r="AU14" s="17">
        <v>2.16239395171232E-2</v>
      </c>
      <c r="AV14" s="17">
        <v>4.8119227003070503E-2</v>
      </c>
      <c r="AW14" s="17">
        <v>3.0992934975323499E-2</v>
      </c>
      <c r="AX14" s="17">
        <v>0</v>
      </c>
      <c r="AY14" s="17">
        <v>0</v>
      </c>
      <c r="AZ14" s="17">
        <v>0</v>
      </c>
      <c r="BA14" s="17">
        <v>0</v>
      </c>
      <c r="BB14" s="17"/>
      <c r="BC14" s="17">
        <v>1.7255945368057399E-2</v>
      </c>
      <c r="BD14" s="17">
        <v>1.6448933246410599E-2</v>
      </c>
      <c r="BE14" s="17">
        <v>0</v>
      </c>
      <c r="BF14" s="17">
        <v>3.3662401002008298E-2</v>
      </c>
      <c r="BG14" s="17">
        <v>2.9341148432054501E-2</v>
      </c>
      <c r="BH14" s="17">
        <v>0</v>
      </c>
      <c r="BI14" s="17"/>
      <c r="BJ14" s="17">
        <v>2.8149328446303801E-2</v>
      </c>
      <c r="BK14" s="17">
        <v>3.8459017314015603E-2</v>
      </c>
      <c r="BL14" s="17">
        <v>1.3923856290677199E-2</v>
      </c>
      <c r="BM14" s="17">
        <v>2.8303911941096001E-2</v>
      </c>
      <c r="BN14" s="17">
        <v>0</v>
      </c>
      <c r="BO14" s="17">
        <v>1.60087983527652E-2</v>
      </c>
      <c r="BP14" s="17"/>
      <c r="BQ14" s="17">
        <v>1.9840667722740998E-2</v>
      </c>
      <c r="BR14" s="17">
        <v>3.2135914272387101E-2</v>
      </c>
      <c r="BS14" s="17"/>
      <c r="BT14" s="17">
        <v>1.9365607213745299E-2</v>
      </c>
      <c r="BU14" s="17">
        <v>2.7472277171678602E-2</v>
      </c>
      <c r="BV14" s="17"/>
      <c r="BW14" s="17">
        <v>2.3593937868017001E-2</v>
      </c>
      <c r="BX14" s="17" t="s">
        <v>136</v>
      </c>
    </row>
    <row r="15" spans="2:76" x14ac:dyDescent="0.35">
      <c r="B15" s="18" t="s">
        <v>414</v>
      </c>
      <c r="C15" s="17">
        <v>4.8581380436704498E-3</v>
      </c>
      <c r="D15" s="17">
        <v>0</v>
      </c>
      <c r="E15" s="17">
        <v>9.5286563873196208E-3</v>
      </c>
      <c r="F15" s="17"/>
      <c r="G15" s="17">
        <v>1.72642481549748E-2</v>
      </c>
      <c r="H15" s="17">
        <v>0</v>
      </c>
      <c r="I15" s="17">
        <v>4.05714534838907E-3</v>
      </c>
      <c r="J15" s="17"/>
      <c r="K15" s="17">
        <v>0</v>
      </c>
      <c r="L15" s="17">
        <v>0</v>
      </c>
      <c r="M15" s="17">
        <v>0</v>
      </c>
      <c r="N15" s="17">
        <v>3.8558512193740999E-2</v>
      </c>
      <c r="O15" s="17">
        <v>0</v>
      </c>
      <c r="P15" s="17">
        <v>0</v>
      </c>
      <c r="Q15" s="17">
        <v>0</v>
      </c>
      <c r="R15" s="17">
        <v>1.9882830311338501E-2</v>
      </c>
      <c r="S15" s="17">
        <v>0</v>
      </c>
      <c r="T15" s="17">
        <v>0</v>
      </c>
      <c r="U15" s="17">
        <v>0</v>
      </c>
      <c r="V15" s="17">
        <v>0</v>
      </c>
      <c r="W15" s="17">
        <v>2.68467962630611E-2</v>
      </c>
      <c r="X15" s="17">
        <v>0</v>
      </c>
      <c r="Y15" s="17">
        <v>0</v>
      </c>
      <c r="Z15" s="17">
        <v>0</v>
      </c>
      <c r="AA15" s="17"/>
      <c r="AB15" s="17">
        <v>0</v>
      </c>
      <c r="AC15" s="17">
        <v>9.3692125184959302E-3</v>
      </c>
      <c r="AD15" s="17">
        <v>0</v>
      </c>
      <c r="AE15" s="17">
        <v>0</v>
      </c>
      <c r="AF15" s="17"/>
      <c r="AG15" s="17">
        <v>5.3665813943248302E-3</v>
      </c>
      <c r="AH15" s="17">
        <v>0</v>
      </c>
      <c r="AI15" s="17">
        <v>0</v>
      </c>
      <c r="AJ15" s="17">
        <v>0</v>
      </c>
      <c r="AK15" s="17"/>
      <c r="AL15" s="17">
        <v>5.3819600022294396E-3</v>
      </c>
      <c r="AM15" s="17">
        <v>1.1972070183711299E-2</v>
      </c>
      <c r="AN15" s="17">
        <v>0</v>
      </c>
      <c r="AO15" s="17">
        <v>0</v>
      </c>
      <c r="AP15" s="17">
        <v>0</v>
      </c>
      <c r="AQ15" s="17">
        <v>0</v>
      </c>
      <c r="AR15" s="17"/>
      <c r="AS15" s="17">
        <v>4.0348841188058496E-3</v>
      </c>
      <c r="AT15" s="17">
        <v>0</v>
      </c>
      <c r="AU15" s="17">
        <v>0</v>
      </c>
      <c r="AV15" s="17">
        <v>0</v>
      </c>
      <c r="AW15" s="17">
        <v>0</v>
      </c>
      <c r="AX15" s="17">
        <v>0</v>
      </c>
      <c r="AY15" s="17">
        <v>0</v>
      </c>
      <c r="AZ15" s="17">
        <v>2.9931036281246302E-2</v>
      </c>
      <c r="BA15" s="17">
        <v>0</v>
      </c>
      <c r="BB15" s="17"/>
      <c r="BC15" s="17">
        <v>0</v>
      </c>
      <c r="BD15" s="17">
        <v>0</v>
      </c>
      <c r="BE15" s="17">
        <v>0</v>
      </c>
      <c r="BF15" s="17">
        <v>0</v>
      </c>
      <c r="BG15" s="17">
        <v>9.0774588708360301E-3</v>
      </c>
      <c r="BH15" s="17">
        <v>0</v>
      </c>
      <c r="BI15" s="17"/>
      <c r="BJ15" s="17">
        <v>0</v>
      </c>
      <c r="BK15" s="17">
        <v>8.1905939669055395E-3</v>
      </c>
      <c r="BL15" s="17">
        <v>0</v>
      </c>
      <c r="BM15" s="17">
        <v>5.6764146915000303E-3</v>
      </c>
      <c r="BN15" s="17">
        <v>9.6329955735494407E-3</v>
      </c>
      <c r="BO15" s="17">
        <v>0</v>
      </c>
      <c r="BP15" s="17"/>
      <c r="BQ15" s="17">
        <v>2.2159823889203499E-3</v>
      </c>
      <c r="BR15" s="17">
        <v>1.07967724218137E-2</v>
      </c>
      <c r="BS15" s="17"/>
      <c r="BT15" s="17">
        <v>3.2692935507861501E-3</v>
      </c>
      <c r="BU15" s="17">
        <v>6.2909472786411699E-3</v>
      </c>
      <c r="BV15" s="17"/>
      <c r="BW15" s="17">
        <v>4.8581380436704498E-3</v>
      </c>
      <c r="BX15" s="17" t="s">
        <v>136</v>
      </c>
    </row>
    <row r="16" spans="2:76" x14ac:dyDescent="0.35">
      <c r="B16" s="18" t="s">
        <v>415</v>
      </c>
      <c r="C16" s="20">
        <v>0.63792334950392704</v>
      </c>
      <c r="D16" s="20">
        <v>0.63939180568633502</v>
      </c>
      <c r="E16" s="20">
        <v>0.63651160461830902</v>
      </c>
      <c r="F16" s="20"/>
      <c r="G16" s="20">
        <v>0.50914252016112604</v>
      </c>
      <c r="H16" s="20">
        <v>0.63186790192668396</v>
      </c>
      <c r="I16" s="20">
        <v>0.68692782940385</v>
      </c>
      <c r="J16" s="20"/>
      <c r="K16" s="20">
        <v>0.62034184552815796</v>
      </c>
      <c r="L16" s="20">
        <v>0.70781920966328604</v>
      </c>
      <c r="M16" s="20">
        <v>0.50735586193291304</v>
      </c>
      <c r="N16" s="20">
        <v>0.52446631724100601</v>
      </c>
      <c r="O16" s="20">
        <v>0.39615496634373099</v>
      </c>
      <c r="P16" s="20">
        <v>0.72193295728717599</v>
      </c>
      <c r="Q16" s="20">
        <v>0.59162442971482998</v>
      </c>
      <c r="R16" s="20">
        <v>0.70000205130673598</v>
      </c>
      <c r="S16" s="20">
        <v>0.68750641462062001</v>
      </c>
      <c r="T16" s="20">
        <v>0.65336767676920304</v>
      </c>
      <c r="U16" s="20">
        <v>0.70773796754566298</v>
      </c>
      <c r="V16" s="20">
        <v>0.60748745136509497</v>
      </c>
      <c r="W16" s="20">
        <v>0.52132113210264097</v>
      </c>
      <c r="X16" s="20">
        <v>0.91046797115781797</v>
      </c>
      <c r="Y16" s="20">
        <v>0.43570711043622501</v>
      </c>
      <c r="Z16" s="20">
        <v>0.56843760786808795</v>
      </c>
      <c r="AA16" s="20"/>
      <c r="AB16" s="20">
        <v>0.62115600944430405</v>
      </c>
      <c r="AC16" s="20">
        <v>0.63095715654526396</v>
      </c>
      <c r="AD16" s="20">
        <v>0.656187207364192</v>
      </c>
      <c r="AE16" s="20">
        <v>0.67998126705456696</v>
      </c>
      <c r="AF16" s="20"/>
      <c r="AG16" s="20">
        <v>0.63888157019338299</v>
      </c>
      <c r="AH16" s="20">
        <v>0.54287540906643605</v>
      </c>
      <c r="AI16" s="20">
        <v>0.68932682856342198</v>
      </c>
      <c r="AJ16" s="20">
        <v>1</v>
      </c>
      <c r="AK16" s="20"/>
      <c r="AL16" s="20">
        <v>0.71768403688475602</v>
      </c>
      <c r="AM16" s="20">
        <v>0.69532240922597299</v>
      </c>
      <c r="AN16" s="20">
        <v>0.48942820659664299</v>
      </c>
      <c r="AO16" s="20">
        <v>0.76155025241510799</v>
      </c>
      <c r="AP16" s="20">
        <v>0.34289778028613399</v>
      </c>
      <c r="AQ16" s="20">
        <v>0.64062185443498099</v>
      </c>
      <c r="AR16" s="20"/>
      <c r="AS16" s="20">
        <v>0.65714191648350895</v>
      </c>
      <c r="AT16" s="20">
        <v>0.72276138612904495</v>
      </c>
      <c r="AU16" s="20">
        <v>0.72276138612904495</v>
      </c>
      <c r="AV16" s="20">
        <v>0.57768123073524302</v>
      </c>
      <c r="AW16" s="20">
        <v>0.70444670827427303</v>
      </c>
      <c r="AX16" s="20">
        <v>0.428866754168792</v>
      </c>
      <c r="AY16" s="20">
        <v>0.50856572141092005</v>
      </c>
      <c r="AZ16" s="20">
        <v>0.55306742464640601</v>
      </c>
      <c r="BA16" s="20">
        <v>0</v>
      </c>
      <c r="BB16" s="20"/>
      <c r="BC16" s="20">
        <v>0.64004780525045302</v>
      </c>
      <c r="BD16" s="20">
        <v>0.68024918553164204</v>
      </c>
      <c r="BE16" s="20">
        <v>0.78841841730282902</v>
      </c>
      <c r="BF16" s="20">
        <v>0.61530853052689405</v>
      </c>
      <c r="BG16" s="20">
        <v>0.63901771360478798</v>
      </c>
      <c r="BH16" s="20">
        <v>0.29911456802428699</v>
      </c>
      <c r="BI16" s="20"/>
      <c r="BJ16" s="20">
        <v>0.61655100264984297</v>
      </c>
      <c r="BK16" s="20">
        <v>0.68121095292572498</v>
      </c>
      <c r="BL16" s="20">
        <v>0.60567328892785999</v>
      </c>
      <c r="BM16" s="20">
        <v>0.62562775237862001</v>
      </c>
      <c r="BN16" s="20">
        <v>0.59926223639445597</v>
      </c>
      <c r="BO16" s="20">
        <v>0.690732652342813</v>
      </c>
      <c r="BP16" s="20"/>
      <c r="BQ16" s="20">
        <v>0.65620072089081405</v>
      </c>
      <c r="BR16" s="20">
        <v>0.60110443326618102</v>
      </c>
      <c r="BS16" s="20"/>
      <c r="BT16" s="20">
        <v>0.67468219481282099</v>
      </c>
      <c r="BU16" s="20">
        <v>0.60324669430797795</v>
      </c>
      <c r="BV16" s="20"/>
      <c r="BW16" s="20">
        <v>0.63792334950392704</v>
      </c>
      <c r="BX16" s="20" t="s">
        <v>136</v>
      </c>
    </row>
    <row r="17" spans="2:76" x14ac:dyDescent="0.35">
      <c r="B17" s="18" t="s">
        <v>416</v>
      </c>
      <c r="C17" s="20">
        <v>0.10689813056422399</v>
      </c>
      <c r="D17" s="20">
        <v>0.114865480318877</v>
      </c>
      <c r="E17" s="20">
        <v>9.9238477247485593E-2</v>
      </c>
      <c r="F17" s="20"/>
      <c r="G17" s="20">
        <v>0.21981657470912899</v>
      </c>
      <c r="H17" s="20">
        <v>9.0975086677811998E-2</v>
      </c>
      <c r="I17" s="20">
        <v>7.9224934196224006E-2</v>
      </c>
      <c r="J17" s="20"/>
      <c r="K17" s="20">
        <v>0.13020536994323401</v>
      </c>
      <c r="L17" s="20">
        <v>0.12790675641379701</v>
      </c>
      <c r="M17" s="20">
        <v>6.6866879608599897E-2</v>
      </c>
      <c r="N17" s="20">
        <v>0.11964772385336001</v>
      </c>
      <c r="O17" s="20">
        <v>0.20211430292656199</v>
      </c>
      <c r="P17" s="20">
        <v>0.140564699685616</v>
      </c>
      <c r="Q17" s="20">
        <v>0.16952802851172599</v>
      </c>
      <c r="R17" s="20">
        <v>5.3656354041366698E-2</v>
      </c>
      <c r="S17" s="20">
        <v>0.105261496659383</v>
      </c>
      <c r="T17" s="20">
        <v>7.8324338125895607E-2</v>
      </c>
      <c r="U17" s="20">
        <v>8.3896050843352998E-2</v>
      </c>
      <c r="V17" s="20">
        <v>0</v>
      </c>
      <c r="W17" s="20">
        <v>0.11121525921799</v>
      </c>
      <c r="X17" s="20">
        <v>0</v>
      </c>
      <c r="Y17" s="20">
        <v>0.23070451914634099</v>
      </c>
      <c r="Z17" s="20">
        <v>0.14860035868563801</v>
      </c>
      <c r="AA17" s="20"/>
      <c r="AB17" s="20">
        <v>0.101203404902623</v>
      </c>
      <c r="AC17" s="20">
        <v>0.10950272622032101</v>
      </c>
      <c r="AD17" s="20">
        <v>8.2203707040448007E-2</v>
      </c>
      <c r="AE17" s="20">
        <v>0.143882438413584</v>
      </c>
      <c r="AF17" s="20"/>
      <c r="AG17" s="20">
        <v>0.11756056710802799</v>
      </c>
      <c r="AH17" s="20">
        <v>8.2463568573946197E-2</v>
      </c>
      <c r="AI17" s="20">
        <v>7.6151093687088695E-2</v>
      </c>
      <c r="AJ17" s="20">
        <v>0</v>
      </c>
      <c r="AK17" s="20"/>
      <c r="AL17" s="20">
        <v>9.8306027248813002E-2</v>
      </c>
      <c r="AM17" s="20">
        <v>7.3506264185676407E-2</v>
      </c>
      <c r="AN17" s="20">
        <v>0.28285430453528698</v>
      </c>
      <c r="AO17" s="20">
        <v>8.0298482364997495E-2</v>
      </c>
      <c r="AP17" s="20">
        <v>0.104603294854218</v>
      </c>
      <c r="AQ17" s="20">
        <v>6.6378441168553098E-2</v>
      </c>
      <c r="AR17" s="20"/>
      <c r="AS17" s="20">
        <v>0.103563680312575</v>
      </c>
      <c r="AT17" s="20">
        <v>4.0826722609425901E-2</v>
      </c>
      <c r="AU17" s="20">
        <v>4.0826722609425901E-2</v>
      </c>
      <c r="AV17" s="20">
        <v>0.14992213128611101</v>
      </c>
      <c r="AW17" s="20">
        <v>6.3179459911765698E-2</v>
      </c>
      <c r="AX17" s="20">
        <v>0.22093138970833201</v>
      </c>
      <c r="AY17" s="20">
        <v>0.18996180885716199</v>
      </c>
      <c r="AZ17" s="20">
        <v>0.116730425460381</v>
      </c>
      <c r="BA17" s="20">
        <v>1</v>
      </c>
      <c r="BB17" s="20"/>
      <c r="BC17" s="20">
        <v>0.138217987130555</v>
      </c>
      <c r="BD17" s="20">
        <v>0.13995908031064599</v>
      </c>
      <c r="BE17" s="20">
        <v>0.12708435816879199</v>
      </c>
      <c r="BF17" s="20">
        <v>6.3740252251083804E-2</v>
      </c>
      <c r="BG17" s="20">
        <v>8.5537494805281694E-2</v>
      </c>
      <c r="BH17" s="20">
        <v>0.201476010594316</v>
      </c>
      <c r="BI17" s="20"/>
      <c r="BJ17" s="20">
        <v>0.10031881727521599</v>
      </c>
      <c r="BK17" s="20">
        <v>6.0124193856692203E-2</v>
      </c>
      <c r="BL17" s="20">
        <v>0.110955543252111</v>
      </c>
      <c r="BM17" s="20">
        <v>0.104799004206775</v>
      </c>
      <c r="BN17" s="20">
        <v>0.16570567837969999</v>
      </c>
      <c r="BO17" s="20">
        <v>0.13732253187757501</v>
      </c>
      <c r="BP17" s="20"/>
      <c r="BQ17" s="20">
        <v>9.4959017102312096E-2</v>
      </c>
      <c r="BR17" s="20">
        <v>0.13427219454298001</v>
      </c>
      <c r="BS17" s="20"/>
      <c r="BT17" s="20">
        <v>8.8019918072025E-2</v>
      </c>
      <c r="BU17" s="20">
        <v>0.124223273438305</v>
      </c>
      <c r="BV17" s="20"/>
      <c r="BW17" s="20">
        <v>0.10689813056422399</v>
      </c>
      <c r="BX17" s="20" t="s">
        <v>136</v>
      </c>
    </row>
    <row r="18" spans="2:76" x14ac:dyDescent="0.35">
      <c r="B18" s="18" t="s">
        <v>109</v>
      </c>
      <c r="C18" s="21">
        <v>0.531025218939703</v>
      </c>
      <c r="D18" s="21">
        <v>0.52452632536745702</v>
      </c>
      <c r="E18" s="21">
        <v>0.537273127370824</v>
      </c>
      <c r="F18" s="21"/>
      <c r="G18" s="21">
        <v>0.28932594545199802</v>
      </c>
      <c r="H18" s="21">
        <v>0.54089281524887201</v>
      </c>
      <c r="I18" s="21">
        <v>0.60770289520762599</v>
      </c>
      <c r="J18" s="21"/>
      <c r="K18" s="21">
        <v>0.49013647558492401</v>
      </c>
      <c r="L18" s="21">
        <v>0.57991245324948804</v>
      </c>
      <c r="M18" s="21">
        <v>0.44048898232431399</v>
      </c>
      <c r="N18" s="21">
        <v>0.40481859338764598</v>
      </c>
      <c r="O18" s="21">
        <v>0.194040663417169</v>
      </c>
      <c r="P18" s="21">
        <v>0.58136825760155997</v>
      </c>
      <c r="Q18" s="21">
        <v>0.42209640120310399</v>
      </c>
      <c r="R18" s="21">
        <v>0.64634569726536895</v>
      </c>
      <c r="S18" s="21">
        <v>0.58224491796123701</v>
      </c>
      <c r="T18" s="21">
        <v>0.57504333864330803</v>
      </c>
      <c r="U18" s="21">
        <v>0.62384191670231004</v>
      </c>
      <c r="V18" s="21">
        <v>0.60748745136509497</v>
      </c>
      <c r="W18" s="21">
        <v>0.410105872884651</v>
      </c>
      <c r="X18" s="21">
        <v>0.91046797115781797</v>
      </c>
      <c r="Y18" s="21">
        <v>0.20500259128988399</v>
      </c>
      <c r="Z18" s="21">
        <v>0.41983724918244902</v>
      </c>
      <c r="AA18" s="21"/>
      <c r="AB18" s="21">
        <v>0.51995260454168102</v>
      </c>
      <c r="AC18" s="21">
        <v>0.52145443032494299</v>
      </c>
      <c r="AD18" s="21">
        <v>0.57398350032374401</v>
      </c>
      <c r="AE18" s="21">
        <v>0.53609882864098302</v>
      </c>
      <c r="AF18" s="21"/>
      <c r="AG18" s="21">
        <v>0.52132100308535501</v>
      </c>
      <c r="AH18" s="21">
        <v>0.46041184049249001</v>
      </c>
      <c r="AI18" s="21">
        <v>0.61317573487633303</v>
      </c>
      <c r="AJ18" s="21">
        <v>1</v>
      </c>
      <c r="AK18" s="21"/>
      <c r="AL18" s="21">
        <v>0.61937800963594303</v>
      </c>
      <c r="AM18" s="21">
        <v>0.62181614504029703</v>
      </c>
      <c r="AN18" s="21">
        <v>0.20657390206135601</v>
      </c>
      <c r="AO18" s="21">
        <v>0.68125177005011095</v>
      </c>
      <c r="AP18" s="21">
        <v>0.238294485431916</v>
      </c>
      <c r="AQ18" s="21">
        <v>0.57424341326642803</v>
      </c>
      <c r="AR18" s="21"/>
      <c r="AS18" s="21">
        <v>0.55357823617093505</v>
      </c>
      <c r="AT18" s="21">
        <v>0.68193466351961896</v>
      </c>
      <c r="AU18" s="21">
        <v>0.68193466351961896</v>
      </c>
      <c r="AV18" s="21">
        <v>0.42775909944913199</v>
      </c>
      <c r="AW18" s="21">
        <v>0.64126724836250704</v>
      </c>
      <c r="AX18" s="21">
        <v>0.20793536446045999</v>
      </c>
      <c r="AY18" s="21">
        <v>0.31860391255375797</v>
      </c>
      <c r="AZ18" s="21">
        <v>0.43633699918602498</v>
      </c>
      <c r="BA18" s="21">
        <v>-1</v>
      </c>
      <c r="BB18" s="21"/>
      <c r="BC18" s="21">
        <v>0.50182981811989802</v>
      </c>
      <c r="BD18" s="21">
        <v>0.54029010522099596</v>
      </c>
      <c r="BE18" s="21">
        <v>0.66133405913403698</v>
      </c>
      <c r="BF18" s="21">
        <v>0.55156827827581001</v>
      </c>
      <c r="BG18" s="21">
        <v>0.55348021879950604</v>
      </c>
      <c r="BH18" s="21">
        <v>9.7638557429970504E-2</v>
      </c>
      <c r="BI18" s="21"/>
      <c r="BJ18" s="21">
        <v>0.51623218537462701</v>
      </c>
      <c r="BK18" s="21">
        <v>0.62108675906903299</v>
      </c>
      <c r="BL18" s="21">
        <v>0.494717745675748</v>
      </c>
      <c r="BM18" s="21">
        <v>0.52082874817184499</v>
      </c>
      <c r="BN18" s="21">
        <v>0.43355655801475601</v>
      </c>
      <c r="BO18" s="21">
        <v>0.55341012046523896</v>
      </c>
      <c r="BP18" s="21"/>
      <c r="BQ18" s="21">
        <v>0.56124170378850202</v>
      </c>
      <c r="BR18" s="21">
        <v>0.46683223872320201</v>
      </c>
      <c r="BS18" s="21"/>
      <c r="BT18" s="21">
        <v>0.58666227674079596</v>
      </c>
      <c r="BU18" s="21">
        <v>0.47902342086967198</v>
      </c>
      <c r="BV18" s="21"/>
      <c r="BW18" s="21">
        <v>0.531025218939703</v>
      </c>
      <c r="BX18" s="21" t="s">
        <v>136</v>
      </c>
    </row>
    <row r="19" spans="2:76" x14ac:dyDescent="0.35">
      <c r="B19" s="33" t="s">
        <v>506</v>
      </c>
    </row>
    <row r="20" spans="2:76" x14ac:dyDescent="0.35">
      <c r="B20" t="s">
        <v>100</v>
      </c>
    </row>
    <row r="21" spans="2:76" x14ac:dyDescent="0.35">
      <c r="B21" t="s">
        <v>101</v>
      </c>
    </row>
    <row r="23" spans="2:76" x14ac:dyDescent="0.35">
      <c r="B23"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X22"/>
  <sheetViews>
    <sheetView showGridLines="0" topLeftCell="A6"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594</v>
      </c>
      <c r="D7" s="10">
        <v>300</v>
      </c>
      <c r="E7" s="10">
        <v>294</v>
      </c>
      <c r="F7" s="10"/>
      <c r="G7" s="10">
        <v>104</v>
      </c>
      <c r="H7" s="10">
        <v>217</v>
      </c>
      <c r="I7" s="10">
        <v>273</v>
      </c>
      <c r="J7" s="10"/>
      <c r="K7" s="10">
        <v>57</v>
      </c>
      <c r="L7" s="10">
        <v>84</v>
      </c>
      <c r="M7" s="10">
        <v>28</v>
      </c>
      <c r="N7" s="10">
        <v>25</v>
      </c>
      <c r="O7" s="10">
        <v>5</v>
      </c>
      <c r="P7" s="10">
        <v>14</v>
      </c>
      <c r="Q7" s="10">
        <v>47</v>
      </c>
      <c r="R7" s="10">
        <v>56</v>
      </c>
      <c r="S7" s="10">
        <v>19</v>
      </c>
      <c r="T7" s="10">
        <v>136</v>
      </c>
      <c r="U7" s="10">
        <v>25</v>
      </c>
      <c r="V7" s="10">
        <v>10</v>
      </c>
      <c r="W7" s="10">
        <v>35</v>
      </c>
      <c r="X7" s="10">
        <v>11</v>
      </c>
      <c r="Y7" s="10">
        <v>21</v>
      </c>
      <c r="Z7" s="10">
        <v>21</v>
      </c>
      <c r="AA7" s="10"/>
      <c r="AB7" s="10">
        <v>162</v>
      </c>
      <c r="AC7" s="10">
        <v>220</v>
      </c>
      <c r="AD7" s="10">
        <v>100</v>
      </c>
      <c r="AE7" s="10">
        <v>83</v>
      </c>
      <c r="AF7" s="10"/>
      <c r="AG7" s="10">
        <v>384</v>
      </c>
      <c r="AH7" s="10">
        <v>46</v>
      </c>
      <c r="AI7" s="10">
        <v>111</v>
      </c>
      <c r="AJ7" s="10">
        <v>11</v>
      </c>
      <c r="AK7" s="10"/>
      <c r="AL7" s="10">
        <v>167</v>
      </c>
      <c r="AM7" s="10">
        <v>94</v>
      </c>
      <c r="AN7" s="10">
        <v>56</v>
      </c>
      <c r="AO7" s="10">
        <v>35</v>
      </c>
      <c r="AP7" s="10">
        <v>17</v>
      </c>
      <c r="AQ7" s="10">
        <v>44</v>
      </c>
      <c r="AR7" s="10"/>
      <c r="AS7" s="10">
        <v>285</v>
      </c>
      <c r="AT7" s="10">
        <v>52</v>
      </c>
      <c r="AU7" s="10">
        <v>52</v>
      </c>
      <c r="AV7" s="10">
        <v>100</v>
      </c>
      <c r="AW7" s="10">
        <v>61</v>
      </c>
      <c r="AX7" s="10">
        <v>14</v>
      </c>
      <c r="AY7" s="10">
        <v>13</v>
      </c>
      <c r="AZ7" s="10">
        <v>32</v>
      </c>
      <c r="BA7" s="10">
        <v>1</v>
      </c>
      <c r="BB7" s="10"/>
      <c r="BC7" s="10">
        <v>164</v>
      </c>
      <c r="BD7" s="10">
        <v>58</v>
      </c>
      <c r="BE7" s="10">
        <v>23</v>
      </c>
      <c r="BF7" s="10">
        <v>106</v>
      </c>
      <c r="BG7" s="10">
        <v>230</v>
      </c>
      <c r="BH7" s="10">
        <v>10</v>
      </c>
      <c r="BI7" s="10"/>
      <c r="BJ7" s="10">
        <v>101</v>
      </c>
      <c r="BK7" s="10">
        <v>142</v>
      </c>
      <c r="BL7" s="10">
        <v>57</v>
      </c>
      <c r="BM7" s="10">
        <v>142</v>
      </c>
      <c r="BN7" s="10">
        <v>93</v>
      </c>
      <c r="BO7" s="10">
        <v>59</v>
      </c>
      <c r="BP7" s="10"/>
      <c r="BQ7" s="10">
        <v>410</v>
      </c>
      <c r="BR7" s="10">
        <v>183</v>
      </c>
      <c r="BS7" s="10"/>
      <c r="BT7" s="10">
        <v>275</v>
      </c>
      <c r="BU7" s="10">
        <v>317</v>
      </c>
      <c r="BV7" s="10"/>
      <c r="BW7" s="10">
        <v>594</v>
      </c>
      <c r="BX7" s="10" t="s">
        <v>135</v>
      </c>
    </row>
    <row r="8" spans="2:76" ht="30" customHeight="1" x14ac:dyDescent="0.35">
      <c r="B8" s="11" t="s">
        <v>20</v>
      </c>
      <c r="C8" s="11">
        <v>589</v>
      </c>
      <c r="D8" s="11">
        <v>289</v>
      </c>
      <c r="E8" s="11">
        <v>300</v>
      </c>
      <c r="F8" s="11"/>
      <c r="G8" s="11">
        <v>99</v>
      </c>
      <c r="H8" s="11">
        <v>205</v>
      </c>
      <c r="I8" s="11">
        <v>285</v>
      </c>
      <c r="J8" s="11"/>
      <c r="K8" s="11">
        <v>70</v>
      </c>
      <c r="L8" s="11">
        <v>87</v>
      </c>
      <c r="M8" s="11">
        <v>24</v>
      </c>
      <c r="N8" s="11">
        <v>23</v>
      </c>
      <c r="O8" s="11">
        <v>5</v>
      </c>
      <c r="P8" s="11">
        <v>12</v>
      </c>
      <c r="Q8" s="11">
        <v>46</v>
      </c>
      <c r="R8" s="11">
        <v>58</v>
      </c>
      <c r="S8" s="11">
        <v>18</v>
      </c>
      <c r="T8" s="11">
        <v>134</v>
      </c>
      <c r="U8" s="11">
        <v>25</v>
      </c>
      <c r="V8" s="11">
        <v>7</v>
      </c>
      <c r="W8" s="11">
        <v>30</v>
      </c>
      <c r="X8" s="11">
        <v>14</v>
      </c>
      <c r="Y8" s="11">
        <v>19</v>
      </c>
      <c r="Z8" s="11">
        <v>17</v>
      </c>
      <c r="AA8" s="11"/>
      <c r="AB8" s="11">
        <v>159</v>
      </c>
      <c r="AC8" s="11">
        <v>219</v>
      </c>
      <c r="AD8" s="11">
        <v>99</v>
      </c>
      <c r="AE8" s="11">
        <v>82</v>
      </c>
      <c r="AF8" s="11"/>
      <c r="AG8" s="11">
        <v>383</v>
      </c>
      <c r="AH8" s="11">
        <v>44</v>
      </c>
      <c r="AI8" s="11">
        <v>109</v>
      </c>
      <c r="AJ8" s="11">
        <v>11</v>
      </c>
      <c r="AK8" s="11"/>
      <c r="AL8" s="11">
        <v>167</v>
      </c>
      <c r="AM8" s="11">
        <v>97</v>
      </c>
      <c r="AN8" s="11">
        <v>55</v>
      </c>
      <c r="AO8" s="11">
        <v>34</v>
      </c>
      <c r="AP8" s="11">
        <v>17</v>
      </c>
      <c r="AQ8" s="11">
        <v>43</v>
      </c>
      <c r="AR8" s="11"/>
      <c r="AS8" s="11">
        <v>286</v>
      </c>
      <c r="AT8" s="11">
        <v>52</v>
      </c>
      <c r="AU8" s="11">
        <v>52</v>
      </c>
      <c r="AV8" s="11">
        <v>98</v>
      </c>
      <c r="AW8" s="11">
        <v>61</v>
      </c>
      <c r="AX8" s="11">
        <v>13</v>
      </c>
      <c r="AY8" s="11">
        <v>13</v>
      </c>
      <c r="AZ8" s="11">
        <v>30</v>
      </c>
      <c r="BA8" s="11">
        <v>1</v>
      </c>
      <c r="BB8" s="11"/>
      <c r="BC8" s="11">
        <v>168</v>
      </c>
      <c r="BD8" s="11">
        <v>57</v>
      </c>
      <c r="BE8" s="11">
        <v>23</v>
      </c>
      <c r="BF8" s="11">
        <v>101</v>
      </c>
      <c r="BG8" s="11">
        <v>226</v>
      </c>
      <c r="BH8" s="11">
        <v>10</v>
      </c>
      <c r="BI8" s="11"/>
      <c r="BJ8" s="11">
        <v>96</v>
      </c>
      <c r="BK8" s="11">
        <v>141</v>
      </c>
      <c r="BL8" s="11">
        <v>57</v>
      </c>
      <c r="BM8" s="11">
        <v>142</v>
      </c>
      <c r="BN8" s="11">
        <v>93</v>
      </c>
      <c r="BO8" s="11">
        <v>59</v>
      </c>
      <c r="BP8" s="11"/>
      <c r="BQ8" s="11">
        <v>406</v>
      </c>
      <c r="BR8" s="11">
        <v>182</v>
      </c>
      <c r="BS8" s="11"/>
      <c r="BT8" s="11">
        <v>275</v>
      </c>
      <c r="BU8" s="11">
        <v>312</v>
      </c>
      <c r="BV8" s="11"/>
      <c r="BW8" s="11">
        <v>589</v>
      </c>
      <c r="BX8" s="11" t="s">
        <v>135</v>
      </c>
    </row>
    <row r="9" spans="2:76" x14ac:dyDescent="0.35">
      <c r="B9" s="18" t="s">
        <v>408</v>
      </c>
      <c r="C9" s="17">
        <v>0.30474028104274398</v>
      </c>
      <c r="D9" s="17">
        <v>0.32123180992427702</v>
      </c>
      <c r="E9" s="17">
        <v>0.28888564960501201</v>
      </c>
      <c r="F9" s="17"/>
      <c r="G9" s="17">
        <v>0.16844684071716601</v>
      </c>
      <c r="H9" s="17">
        <v>0.260223220533567</v>
      </c>
      <c r="I9" s="17">
        <v>0.38405542317055702</v>
      </c>
      <c r="J9" s="17"/>
      <c r="K9" s="17">
        <v>0.31093249043165899</v>
      </c>
      <c r="L9" s="17">
        <v>0.31525934233564301</v>
      </c>
      <c r="M9" s="17">
        <v>0.29487701558503898</v>
      </c>
      <c r="N9" s="17">
        <v>0.12038700707477</v>
      </c>
      <c r="O9" s="17">
        <v>0.19817011432543399</v>
      </c>
      <c r="P9" s="17">
        <v>0.51379582554141201</v>
      </c>
      <c r="Q9" s="17">
        <v>0.27733936395321901</v>
      </c>
      <c r="R9" s="17">
        <v>0.33542658433522898</v>
      </c>
      <c r="S9" s="17">
        <v>0.16695718396596301</v>
      </c>
      <c r="T9" s="17">
        <v>0.33915076245139197</v>
      </c>
      <c r="U9" s="17">
        <v>0.47523733355881298</v>
      </c>
      <c r="V9" s="17">
        <v>0.51253042835899598</v>
      </c>
      <c r="W9" s="17">
        <v>0.17108844724580599</v>
      </c>
      <c r="X9" s="17">
        <v>0.36597873347544702</v>
      </c>
      <c r="Y9" s="17">
        <v>0.148091494760762</v>
      </c>
      <c r="Z9" s="17">
        <v>0.24048659265852601</v>
      </c>
      <c r="AA9" s="17"/>
      <c r="AB9" s="17">
        <v>0.260041558197245</v>
      </c>
      <c r="AC9" s="17">
        <v>0.30527958567089802</v>
      </c>
      <c r="AD9" s="17">
        <v>0.35617334690031299</v>
      </c>
      <c r="AE9" s="17">
        <v>0.38531541128316299</v>
      </c>
      <c r="AF9" s="17"/>
      <c r="AG9" s="17">
        <v>0.279819237671039</v>
      </c>
      <c r="AH9" s="17">
        <v>0.26259990467888</v>
      </c>
      <c r="AI9" s="17">
        <v>0.35029178759225099</v>
      </c>
      <c r="AJ9" s="17">
        <v>0.72963936048456701</v>
      </c>
      <c r="AK9" s="17"/>
      <c r="AL9" s="17">
        <v>0.342812970280442</v>
      </c>
      <c r="AM9" s="17">
        <v>0.31147028182189601</v>
      </c>
      <c r="AN9" s="17">
        <v>0.23688526653915201</v>
      </c>
      <c r="AO9" s="17">
        <v>0.39770945441287903</v>
      </c>
      <c r="AP9" s="17">
        <v>0.23202751103918701</v>
      </c>
      <c r="AQ9" s="17">
        <v>0.20139102186516</v>
      </c>
      <c r="AR9" s="17"/>
      <c r="AS9" s="17">
        <v>0.318451633460828</v>
      </c>
      <c r="AT9" s="17">
        <v>0.37807675812386698</v>
      </c>
      <c r="AU9" s="17">
        <v>0.37807675812386698</v>
      </c>
      <c r="AV9" s="17">
        <v>0.26612345752984501</v>
      </c>
      <c r="AW9" s="17">
        <v>0.38189910298174501</v>
      </c>
      <c r="AX9" s="17">
        <v>6.7282702736960506E-2</v>
      </c>
      <c r="AY9" s="17">
        <v>0.21721028571284301</v>
      </c>
      <c r="AZ9" s="17">
        <v>0.14211009523568099</v>
      </c>
      <c r="BA9" s="17">
        <v>0</v>
      </c>
      <c r="BB9" s="17"/>
      <c r="BC9" s="17">
        <v>0.32639374565521601</v>
      </c>
      <c r="BD9" s="17">
        <v>0.39136416586898698</v>
      </c>
      <c r="BE9" s="17">
        <v>0.16472107762861499</v>
      </c>
      <c r="BF9" s="17">
        <v>0.277465773587521</v>
      </c>
      <c r="BG9" s="17">
        <v>0.29701882637029098</v>
      </c>
      <c r="BH9" s="17">
        <v>0.29911456802428699</v>
      </c>
      <c r="BI9" s="17"/>
      <c r="BJ9" s="17">
        <v>0.26940011439120198</v>
      </c>
      <c r="BK9" s="17">
        <v>0.34311250151783301</v>
      </c>
      <c r="BL9" s="17">
        <v>0.29966316984494301</v>
      </c>
      <c r="BM9" s="17">
        <v>0.27308628185522998</v>
      </c>
      <c r="BN9" s="17">
        <v>0.31092476011230702</v>
      </c>
      <c r="BO9" s="17">
        <v>0.34156177462443099</v>
      </c>
      <c r="BP9" s="17"/>
      <c r="BQ9" s="17">
        <v>0.324806389367225</v>
      </c>
      <c r="BR9" s="17">
        <v>0.26180709172720301</v>
      </c>
      <c r="BS9" s="17"/>
      <c r="BT9" s="17">
        <v>0.33746654201646598</v>
      </c>
      <c r="BU9" s="17">
        <v>0.27770493463963503</v>
      </c>
      <c r="BV9" s="17"/>
      <c r="BW9" s="17">
        <v>0.30474028104274398</v>
      </c>
      <c r="BX9" s="17" t="s">
        <v>136</v>
      </c>
    </row>
    <row r="10" spans="2:76" x14ac:dyDescent="0.35">
      <c r="B10" s="18" t="s">
        <v>409</v>
      </c>
      <c r="C10" s="17">
        <v>0.23352327071283299</v>
      </c>
      <c r="D10" s="17">
        <v>0.249810882453082</v>
      </c>
      <c r="E10" s="17">
        <v>0.21786468120317901</v>
      </c>
      <c r="F10" s="17"/>
      <c r="G10" s="17">
        <v>0.25026994691690602</v>
      </c>
      <c r="H10" s="17">
        <v>0.232058320067593</v>
      </c>
      <c r="I10" s="17">
        <v>0.22877327238550901</v>
      </c>
      <c r="J10" s="17"/>
      <c r="K10" s="17">
        <v>0.20610101484325299</v>
      </c>
      <c r="L10" s="17">
        <v>0.34771500724126803</v>
      </c>
      <c r="M10" s="17">
        <v>0.21360198029899499</v>
      </c>
      <c r="N10" s="17">
        <v>0.15828001388425</v>
      </c>
      <c r="O10" s="17">
        <v>0</v>
      </c>
      <c r="P10" s="17">
        <v>0.13977887338331299</v>
      </c>
      <c r="Q10" s="17">
        <v>0.27301360033760702</v>
      </c>
      <c r="R10" s="17">
        <v>0.24063289938924201</v>
      </c>
      <c r="S10" s="17">
        <v>0.36326014403234402</v>
      </c>
      <c r="T10" s="17">
        <v>0.17896996555967501</v>
      </c>
      <c r="U10" s="17">
        <v>0.11628701581588501</v>
      </c>
      <c r="V10" s="17">
        <v>0.195219162081846</v>
      </c>
      <c r="W10" s="17">
        <v>0.25291703501455698</v>
      </c>
      <c r="X10" s="17">
        <v>0.182713423724435</v>
      </c>
      <c r="Y10" s="17">
        <v>0.28821365653449399</v>
      </c>
      <c r="Z10" s="17">
        <v>0.32950186993656699</v>
      </c>
      <c r="AA10" s="17"/>
      <c r="AB10" s="17">
        <v>0.23908441304230901</v>
      </c>
      <c r="AC10" s="17">
        <v>0.21874591902181401</v>
      </c>
      <c r="AD10" s="17">
        <v>0.26893108766172702</v>
      </c>
      <c r="AE10" s="17">
        <v>0.22548775943483901</v>
      </c>
      <c r="AF10" s="17"/>
      <c r="AG10" s="17">
        <v>0.24261232895610499</v>
      </c>
      <c r="AH10" s="17">
        <v>0.31643617216211101</v>
      </c>
      <c r="AI10" s="17">
        <v>0.24095878458807901</v>
      </c>
      <c r="AJ10" s="17">
        <v>0.170403235261255</v>
      </c>
      <c r="AK10" s="17"/>
      <c r="AL10" s="17">
        <v>0.186916046110745</v>
      </c>
      <c r="AM10" s="17">
        <v>0.276031779224859</v>
      </c>
      <c r="AN10" s="17">
        <v>0.15428948087654601</v>
      </c>
      <c r="AO10" s="17">
        <v>0.33699692456090102</v>
      </c>
      <c r="AP10" s="17">
        <v>0.16925578579528899</v>
      </c>
      <c r="AQ10" s="17">
        <v>0.30372563713390199</v>
      </c>
      <c r="AR10" s="17"/>
      <c r="AS10" s="17">
        <v>0.250941200080467</v>
      </c>
      <c r="AT10" s="17">
        <v>0.27711358885891801</v>
      </c>
      <c r="AU10" s="17">
        <v>0.27711358885891801</v>
      </c>
      <c r="AV10" s="17">
        <v>0.22444051149235</v>
      </c>
      <c r="AW10" s="17">
        <v>0.212066708459485</v>
      </c>
      <c r="AX10" s="17">
        <v>0.19989903862796099</v>
      </c>
      <c r="AY10" s="17">
        <v>6.6787482685590704E-2</v>
      </c>
      <c r="AZ10" s="17">
        <v>0.209108772991906</v>
      </c>
      <c r="BA10" s="17">
        <v>0</v>
      </c>
      <c r="BB10" s="17"/>
      <c r="BC10" s="17">
        <v>0.234071625505609</v>
      </c>
      <c r="BD10" s="17">
        <v>0.16032216407781899</v>
      </c>
      <c r="BE10" s="17">
        <v>0.440959048352704</v>
      </c>
      <c r="BF10" s="17">
        <v>0.23191159280915799</v>
      </c>
      <c r="BG10" s="17">
        <v>0.24002198757313201</v>
      </c>
      <c r="BH10" s="17">
        <v>0</v>
      </c>
      <c r="BI10" s="17"/>
      <c r="BJ10" s="17">
        <v>0.28024431421456703</v>
      </c>
      <c r="BK10" s="17">
        <v>0.25704897133517601</v>
      </c>
      <c r="BL10" s="17">
        <v>0.21100285084078299</v>
      </c>
      <c r="BM10" s="17">
        <v>0.23147184846855101</v>
      </c>
      <c r="BN10" s="17">
        <v>0.19011315732116801</v>
      </c>
      <c r="BO10" s="17">
        <v>0.196630919300567</v>
      </c>
      <c r="BP10" s="17"/>
      <c r="BQ10" s="17">
        <v>0.22328659096356501</v>
      </c>
      <c r="BR10" s="17">
        <v>0.257894415667068</v>
      </c>
      <c r="BS10" s="17"/>
      <c r="BT10" s="17">
        <v>0.220757879722391</v>
      </c>
      <c r="BU10" s="17">
        <v>0.246225089609342</v>
      </c>
      <c r="BV10" s="17"/>
      <c r="BW10" s="17">
        <v>0.23352327071283299</v>
      </c>
      <c r="BX10" s="17" t="s">
        <v>136</v>
      </c>
    </row>
    <row r="11" spans="2:76" x14ac:dyDescent="0.35">
      <c r="B11" s="18" t="s">
        <v>410</v>
      </c>
      <c r="C11" s="17">
        <v>0.26880247359045001</v>
      </c>
      <c r="D11" s="17">
        <v>0.26055342523757802</v>
      </c>
      <c r="E11" s="17">
        <v>0.27673294639781199</v>
      </c>
      <c r="F11" s="17"/>
      <c r="G11" s="17">
        <v>0.22128971891285201</v>
      </c>
      <c r="H11" s="17">
        <v>0.31243677414885701</v>
      </c>
      <c r="I11" s="17">
        <v>0.25384033570721298</v>
      </c>
      <c r="J11" s="17"/>
      <c r="K11" s="17">
        <v>0.25313144481928801</v>
      </c>
      <c r="L11" s="17">
        <v>0.24536190049755099</v>
      </c>
      <c r="M11" s="17">
        <v>0.21893122199105799</v>
      </c>
      <c r="N11" s="17">
        <v>0.48180563040625801</v>
      </c>
      <c r="O11" s="17">
        <v>0.59971558274800396</v>
      </c>
      <c r="P11" s="17">
        <v>0.140564699685616</v>
      </c>
      <c r="Q11" s="17">
        <v>0.23924749804880699</v>
      </c>
      <c r="R11" s="17">
        <v>0.22991782727272</v>
      </c>
      <c r="S11" s="17">
        <v>0.259259054189449</v>
      </c>
      <c r="T11" s="17">
        <v>0.30016577353235302</v>
      </c>
      <c r="U11" s="17">
        <v>0.20801463211096799</v>
      </c>
      <c r="V11" s="17">
        <v>0.19412573234158101</v>
      </c>
      <c r="W11" s="17">
        <v>0.37831257707455501</v>
      </c>
      <c r="X11" s="17">
        <v>0.17906405768436301</v>
      </c>
      <c r="Y11" s="17">
        <v>0.239307032442584</v>
      </c>
      <c r="Z11" s="17">
        <v>0.23410023448662801</v>
      </c>
      <c r="AA11" s="17"/>
      <c r="AB11" s="17">
        <v>0.30095117856979597</v>
      </c>
      <c r="AC11" s="17">
        <v>0.26612321369092001</v>
      </c>
      <c r="AD11" s="17">
        <v>0.22363171453387101</v>
      </c>
      <c r="AE11" s="17">
        <v>0.229338060285144</v>
      </c>
      <c r="AF11" s="17"/>
      <c r="AG11" s="17">
        <v>0.26482887279714901</v>
      </c>
      <c r="AH11" s="17">
        <v>0.27479316146955801</v>
      </c>
      <c r="AI11" s="17">
        <v>0.23357933545124601</v>
      </c>
      <c r="AJ11" s="17">
        <v>9.99574042541784E-2</v>
      </c>
      <c r="AK11" s="17"/>
      <c r="AL11" s="17">
        <v>0.28955091165607399</v>
      </c>
      <c r="AM11" s="17">
        <v>0.241256897732718</v>
      </c>
      <c r="AN11" s="17">
        <v>0.23639222863239101</v>
      </c>
      <c r="AO11" s="17">
        <v>0.16310648661454799</v>
      </c>
      <c r="AP11" s="17">
        <v>0.38329050734412601</v>
      </c>
      <c r="AQ11" s="17">
        <v>0.24978932864547901</v>
      </c>
      <c r="AR11" s="17"/>
      <c r="AS11" s="17">
        <v>0.248813248530982</v>
      </c>
      <c r="AT11" s="17">
        <v>0.28811903947232997</v>
      </c>
      <c r="AU11" s="17">
        <v>0.28811903947232997</v>
      </c>
      <c r="AV11" s="17">
        <v>0.29776500784853899</v>
      </c>
      <c r="AW11" s="17">
        <v>0.24106457694219899</v>
      </c>
      <c r="AX11" s="17">
        <v>0.35020185612287602</v>
      </c>
      <c r="AY11" s="17">
        <v>0.314799766341954</v>
      </c>
      <c r="AZ11" s="17">
        <v>0.38896123448425501</v>
      </c>
      <c r="BA11" s="17">
        <v>1</v>
      </c>
      <c r="BB11" s="17"/>
      <c r="BC11" s="17">
        <v>0.28204133778766699</v>
      </c>
      <c r="BD11" s="17">
        <v>0.204879243234588</v>
      </c>
      <c r="BE11" s="17">
        <v>0.183473863082146</v>
      </c>
      <c r="BF11" s="17">
        <v>0.31340084480429697</v>
      </c>
      <c r="BG11" s="17">
        <v>0.25981980191420301</v>
      </c>
      <c r="BH11" s="17">
        <v>0.430587683897934</v>
      </c>
      <c r="BI11" s="17"/>
      <c r="BJ11" s="17">
        <v>0.26230117418783899</v>
      </c>
      <c r="BK11" s="17">
        <v>0.20719680959675299</v>
      </c>
      <c r="BL11" s="17">
        <v>0.30263830866798302</v>
      </c>
      <c r="BM11" s="17">
        <v>0.314048397430093</v>
      </c>
      <c r="BN11" s="17">
        <v>0.283376239996738</v>
      </c>
      <c r="BO11" s="17">
        <v>0.26237284492256502</v>
      </c>
      <c r="BP11" s="17"/>
      <c r="BQ11" s="17">
        <v>0.26104861735031099</v>
      </c>
      <c r="BR11" s="17">
        <v>0.28149904212990201</v>
      </c>
      <c r="BS11" s="17"/>
      <c r="BT11" s="17">
        <v>0.26646449192507998</v>
      </c>
      <c r="BU11" s="17">
        <v>0.27251188785887898</v>
      </c>
      <c r="BV11" s="17"/>
      <c r="BW11" s="17">
        <v>0.26880247359045001</v>
      </c>
      <c r="BX11" s="17" t="s">
        <v>136</v>
      </c>
    </row>
    <row r="12" spans="2:76" x14ac:dyDescent="0.35">
      <c r="B12" s="18" t="s">
        <v>411</v>
      </c>
      <c r="C12" s="17">
        <v>0.13205658887844901</v>
      </c>
      <c r="D12" s="17">
        <v>0.111853252781815</v>
      </c>
      <c r="E12" s="17">
        <v>0.15147967875239299</v>
      </c>
      <c r="F12" s="17"/>
      <c r="G12" s="17">
        <v>0.21127966099977399</v>
      </c>
      <c r="H12" s="17">
        <v>0.126383721734833</v>
      </c>
      <c r="I12" s="17">
        <v>0.108680152041811</v>
      </c>
      <c r="J12" s="17"/>
      <c r="K12" s="17">
        <v>0.16271588103718901</v>
      </c>
      <c r="L12" s="17">
        <v>8.0192387403148005E-2</v>
      </c>
      <c r="M12" s="17">
        <v>0.20572290251630801</v>
      </c>
      <c r="N12" s="17">
        <v>0.20048908369094101</v>
      </c>
      <c r="O12" s="17">
        <v>0.20211430292656199</v>
      </c>
      <c r="P12" s="17">
        <v>0.205860601389659</v>
      </c>
      <c r="Q12" s="17">
        <v>0.13005624625566001</v>
      </c>
      <c r="R12" s="17">
        <v>0.137801598178516</v>
      </c>
      <c r="S12" s="17">
        <v>0.21052361781224499</v>
      </c>
      <c r="T12" s="17">
        <v>0.124584204642904</v>
      </c>
      <c r="U12" s="17">
        <v>0.122929612882947</v>
      </c>
      <c r="V12" s="17">
        <v>9.8124677217577297E-2</v>
      </c>
      <c r="W12" s="17">
        <v>0.115391522900645</v>
      </c>
      <c r="X12" s="17">
        <v>9.1313988795110004E-2</v>
      </c>
      <c r="Y12" s="17">
        <v>9.2204781823974694E-2</v>
      </c>
      <c r="Z12" s="17">
        <v>9.3981798835368599E-2</v>
      </c>
      <c r="AA12" s="17"/>
      <c r="AB12" s="17">
        <v>0.17149113211980399</v>
      </c>
      <c r="AC12" s="17">
        <v>0.141016520269336</v>
      </c>
      <c r="AD12" s="17">
        <v>7.5431865023455794E-2</v>
      </c>
      <c r="AE12" s="17">
        <v>0.10107091286275199</v>
      </c>
      <c r="AF12" s="17"/>
      <c r="AG12" s="17">
        <v>0.14516093411422801</v>
      </c>
      <c r="AH12" s="17">
        <v>6.4533358989837405E-2</v>
      </c>
      <c r="AI12" s="17">
        <v>0.13466350810329999</v>
      </c>
      <c r="AJ12" s="17">
        <v>0</v>
      </c>
      <c r="AK12" s="17"/>
      <c r="AL12" s="17">
        <v>0.13951076588811101</v>
      </c>
      <c r="AM12" s="17">
        <v>0.12574578484837101</v>
      </c>
      <c r="AN12" s="17">
        <v>0.24903815540527699</v>
      </c>
      <c r="AO12" s="17">
        <v>5.1561705114923001E-2</v>
      </c>
      <c r="AP12" s="17">
        <v>0</v>
      </c>
      <c r="AQ12" s="17">
        <v>0.102434208913135</v>
      </c>
      <c r="AR12" s="17"/>
      <c r="AS12" s="17">
        <v>0.13783703840780301</v>
      </c>
      <c r="AT12" s="17">
        <v>5.6690613544885297E-2</v>
      </c>
      <c r="AU12" s="17">
        <v>5.6690613544885297E-2</v>
      </c>
      <c r="AV12" s="17">
        <v>0.11380135019894599</v>
      </c>
      <c r="AW12" s="17">
        <v>0.106859681432242</v>
      </c>
      <c r="AX12" s="17">
        <v>0.14697823597457299</v>
      </c>
      <c r="AY12" s="17">
        <v>0.40120246525961301</v>
      </c>
      <c r="AZ12" s="17">
        <v>0.17473089755489901</v>
      </c>
      <c r="BA12" s="17">
        <v>0</v>
      </c>
      <c r="BB12" s="17"/>
      <c r="BC12" s="17">
        <v>0.115400460386142</v>
      </c>
      <c r="BD12" s="17">
        <v>0.142791747187962</v>
      </c>
      <c r="BE12" s="17">
        <v>0.21084601093653499</v>
      </c>
      <c r="BF12" s="17">
        <v>0.127249104973121</v>
      </c>
      <c r="BG12" s="17">
        <v>0.13970248460669599</v>
      </c>
      <c r="BH12" s="17">
        <v>8.7649994442788301E-2</v>
      </c>
      <c r="BI12" s="17"/>
      <c r="BJ12" s="17">
        <v>0.13316746397939</v>
      </c>
      <c r="BK12" s="17">
        <v>0.144726701402003</v>
      </c>
      <c r="BL12" s="17">
        <v>0.11167334321481601</v>
      </c>
      <c r="BM12" s="17">
        <v>0.11187179878933599</v>
      </c>
      <c r="BN12" s="17">
        <v>0.121260651481111</v>
      </c>
      <c r="BO12" s="17">
        <v>0.18482499068580099</v>
      </c>
      <c r="BP12" s="17"/>
      <c r="BQ12" s="17">
        <v>0.130637714218516</v>
      </c>
      <c r="BR12" s="17">
        <v>0.13606731759634899</v>
      </c>
      <c r="BS12" s="17"/>
      <c r="BT12" s="17">
        <v>0.123580186516536</v>
      </c>
      <c r="BU12" s="17">
        <v>0.13423108559201599</v>
      </c>
      <c r="BV12" s="17"/>
      <c r="BW12" s="17">
        <v>0.13205658887844901</v>
      </c>
      <c r="BX12" s="17" t="s">
        <v>136</v>
      </c>
    </row>
    <row r="13" spans="2:76" x14ac:dyDescent="0.35">
      <c r="B13" s="18" t="s">
        <v>412</v>
      </c>
      <c r="C13" s="17">
        <v>5.120961820995E-2</v>
      </c>
      <c r="D13" s="17">
        <v>4.6812504467622397E-2</v>
      </c>
      <c r="E13" s="17">
        <v>5.5436916859771201E-2</v>
      </c>
      <c r="F13" s="17"/>
      <c r="G13" s="17">
        <v>0.120112789970233</v>
      </c>
      <c r="H13" s="17">
        <v>6.4408409503028896E-2</v>
      </c>
      <c r="I13" s="17">
        <v>1.781613647284E-2</v>
      </c>
      <c r="J13" s="17"/>
      <c r="K13" s="17">
        <v>5.0068051973963003E-2</v>
      </c>
      <c r="L13" s="17">
        <v>1.14713625223895E-2</v>
      </c>
      <c r="M13" s="17">
        <v>3.2762969706295303E-2</v>
      </c>
      <c r="N13" s="17">
        <v>3.9038264943781598E-2</v>
      </c>
      <c r="O13" s="17">
        <v>0</v>
      </c>
      <c r="P13" s="17">
        <v>0</v>
      </c>
      <c r="Q13" s="17">
        <v>6.0248060463879399E-2</v>
      </c>
      <c r="R13" s="17">
        <v>3.6338260512955099E-2</v>
      </c>
      <c r="S13" s="17">
        <v>0</v>
      </c>
      <c r="T13" s="17">
        <v>5.7129293813675402E-2</v>
      </c>
      <c r="U13" s="17">
        <v>7.7531405631387301E-2</v>
      </c>
      <c r="V13" s="17">
        <v>0</v>
      </c>
      <c r="W13" s="17">
        <v>5.54436215013758E-2</v>
      </c>
      <c r="X13" s="17">
        <v>0.18092979632064499</v>
      </c>
      <c r="Y13" s="17">
        <v>0.232183034438185</v>
      </c>
      <c r="Z13" s="17">
        <v>5.4662789196915501E-2</v>
      </c>
      <c r="AA13" s="17"/>
      <c r="AB13" s="17">
        <v>2.84317180708453E-2</v>
      </c>
      <c r="AC13" s="17">
        <v>4.6557337847561601E-2</v>
      </c>
      <c r="AD13" s="17">
        <v>7.5831985880633695E-2</v>
      </c>
      <c r="AE13" s="17">
        <v>5.8787856134101799E-2</v>
      </c>
      <c r="AF13" s="17"/>
      <c r="AG13" s="17">
        <v>5.4818364461899E-2</v>
      </c>
      <c r="AH13" s="17">
        <v>8.1637402699613906E-2</v>
      </c>
      <c r="AI13" s="17">
        <v>4.0506584265123498E-2</v>
      </c>
      <c r="AJ13" s="17">
        <v>0</v>
      </c>
      <c r="AK13" s="17"/>
      <c r="AL13" s="17">
        <v>3.6476939249481102E-2</v>
      </c>
      <c r="AM13" s="17">
        <v>3.3523186188444902E-2</v>
      </c>
      <c r="AN13" s="17">
        <v>0.101654925435195</v>
      </c>
      <c r="AO13" s="17">
        <v>5.06254292967485E-2</v>
      </c>
      <c r="AP13" s="17">
        <v>0.16010682593279399</v>
      </c>
      <c r="AQ13" s="17">
        <v>0.123755309136397</v>
      </c>
      <c r="AR13" s="17"/>
      <c r="AS13" s="17">
        <v>3.7159700637458902E-2</v>
      </c>
      <c r="AT13" s="17">
        <v>0</v>
      </c>
      <c r="AU13" s="17">
        <v>0</v>
      </c>
      <c r="AV13" s="17">
        <v>7.6171370631962595E-2</v>
      </c>
      <c r="AW13" s="17">
        <v>5.8109930184328903E-2</v>
      </c>
      <c r="AX13" s="17">
        <v>0.23563816653762901</v>
      </c>
      <c r="AY13" s="17">
        <v>0</v>
      </c>
      <c r="AZ13" s="17">
        <v>5.7829297185876601E-2</v>
      </c>
      <c r="BA13" s="17">
        <v>0</v>
      </c>
      <c r="BB13" s="17"/>
      <c r="BC13" s="17">
        <v>4.2092830665366898E-2</v>
      </c>
      <c r="BD13" s="17">
        <v>7.9658535441478995E-2</v>
      </c>
      <c r="BE13" s="17">
        <v>0</v>
      </c>
      <c r="BF13" s="17">
        <v>4.2140257139368101E-2</v>
      </c>
      <c r="BG13" s="17">
        <v>5.0645659511978601E-2</v>
      </c>
      <c r="BH13" s="17">
        <v>0.182647753634991</v>
      </c>
      <c r="BI13" s="17"/>
      <c r="BJ13" s="17">
        <v>5.4886933227000903E-2</v>
      </c>
      <c r="BK13" s="17">
        <v>3.3195365347952102E-2</v>
      </c>
      <c r="BL13" s="17">
        <v>4.66766217116747E-2</v>
      </c>
      <c r="BM13" s="17">
        <v>6.3845258765290902E-2</v>
      </c>
      <c r="BN13" s="17">
        <v>8.1480785770592506E-2</v>
      </c>
      <c r="BO13" s="17">
        <v>1.46094704666349E-2</v>
      </c>
      <c r="BP13" s="17"/>
      <c r="BQ13" s="17">
        <v>5.32992263449686E-2</v>
      </c>
      <c r="BR13" s="17">
        <v>4.6862327053238902E-2</v>
      </c>
      <c r="BS13" s="17"/>
      <c r="BT13" s="17">
        <v>4.8856204299251499E-2</v>
      </c>
      <c r="BU13" s="17">
        <v>5.3601227224557998E-2</v>
      </c>
      <c r="BV13" s="17"/>
      <c r="BW13" s="17">
        <v>5.120961820995E-2</v>
      </c>
      <c r="BX13" s="17" t="s">
        <v>136</v>
      </c>
    </row>
    <row r="14" spans="2:76" x14ac:dyDescent="0.35">
      <c r="B14" s="18" t="s">
        <v>414</v>
      </c>
      <c r="C14" s="17">
        <v>9.6677675655742895E-3</v>
      </c>
      <c r="D14" s="17">
        <v>9.7381251356259899E-3</v>
      </c>
      <c r="E14" s="17">
        <v>9.6001271818331995E-3</v>
      </c>
      <c r="F14" s="17"/>
      <c r="G14" s="17">
        <v>2.8601042483070101E-2</v>
      </c>
      <c r="H14" s="17">
        <v>4.4895540121213003E-3</v>
      </c>
      <c r="I14" s="17">
        <v>6.8346802220697403E-3</v>
      </c>
      <c r="J14" s="17"/>
      <c r="K14" s="17">
        <v>1.7051116894648301E-2</v>
      </c>
      <c r="L14" s="17">
        <v>0</v>
      </c>
      <c r="M14" s="17">
        <v>3.4103909902304497E-2</v>
      </c>
      <c r="N14" s="17">
        <v>0</v>
      </c>
      <c r="O14" s="17">
        <v>0</v>
      </c>
      <c r="P14" s="17">
        <v>0</v>
      </c>
      <c r="Q14" s="17">
        <v>2.00952309408272E-2</v>
      </c>
      <c r="R14" s="17">
        <v>1.9882830311338501E-2</v>
      </c>
      <c r="S14" s="17">
        <v>0</v>
      </c>
      <c r="T14" s="17">
        <v>0</v>
      </c>
      <c r="U14" s="17">
        <v>0</v>
      </c>
      <c r="V14" s="17">
        <v>0</v>
      </c>
      <c r="W14" s="17">
        <v>2.68467962630611E-2</v>
      </c>
      <c r="X14" s="17">
        <v>0</v>
      </c>
      <c r="Y14" s="17">
        <v>0</v>
      </c>
      <c r="Z14" s="17">
        <v>4.7266714885994203E-2</v>
      </c>
      <c r="AA14" s="17"/>
      <c r="AB14" s="17">
        <v>0</v>
      </c>
      <c r="AC14" s="17">
        <v>2.2277423499470698E-2</v>
      </c>
      <c r="AD14" s="17">
        <v>0</v>
      </c>
      <c r="AE14" s="17">
        <v>0</v>
      </c>
      <c r="AF14" s="17"/>
      <c r="AG14" s="17">
        <v>1.27602619995802E-2</v>
      </c>
      <c r="AH14" s="17">
        <v>0</v>
      </c>
      <c r="AI14" s="17">
        <v>0</v>
      </c>
      <c r="AJ14" s="17">
        <v>0</v>
      </c>
      <c r="AK14" s="17"/>
      <c r="AL14" s="17">
        <v>4.7323668151461997E-3</v>
      </c>
      <c r="AM14" s="17">
        <v>1.1972070183711299E-2</v>
      </c>
      <c r="AN14" s="17">
        <v>2.17399431114388E-2</v>
      </c>
      <c r="AO14" s="17">
        <v>0</v>
      </c>
      <c r="AP14" s="17">
        <v>5.5319369888605301E-2</v>
      </c>
      <c r="AQ14" s="17">
        <v>1.89044943059271E-2</v>
      </c>
      <c r="AR14" s="17"/>
      <c r="AS14" s="17">
        <v>6.7971788824611502E-3</v>
      </c>
      <c r="AT14" s="17">
        <v>0</v>
      </c>
      <c r="AU14" s="17">
        <v>0</v>
      </c>
      <c r="AV14" s="17">
        <v>2.16983022983574E-2</v>
      </c>
      <c r="AW14" s="17">
        <v>0</v>
      </c>
      <c r="AX14" s="17">
        <v>0</v>
      </c>
      <c r="AY14" s="17">
        <v>0</v>
      </c>
      <c r="AZ14" s="17">
        <v>2.7259702547381599E-2</v>
      </c>
      <c r="BA14" s="17">
        <v>0</v>
      </c>
      <c r="BB14" s="17"/>
      <c r="BC14" s="17">
        <v>0</v>
      </c>
      <c r="BD14" s="17">
        <v>2.0984144189164802E-2</v>
      </c>
      <c r="BE14" s="17">
        <v>0</v>
      </c>
      <c r="BF14" s="17">
        <v>7.8324266865344907E-3</v>
      </c>
      <c r="BG14" s="17">
        <v>1.27912400236993E-2</v>
      </c>
      <c r="BH14" s="17">
        <v>0</v>
      </c>
      <c r="BI14" s="17"/>
      <c r="BJ14" s="17">
        <v>0</v>
      </c>
      <c r="BK14" s="17">
        <v>1.47196508002835E-2</v>
      </c>
      <c r="BL14" s="17">
        <v>2.8345705719800999E-2</v>
      </c>
      <c r="BM14" s="17">
        <v>5.6764146915000303E-3</v>
      </c>
      <c r="BN14" s="17">
        <v>1.2844405318083301E-2</v>
      </c>
      <c r="BO14" s="17">
        <v>0</v>
      </c>
      <c r="BP14" s="17"/>
      <c r="BQ14" s="17">
        <v>6.9214617554149201E-3</v>
      </c>
      <c r="BR14" s="17">
        <v>1.5869805826239199E-2</v>
      </c>
      <c r="BS14" s="17"/>
      <c r="BT14" s="17">
        <v>2.8746955202756802E-3</v>
      </c>
      <c r="BU14" s="17">
        <v>1.5725775075569201E-2</v>
      </c>
      <c r="BV14" s="17"/>
      <c r="BW14" s="17">
        <v>9.6677675655742895E-3</v>
      </c>
      <c r="BX14" s="17" t="s">
        <v>136</v>
      </c>
    </row>
    <row r="15" spans="2:76" x14ac:dyDescent="0.35">
      <c r="B15" s="18" t="s">
        <v>415</v>
      </c>
      <c r="C15" s="20">
        <v>0.53826355175557705</v>
      </c>
      <c r="D15" s="20">
        <v>0.57104269237735905</v>
      </c>
      <c r="E15" s="20">
        <v>0.50675033080819099</v>
      </c>
      <c r="F15" s="20"/>
      <c r="G15" s="20">
        <v>0.418716787634071</v>
      </c>
      <c r="H15" s="20">
        <v>0.49228154060116103</v>
      </c>
      <c r="I15" s="20">
        <v>0.61282869555606601</v>
      </c>
      <c r="J15" s="20"/>
      <c r="K15" s="20">
        <v>0.51703350527491099</v>
      </c>
      <c r="L15" s="20">
        <v>0.66297434957691104</v>
      </c>
      <c r="M15" s="20">
        <v>0.508478995884035</v>
      </c>
      <c r="N15" s="20">
        <v>0.27866702095902002</v>
      </c>
      <c r="O15" s="20">
        <v>0.19817011432543399</v>
      </c>
      <c r="P15" s="20">
        <v>0.65357469892472397</v>
      </c>
      <c r="Q15" s="20">
        <v>0.55035296429082603</v>
      </c>
      <c r="R15" s="20">
        <v>0.57605948372447102</v>
      </c>
      <c r="S15" s="20">
        <v>0.53021732799830601</v>
      </c>
      <c r="T15" s="20">
        <v>0.51812072801106801</v>
      </c>
      <c r="U15" s="20">
        <v>0.591524349374698</v>
      </c>
      <c r="V15" s="20">
        <v>0.70774959044084196</v>
      </c>
      <c r="W15" s="20">
        <v>0.424005482260363</v>
      </c>
      <c r="X15" s="20">
        <v>0.54869215719988196</v>
      </c>
      <c r="Y15" s="20">
        <v>0.43630515129525699</v>
      </c>
      <c r="Z15" s="20">
        <v>0.56998846259509295</v>
      </c>
      <c r="AA15" s="20"/>
      <c r="AB15" s="20">
        <v>0.49912597123955399</v>
      </c>
      <c r="AC15" s="20">
        <v>0.52402550469271203</v>
      </c>
      <c r="AD15" s="20">
        <v>0.62510443456204001</v>
      </c>
      <c r="AE15" s="20">
        <v>0.61080317071800205</v>
      </c>
      <c r="AF15" s="20"/>
      <c r="AG15" s="20">
        <v>0.52243156662714396</v>
      </c>
      <c r="AH15" s="20">
        <v>0.57903607684099101</v>
      </c>
      <c r="AI15" s="20">
        <v>0.59125057218032995</v>
      </c>
      <c r="AJ15" s="20">
        <v>0.90004259574582202</v>
      </c>
      <c r="AK15" s="20"/>
      <c r="AL15" s="20">
        <v>0.52972901639118797</v>
      </c>
      <c r="AM15" s="20">
        <v>0.58750206104675495</v>
      </c>
      <c r="AN15" s="20">
        <v>0.39117474741569702</v>
      </c>
      <c r="AO15" s="20">
        <v>0.73470637897377999</v>
      </c>
      <c r="AP15" s="20">
        <v>0.401283296834475</v>
      </c>
      <c r="AQ15" s="20">
        <v>0.505116658999062</v>
      </c>
      <c r="AR15" s="20"/>
      <c r="AS15" s="20">
        <v>0.569392833541295</v>
      </c>
      <c r="AT15" s="20">
        <v>0.655190346982784</v>
      </c>
      <c r="AU15" s="20">
        <v>0.655190346982784</v>
      </c>
      <c r="AV15" s="20">
        <v>0.49056396902219501</v>
      </c>
      <c r="AW15" s="20">
        <v>0.59396581144123095</v>
      </c>
      <c r="AX15" s="20">
        <v>0.26718174136492101</v>
      </c>
      <c r="AY15" s="20">
        <v>0.28399776839843399</v>
      </c>
      <c r="AZ15" s="20">
        <v>0.35121886822758702</v>
      </c>
      <c r="BA15" s="20">
        <v>0</v>
      </c>
      <c r="BB15" s="20"/>
      <c r="BC15" s="20">
        <v>0.56046537116082495</v>
      </c>
      <c r="BD15" s="20">
        <v>0.551686329946806</v>
      </c>
      <c r="BE15" s="20">
        <v>0.60568012598131904</v>
      </c>
      <c r="BF15" s="20">
        <v>0.50937736639667897</v>
      </c>
      <c r="BG15" s="20">
        <v>0.53704081394342296</v>
      </c>
      <c r="BH15" s="20">
        <v>0.29911456802428699</v>
      </c>
      <c r="BI15" s="20"/>
      <c r="BJ15" s="20">
        <v>0.54964442860577001</v>
      </c>
      <c r="BK15" s="20">
        <v>0.60016147285300903</v>
      </c>
      <c r="BL15" s="20">
        <v>0.51066602068572498</v>
      </c>
      <c r="BM15" s="20">
        <v>0.50455813032378105</v>
      </c>
      <c r="BN15" s="20">
        <v>0.50103791743347503</v>
      </c>
      <c r="BO15" s="20">
        <v>0.53819269392499902</v>
      </c>
      <c r="BP15" s="20"/>
      <c r="BQ15" s="20">
        <v>0.54809298033079001</v>
      </c>
      <c r="BR15" s="20">
        <v>0.51970150739427101</v>
      </c>
      <c r="BS15" s="20"/>
      <c r="BT15" s="20">
        <v>0.558224421738857</v>
      </c>
      <c r="BU15" s="20">
        <v>0.52393002424897805</v>
      </c>
      <c r="BV15" s="20"/>
      <c r="BW15" s="20">
        <v>0.53826355175557705</v>
      </c>
      <c r="BX15" s="20" t="s">
        <v>136</v>
      </c>
    </row>
    <row r="16" spans="2:76" x14ac:dyDescent="0.35">
      <c r="B16" s="18" t="s">
        <v>416</v>
      </c>
      <c r="C16" s="20">
        <v>0.183266207088399</v>
      </c>
      <c r="D16" s="20">
        <v>0.15866575724943699</v>
      </c>
      <c r="E16" s="20">
        <v>0.20691659561216399</v>
      </c>
      <c r="F16" s="20"/>
      <c r="G16" s="20">
        <v>0.33139245097000702</v>
      </c>
      <c r="H16" s="20">
        <v>0.19079213123786101</v>
      </c>
      <c r="I16" s="20">
        <v>0.126496288514651</v>
      </c>
      <c r="J16" s="20"/>
      <c r="K16" s="20">
        <v>0.212783933011152</v>
      </c>
      <c r="L16" s="20">
        <v>9.1663749925537497E-2</v>
      </c>
      <c r="M16" s="20">
        <v>0.23848587222260301</v>
      </c>
      <c r="N16" s="20">
        <v>0.239527348634722</v>
      </c>
      <c r="O16" s="20">
        <v>0.20211430292656199</v>
      </c>
      <c r="P16" s="20">
        <v>0.205860601389659</v>
      </c>
      <c r="Q16" s="20">
        <v>0.19030430671953999</v>
      </c>
      <c r="R16" s="20">
        <v>0.174139858691471</v>
      </c>
      <c r="S16" s="20">
        <v>0.21052361781224499</v>
      </c>
      <c r="T16" s="20">
        <v>0.18171349845658</v>
      </c>
      <c r="U16" s="20">
        <v>0.20046101851433401</v>
      </c>
      <c r="V16" s="20">
        <v>9.8124677217577297E-2</v>
      </c>
      <c r="W16" s="20">
        <v>0.17083514440201999</v>
      </c>
      <c r="X16" s="20">
        <v>0.27224378511575498</v>
      </c>
      <c r="Y16" s="20">
        <v>0.32438781626215901</v>
      </c>
      <c r="Z16" s="20">
        <v>0.148644588032284</v>
      </c>
      <c r="AA16" s="20"/>
      <c r="AB16" s="20">
        <v>0.19992285019065001</v>
      </c>
      <c r="AC16" s="20">
        <v>0.187573858116898</v>
      </c>
      <c r="AD16" s="20">
        <v>0.151263850904089</v>
      </c>
      <c r="AE16" s="20">
        <v>0.159858768996854</v>
      </c>
      <c r="AF16" s="20"/>
      <c r="AG16" s="20">
        <v>0.19997929857612701</v>
      </c>
      <c r="AH16" s="20">
        <v>0.14617076168945101</v>
      </c>
      <c r="AI16" s="20">
        <v>0.17517009236842401</v>
      </c>
      <c r="AJ16" s="20">
        <v>0</v>
      </c>
      <c r="AK16" s="20"/>
      <c r="AL16" s="20">
        <v>0.17598770513759199</v>
      </c>
      <c r="AM16" s="20">
        <v>0.159268971036816</v>
      </c>
      <c r="AN16" s="20">
        <v>0.35069308084047301</v>
      </c>
      <c r="AO16" s="20">
        <v>0.102187134411671</v>
      </c>
      <c r="AP16" s="20">
        <v>0.16010682593279399</v>
      </c>
      <c r="AQ16" s="20">
        <v>0.22618951804953299</v>
      </c>
      <c r="AR16" s="20"/>
      <c r="AS16" s="20">
        <v>0.174996739045262</v>
      </c>
      <c r="AT16" s="20">
        <v>5.6690613544885297E-2</v>
      </c>
      <c r="AU16" s="20">
        <v>5.6690613544885297E-2</v>
      </c>
      <c r="AV16" s="20">
        <v>0.18997272083090799</v>
      </c>
      <c r="AW16" s="20">
        <v>0.164969611616571</v>
      </c>
      <c r="AX16" s="20">
        <v>0.38261640251220302</v>
      </c>
      <c r="AY16" s="20">
        <v>0.40120246525961301</v>
      </c>
      <c r="AZ16" s="20">
        <v>0.23256019474077599</v>
      </c>
      <c r="BA16" s="20">
        <v>0</v>
      </c>
      <c r="BB16" s="20"/>
      <c r="BC16" s="20">
        <v>0.157493291051509</v>
      </c>
      <c r="BD16" s="20">
        <v>0.222450282629441</v>
      </c>
      <c r="BE16" s="20">
        <v>0.21084601093653499</v>
      </c>
      <c r="BF16" s="20">
        <v>0.16938936211248901</v>
      </c>
      <c r="BG16" s="20">
        <v>0.19034814411867401</v>
      </c>
      <c r="BH16" s="20">
        <v>0.27029774807777901</v>
      </c>
      <c r="BI16" s="20"/>
      <c r="BJ16" s="20">
        <v>0.188054397206391</v>
      </c>
      <c r="BK16" s="20">
        <v>0.177922066749955</v>
      </c>
      <c r="BL16" s="20">
        <v>0.158349964926491</v>
      </c>
      <c r="BM16" s="20">
        <v>0.17571705755462599</v>
      </c>
      <c r="BN16" s="20">
        <v>0.20274143725170299</v>
      </c>
      <c r="BO16" s="20">
        <v>0.19943446115243599</v>
      </c>
      <c r="BP16" s="20"/>
      <c r="BQ16" s="20">
        <v>0.183936940563484</v>
      </c>
      <c r="BR16" s="20">
        <v>0.182929644649588</v>
      </c>
      <c r="BS16" s="20"/>
      <c r="BT16" s="20">
        <v>0.17243639081578799</v>
      </c>
      <c r="BU16" s="20">
        <v>0.187832312816574</v>
      </c>
      <c r="BV16" s="20"/>
      <c r="BW16" s="20">
        <v>0.183266207088399</v>
      </c>
      <c r="BX16" s="20" t="s">
        <v>136</v>
      </c>
    </row>
    <row r="17" spans="2:76" x14ac:dyDescent="0.35">
      <c r="B17" s="18" t="s">
        <v>109</v>
      </c>
      <c r="C17" s="21">
        <v>0.35499734466717903</v>
      </c>
      <c r="D17" s="21">
        <v>0.41237693512792201</v>
      </c>
      <c r="E17" s="21">
        <v>0.29983373519602702</v>
      </c>
      <c r="F17" s="21"/>
      <c r="G17" s="21">
        <v>8.7324336664064403E-2</v>
      </c>
      <c r="H17" s="21">
        <v>0.30148940936329899</v>
      </c>
      <c r="I17" s="21">
        <v>0.486332407041415</v>
      </c>
      <c r="J17" s="21"/>
      <c r="K17" s="21">
        <v>0.30424957226375898</v>
      </c>
      <c r="L17" s="21">
        <v>0.57131059965137398</v>
      </c>
      <c r="M17" s="21">
        <v>0.26999312366143202</v>
      </c>
      <c r="N17" s="21">
        <v>3.9139672324297201E-2</v>
      </c>
      <c r="O17" s="21">
        <v>-3.9441886011277504E-3</v>
      </c>
      <c r="P17" s="21">
        <v>0.44771409753506503</v>
      </c>
      <c r="Q17" s="21">
        <v>0.36004865757128701</v>
      </c>
      <c r="R17" s="21">
        <v>0.40191962503299999</v>
      </c>
      <c r="S17" s="21">
        <v>0.31969371018606102</v>
      </c>
      <c r="T17" s="21">
        <v>0.33640722955448799</v>
      </c>
      <c r="U17" s="21">
        <v>0.39106333086036399</v>
      </c>
      <c r="V17" s="21">
        <v>0.60962491322326495</v>
      </c>
      <c r="W17" s="21">
        <v>0.25317033785834298</v>
      </c>
      <c r="X17" s="21">
        <v>0.27644837208412698</v>
      </c>
      <c r="Y17" s="21">
        <v>0.111917335033097</v>
      </c>
      <c r="Z17" s="21">
        <v>0.42134387456280897</v>
      </c>
      <c r="AA17" s="21"/>
      <c r="AB17" s="21">
        <v>0.29920312104890501</v>
      </c>
      <c r="AC17" s="21">
        <v>0.336451646575814</v>
      </c>
      <c r="AD17" s="21">
        <v>0.47384058365795001</v>
      </c>
      <c r="AE17" s="21">
        <v>0.45094440172114902</v>
      </c>
      <c r="AF17" s="21"/>
      <c r="AG17" s="21">
        <v>0.32245226805101701</v>
      </c>
      <c r="AH17" s="21">
        <v>0.43286531515153898</v>
      </c>
      <c r="AI17" s="21">
        <v>0.41608047981190699</v>
      </c>
      <c r="AJ17" s="21">
        <v>0.90004259574582202</v>
      </c>
      <c r="AK17" s="21"/>
      <c r="AL17" s="21">
        <v>0.35374131125359598</v>
      </c>
      <c r="AM17" s="21">
        <v>0.42823309000993998</v>
      </c>
      <c r="AN17" s="21">
        <v>4.0481666575224798E-2</v>
      </c>
      <c r="AO17" s="21">
        <v>0.63251924456210895</v>
      </c>
      <c r="AP17" s="21">
        <v>0.24117647090168201</v>
      </c>
      <c r="AQ17" s="21">
        <v>0.27892714094952897</v>
      </c>
      <c r="AR17" s="21"/>
      <c r="AS17" s="21">
        <v>0.39439609449603302</v>
      </c>
      <c r="AT17" s="21">
        <v>0.59849973343789897</v>
      </c>
      <c r="AU17" s="21">
        <v>0.59849973343789897</v>
      </c>
      <c r="AV17" s="21">
        <v>0.30059124819128602</v>
      </c>
      <c r="AW17" s="21">
        <v>0.42899619982465997</v>
      </c>
      <c r="AX17" s="21">
        <v>-0.115434661147281</v>
      </c>
      <c r="AY17" s="21">
        <v>-0.117204696861179</v>
      </c>
      <c r="AZ17" s="21">
        <v>0.118658673486812</v>
      </c>
      <c r="BA17" s="21">
        <v>0</v>
      </c>
      <c r="BB17" s="21"/>
      <c r="BC17" s="21">
        <v>0.40297208010931601</v>
      </c>
      <c r="BD17" s="21">
        <v>0.329236047317365</v>
      </c>
      <c r="BE17" s="21">
        <v>0.394834115044784</v>
      </c>
      <c r="BF17" s="21">
        <v>0.33998800428419002</v>
      </c>
      <c r="BG17" s="21">
        <v>0.346692669824749</v>
      </c>
      <c r="BH17" s="21">
        <v>2.88168199465073E-2</v>
      </c>
      <c r="BI17" s="21"/>
      <c r="BJ17" s="21">
        <v>0.36159003139937801</v>
      </c>
      <c r="BK17" s="21">
        <v>0.42223940610305399</v>
      </c>
      <c r="BL17" s="21">
        <v>0.35231605575923403</v>
      </c>
      <c r="BM17" s="21">
        <v>0.32884107276915397</v>
      </c>
      <c r="BN17" s="21">
        <v>0.29829648018177202</v>
      </c>
      <c r="BO17" s="21">
        <v>0.33875823277256301</v>
      </c>
      <c r="BP17" s="21"/>
      <c r="BQ17" s="21">
        <v>0.36415603976730498</v>
      </c>
      <c r="BR17" s="21">
        <v>0.33677186274468301</v>
      </c>
      <c r="BS17" s="21"/>
      <c r="BT17" s="21">
        <v>0.38578803092306901</v>
      </c>
      <c r="BU17" s="21">
        <v>0.33609771143240402</v>
      </c>
      <c r="BV17" s="21"/>
      <c r="BW17" s="21">
        <v>0.35499734466717903</v>
      </c>
      <c r="BX17" s="21" t="s">
        <v>136</v>
      </c>
    </row>
    <row r="18" spans="2:76" x14ac:dyDescent="0.35">
      <c r="B18" s="33" t="s">
        <v>506</v>
      </c>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X17"/>
  <sheetViews>
    <sheetView showGridLines="0" topLeftCell="A6"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110</v>
      </c>
      <c r="D7" s="10">
        <v>48</v>
      </c>
      <c r="E7" s="10">
        <v>62</v>
      </c>
      <c r="F7" s="10"/>
      <c r="G7" s="10">
        <v>35</v>
      </c>
      <c r="H7" s="10">
        <v>41</v>
      </c>
      <c r="I7" s="10">
        <v>34</v>
      </c>
      <c r="J7" s="10"/>
      <c r="K7" s="10">
        <v>12</v>
      </c>
      <c r="L7" s="10">
        <v>8</v>
      </c>
      <c r="M7" s="10">
        <v>7</v>
      </c>
      <c r="N7" s="10">
        <v>6</v>
      </c>
      <c r="O7" s="10">
        <v>1</v>
      </c>
      <c r="P7" s="10">
        <v>3</v>
      </c>
      <c r="Q7" s="10">
        <v>9</v>
      </c>
      <c r="R7" s="10">
        <v>10</v>
      </c>
      <c r="S7" s="10">
        <v>4</v>
      </c>
      <c r="T7" s="10">
        <v>25</v>
      </c>
      <c r="U7" s="10">
        <v>5</v>
      </c>
      <c r="V7" s="10">
        <v>1</v>
      </c>
      <c r="W7" s="10">
        <v>6</v>
      </c>
      <c r="X7" s="10">
        <v>3</v>
      </c>
      <c r="Y7" s="10">
        <v>7</v>
      </c>
      <c r="Z7" s="10">
        <v>3</v>
      </c>
      <c r="AA7" s="10"/>
      <c r="AB7" s="10">
        <v>33</v>
      </c>
      <c r="AC7" s="10">
        <v>41</v>
      </c>
      <c r="AD7" s="10">
        <v>16</v>
      </c>
      <c r="AE7" s="10">
        <v>13</v>
      </c>
      <c r="AF7" s="10"/>
      <c r="AG7" s="10">
        <v>79</v>
      </c>
      <c r="AH7" s="10">
        <v>7</v>
      </c>
      <c r="AI7" s="10">
        <v>19</v>
      </c>
      <c r="AJ7" s="10" t="s">
        <v>135</v>
      </c>
      <c r="AK7" s="10"/>
      <c r="AL7" s="10">
        <v>29</v>
      </c>
      <c r="AM7" s="10">
        <v>15</v>
      </c>
      <c r="AN7" s="10">
        <v>19</v>
      </c>
      <c r="AO7" s="10">
        <v>4</v>
      </c>
      <c r="AP7" s="10">
        <v>3</v>
      </c>
      <c r="AQ7" s="10">
        <v>10</v>
      </c>
      <c r="AR7" s="10"/>
      <c r="AS7" s="10">
        <v>51</v>
      </c>
      <c r="AT7" s="10">
        <v>3</v>
      </c>
      <c r="AU7" s="10">
        <v>3</v>
      </c>
      <c r="AV7" s="10">
        <v>19</v>
      </c>
      <c r="AW7" s="10">
        <v>9</v>
      </c>
      <c r="AX7" s="10">
        <v>5</v>
      </c>
      <c r="AY7" s="10">
        <v>5</v>
      </c>
      <c r="AZ7" s="10">
        <v>8</v>
      </c>
      <c r="BA7" s="10" t="s">
        <v>135</v>
      </c>
      <c r="BB7" s="10"/>
      <c r="BC7" s="10">
        <v>26</v>
      </c>
      <c r="BD7" s="10">
        <v>13</v>
      </c>
      <c r="BE7" s="10">
        <v>5</v>
      </c>
      <c r="BF7" s="10">
        <v>18</v>
      </c>
      <c r="BG7" s="10">
        <v>44</v>
      </c>
      <c r="BH7" s="10">
        <v>3</v>
      </c>
      <c r="BI7" s="10"/>
      <c r="BJ7" s="10">
        <v>19</v>
      </c>
      <c r="BK7" s="10">
        <v>26</v>
      </c>
      <c r="BL7" s="10">
        <v>9</v>
      </c>
      <c r="BM7" s="10">
        <v>25</v>
      </c>
      <c r="BN7" s="10">
        <v>19</v>
      </c>
      <c r="BO7" s="10">
        <v>12</v>
      </c>
      <c r="BP7" s="10"/>
      <c r="BQ7" s="10">
        <v>76</v>
      </c>
      <c r="BR7" s="10">
        <v>34</v>
      </c>
      <c r="BS7" s="10"/>
      <c r="BT7" s="10">
        <v>47</v>
      </c>
      <c r="BU7" s="10">
        <v>61</v>
      </c>
      <c r="BV7" s="10"/>
      <c r="BW7" s="10">
        <v>110</v>
      </c>
      <c r="BX7" s="10" t="s">
        <v>135</v>
      </c>
    </row>
    <row r="8" spans="2:76" ht="30" customHeight="1" x14ac:dyDescent="0.35">
      <c r="B8" s="11" t="s">
        <v>20</v>
      </c>
      <c r="C8" s="11">
        <v>108</v>
      </c>
      <c r="D8" s="11">
        <v>46</v>
      </c>
      <c r="E8" s="11">
        <v>62</v>
      </c>
      <c r="F8" s="11"/>
      <c r="G8" s="11">
        <v>33</v>
      </c>
      <c r="H8" s="11">
        <v>39</v>
      </c>
      <c r="I8" s="11">
        <v>36</v>
      </c>
      <c r="J8" s="11"/>
      <c r="K8" s="11">
        <v>15</v>
      </c>
      <c r="L8" s="11">
        <v>8</v>
      </c>
      <c r="M8" s="11">
        <v>6</v>
      </c>
      <c r="N8" s="11">
        <v>6</v>
      </c>
      <c r="O8" s="11">
        <v>1</v>
      </c>
      <c r="P8" s="11">
        <v>3</v>
      </c>
      <c r="Q8" s="11">
        <v>9</v>
      </c>
      <c r="R8" s="11">
        <v>10</v>
      </c>
      <c r="S8" s="11">
        <v>4</v>
      </c>
      <c r="T8" s="11">
        <v>24</v>
      </c>
      <c r="U8" s="11">
        <v>5</v>
      </c>
      <c r="V8" s="11">
        <v>1</v>
      </c>
      <c r="W8" s="11">
        <v>5</v>
      </c>
      <c r="X8" s="11">
        <v>4</v>
      </c>
      <c r="Y8" s="11">
        <v>6</v>
      </c>
      <c r="Z8" s="11">
        <v>2</v>
      </c>
      <c r="AA8" s="11"/>
      <c r="AB8" s="11">
        <v>32</v>
      </c>
      <c r="AC8" s="11">
        <v>41</v>
      </c>
      <c r="AD8" s="11">
        <v>15</v>
      </c>
      <c r="AE8" s="11">
        <v>13</v>
      </c>
      <c r="AF8" s="11"/>
      <c r="AG8" s="11">
        <v>77</v>
      </c>
      <c r="AH8" s="11">
        <v>6</v>
      </c>
      <c r="AI8" s="11">
        <v>19</v>
      </c>
      <c r="AJ8" s="11" t="s">
        <v>135</v>
      </c>
      <c r="AK8" s="11"/>
      <c r="AL8" s="11">
        <v>29</v>
      </c>
      <c r="AM8" s="11">
        <v>15</v>
      </c>
      <c r="AN8" s="11">
        <v>19</v>
      </c>
      <c r="AO8" s="11">
        <v>4</v>
      </c>
      <c r="AP8" s="11">
        <v>3</v>
      </c>
      <c r="AQ8" s="11">
        <v>10</v>
      </c>
      <c r="AR8" s="11"/>
      <c r="AS8" s="11">
        <v>50</v>
      </c>
      <c r="AT8" s="11">
        <v>3</v>
      </c>
      <c r="AU8" s="11">
        <v>3</v>
      </c>
      <c r="AV8" s="11">
        <v>19</v>
      </c>
      <c r="AW8" s="11">
        <v>10</v>
      </c>
      <c r="AX8" s="11">
        <v>5</v>
      </c>
      <c r="AY8" s="11">
        <v>5</v>
      </c>
      <c r="AZ8" s="11">
        <v>7</v>
      </c>
      <c r="BA8" s="11" t="s">
        <v>135</v>
      </c>
      <c r="BB8" s="11"/>
      <c r="BC8" s="11">
        <v>27</v>
      </c>
      <c r="BD8" s="11">
        <v>13</v>
      </c>
      <c r="BE8" s="11">
        <v>5</v>
      </c>
      <c r="BF8" s="11">
        <v>17</v>
      </c>
      <c r="BG8" s="11">
        <v>43</v>
      </c>
      <c r="BH8" s="11">
        <v>3</v>
      </c>
      <c r="BI8" s="11"/>
      <c r="BJ8" s="11">
        <v>18</v>
      </c>
      <c r="BK8" s="11">
        <v>25</v>
      </c>
      <c r="BL8" s="11">
        <v>9</v>
      </c>
      <c r="BM8" s="11">
        <v>25</v>
      </c>
      <c r="BN8" s="11">
        <v>19</v>
      </c>
      <c r="BO8" s="11">
        <v>12</v>
      </c>
      <c r="BP8" s="11"/>
      <c r="BQ8" s="11">
        <v>75</v>
      </c>
      <c r="BR8" s="11">
        <v>33</v>
      </c>
      <c r="BS8" s="11"/>
      <c r="BT8" s="11">
        <v>47</v>
      </c>
      <c r="BU8" s="11">
        <v>59</v>
      </c>
      <c r="BV8" s="11"/>
      <c r="BW8" s="11">
        <v>108</v>
      </c>
      <c r="BX8" s="11" t="s">
        <v>135</v>
      </c>
    </row>
    <row r="9" spans="2:76" x14ac:dyDescent="0.35">
      <c r="B9" s="18" t="s">
        <v>157</v>
      </c>
      <c r="C9" s="17">
        <v>0.33630506975744001</v>
      </c>
      <c r="D9" s="17">
        <v>0.33391879574243699</v>
      </c>
      <c r="E9" s="17">
        <v>0.33806422200499497</v>
      </c>
      <c r="F9" s="17"/>
      <c r="G9" s="17">
        <v>0.34179541318804502</v>
      </c>
      <c r="H9" s="17">
        <v>0.36528858302099199</v>
      </c>
      <c r="I9" s="17">
        <v>0.29982800314174901</v>
      </c>
      <c r="J9" s="17"/>
      <c r="K9" s="17">
        <v>0.32744611150318398</v>
      </c>
      <c r="L9" s="17">
        <v>0.119780132220528</v>
      </c>
      <c r="M9" s="17">
        <v>0.27646745798803102</v>
      </c>
      <c r="N9" s="17">
        <v>0.16606881683621999</v>
      </c>
      <c r="O9" s="17">
        <v>1</v>
      </c>
      <c r="P9" s="17">
        <v>0</v>
      </c>
      <c r="Q9" s="17">
        <v>0.55190095915960202</v>
      </c>
      <c r="R9" s="17">
        <v>0.228354731199886</v>
      </c>
      <c r="S9" s="17">
        <v>0.25146813363259501</v>
      </c>
      <c r="T9" s="17">
        <v>0.35711312828018699</v>
      </c>
      <c r="U9" s="17">
        <v>0.58148446283907296</v>
      </c>
      <c r="V9" s="17">
        <v>0</v>
      </c>
      <c r="W9" s="17">
        <v>0.32454458768098798</v>
      </c>
      <c r="X9" s="17">
        <v>0.33541257427156501</v>
      </c>
      <c r="Y9" s="17">
        <v>0.428642579687738</v>
      </c>
      <c r="Z9" s="17">
        <v>0.68171768068431204</v>
      </c>
      <c r="AA9" s="17"/>
      <c r="AB9" s="17">
        <v>0.36111964556808501</v>
      </c>
      <c r="AC9" s="17">
        <v>0.27696375425682501</v>
      </c>
      <c r="AD9" s="17">
        <v>0.35859499756472102</v>
      </c>
      <c r="AE9" s="17">
        <v>0.306901871814516</v>
      </c>
      <c r="AF9" s="17"/>
      <c r="AG9" s="17">
        <v>0.31642048915265802</v>
      </c>
      <c r="AH9" s="17">
        <v>0.56498083791655795</v>
      </c>
      <c r="AI9" s="17">
        <v>0.32053559192425601</v>
      </c>
      <c r="AJ9" s="17" t="s">
        <v>136</v>
      </c>
      <c r="AK9" s="17"/>
      <c r="AL9" s="17">
        <v>0.24031913951932299</v>
      </c>
      <c r="AM9" s="17">
        <v>0.29109203537276801</v>
      </c>
      <c r="AN9" s="17">
        <v>0.31230405312891801</v>
      </c>
      <c r="AO9" s="17">
        <v>0.49541881752744599</v>
      </c>
      <c r="AP9" s="17">
        <v>1</v>
      </c>
      <c r="AQ9" s="17">
        <v>0.42443027506461301</v>
      </c>
      <c r="AR9" s="17"/>
      <c r="AS9" s="17">
        <v>0.286950220001643</v>
      </c>
      <c r="AT9" s="17">
        <v>0.338729498439786</v>
      </c>
      <c r="AU9" s="17">
        <v>0.338729498439786</v>
      </c>
      <c r="AV9" s="17">
        <v>0.45398876071677302</v>
      </c>
      <c r="AW9" s="17">
        <v>0.443880300531521</v>
      </c>
      <c r="AX9" s="17">
        <v>0.80907985952827899</v>
      </c>
      <c r="AY9" s="17">
        <v>0.61123086860695997</v>
      </c>
      <c r="AZ9" s="17">
        <v>0</v>
      </c>
      <c r="BA9" s="17" t="s">
        <v>136</v>
      </c>
      <c r="BB9" s="17"/>
      <c r="BC9" s="17">
        <v>0.31657229495668199</v>
      </c>
      <c r="BD9" s="17">
        <v>0.21857968165515901</v>
      </c>
      <c r="BE9" s="17">
        <v>0.20545272305492701</v>
      </c>
      <c r="BF9" s="17">
        <v>0.45168877261245299</v>
      </c>
      <c r="BG9" s="17">
        <v>0.317418485090255</v>
      </c>
      <c r="BH9" s="17">
        <v>0.65386792575356101</v>
      </c>
      <c r="BI9" s="17"/>
      <c r="BJ9" s="17">
        <v>0.33616859031284102</v>
      </c>
      <c r="BK9" s="17">
        <v>0.22536063057539399</v>
      </c>
      <c r="BL9" s="17">
        <v>0.213380185126086</v>
      </c>
      <c r="BM9" s="17">
        <v>0.43172458104070899</v>
      </c>
      <c r="BN9" s="17">
        <v>0.31646571969741699</v>
      </c>
      <c r="BO9" s="17">
        <v>0.49600002175938301</v>
      </c>
      <c r="BP9" s="17"/>
      <c r="BQ9" s="17">
        <v>0.32493642644318299</v>
      </c>
      <c r="BR9" s="17">
        <v>0.36186507235480198</v>
      </c>
      <c r="BS9" s="17"/>
      <c r="BT9" s="17">
        <v>0.33484724638048202</v>
      </c>
      <c r="BU9" s="17">
        <v>0.31586606871150302</v>
      </c>
      <c r="BV9" s="17"/>
      <c r="BW9" s="17">
        <v>0.33630506975744001</v>
      </c>
      <c r="BX9" s="17" t="s">
        <v>136</v>
      </c>
    </row>
    <row r="10" spans="2:76" x14ac:dyDescent="0.35">
      <c r="B10" s="18" t="s">
        <v>158</v>
      </c>
      <c r="C10" s="17">
        <v>0.51627035738668003</v>
      </c>
      <c r="D10" s="17">
        <v>0.53872448523143401</v>
      </c>
      <c r="E10" s="17">
        <v>0.49971725861570399</v>
      </c>
      <c r="F10" s="17"/>
      <c r="G10" s="17">
        <v>0.51038538061034899</v>
      </c>
      <c r="H10" s="17">
        <v>0.53121760564529397</v>
      </c>
      <c r="I10" s="17">
        <v>0.50537445096155997</v>
      </c>
      <c r="J10" s="17"/>
      <c r="K10" s="17">
        <v>0.51447988416194101</v>
      </c>
      <c r="L10" s="17">
        <v>0.88021986777947203</v>
      </c>
      <c r="M10" s="17">
        <v>0.42000521430724203</v>
      </c>
      <c r="N10" s="17">
        <v>0.66574211776806902</v>
      </c>
      <c r="O10" s="17">
        <v>0</v>
      </c>
      <c r="P10" s="17">
        <v>0.66412181739488096</v>
      </c>
      <c r="Q10" s="17">
        <v>0.44809904084039798</v>
      </c>
      <c r="R10" s="17">
        <v>0.67328222370083401</v>
      </c>
      <c r="S10" s="17">
        <v>0.74853186636740499</v>
      </c>
      <c r="T10" s="17">
        <v>0.46771959536438401</v>
      </c>
      <c r="U10" s="17">
        <v>0.41851553716092699</v>
      </c>
      <c r="V10" s="17">
        <v>1</v>
      </c>
      <c r="W10" s="17">
        <v>0.16227229384049399</v>
      </c>
      <c r="X10" s="17">
        <v>0.33541257427156501</v>
      </c>
      <c r="Y10" s="17">
        <v>0.42579159672085698</v>
      </c>
      <c r="Z10" s="17">
        <v>0.31828231931568801</v>
      </c>
      <c r="AA10" s="17"/>
      <c r="AB10" s="17">
        <v>0.52706944737776296</v>
      </c>
      <c r="AC10" s="17">
        <v>0.52404870894387401</v>
      </c>
      <c r="AD10" s="17">
        <v>0.50756121676621901</v>
      </c>
      <c r="AE10" s="17">
        <v>0.60152419903806797</v>
      </c>
      <c r="AF10" s="17"/>
      <c r="AG10" s="17">
        <v>0.53051136452735403</v>
      </c>
      <c r="AH10" s="17">
        <v>0.43501916208344199</v>
      </c>
      <c r="AI10" s="17">
        <v>0.46014424329889902</v>
      </c>
      <c r="AJ10" s="17" t="s">
        <v>136</v>
      </c>
      <c r="AK10" s="17"/>
      <c r="AL10" s="17">
        <v>0.61442330809975498</v>
      </c>
      <c r="AM10" s="17">
        <v>0.45803362798498398</v>
      </c>
      <c r="AN10" s="17">
        <v>0.53363314468966405</v>
      </c>
      <c r="AO10" s="17">
        <v>0.50458118247255401</v>
      </c>
      <c r="AP10" s="17">
        <v>0</v>
      </c>
      <c r="AQ10" s="17">
        <v>0.46296008389672699</v>
      </c>
      <c r="AR10" s="17"/>
      <c r="AS10" s="17">
        <v>0.53748615273766698</v>
      </c>
      <c r="AT10" s="17">
        <v>0.66127050156021405</v>
      </c>
      <c r="AU10" s="17">
        <v>0.66127050156021405</v>
      </c>
      <c r="AV10" s="17">
        <v>0.42778828108686101</v>
      </c>
      <c r="AW10" s="17">
        <v>0.33195561956856101</v>
      </c>
      <c r="AX10" s="17">
        <v>0.19092014047172101</v>
      </c>
      <c r="AY10" s="17">
        <v>0.38876913139303998</v>
      </c>
      <c r="AZ10" s="17">
        <v>0.88739314787750101</v>
      </c>
      <c r="BA10" s="17" t="s">
        <v>136</v>
      </c>
      <c r="BB10" s="17"/>
      <c r="BC10" s="17">
        <v>0.52892347219319402</v>
      </c>
      <c r="BD10" s="17">
        <v>0.62306963096323897</v>
      </c>
      <c r="BE10" s="17">
        <v>0.79454727694507299</v>
      </c>
      <c r="BF10" s="17">
        <v>0.26528964549948703</v>
      </c>
      <c r="BG10" s="17">
        <v>0.56769699883340097</v>
      </c>
      <c r="BH10" s="17">
        <v>0.34613207424643899</v>
      </c>
      <c r="BI10" s="17"/>
      <c r="BJ10" s="17">
        <v>0.51861496030480203</v>
      </c>
      <c r="BK10" s="17">
        <v>0.57269143280703805</v>
      </c>
      <c r="BL10" s="17">
        <v>0.45370165033243698</v>
      </c>
      <c r="BM10" s="17">
        <v>0.39676021673203099</v>
      </c>
      <c r="BN10" s="17">
        <v>0.68353428030258301</v>
      </c>
      <c r="BO10" s="17">
        <v>0.42464058131761601</v>
      </c>
      <c r="BP10" s="17"/>
      <c r="BQ10" s="17">
        <v>0.51426767484823199</v>
      </c>
      <c r="BR10" s="17">
        <v>0.52077296772192005</v>
      </c>
      <c r="BS10" s="17"/>
      <c r="BT10" s="17">
        <v>0.516334063135928</v>
      </c>
      <c r="BU10" s="17">
        <v>0.53303699350058498</v>
      </c>
      <c r="BV10" s="17"/>
      <c r="BW10" s="17">
        <v>0.51627035738668003</v>
      </c>
      <c r="BX10" s="17" t="s">
        <v>136</v>
      </c>
    </row>
    <row r="11" spans="2:76" x14ac:dyDescent="0.35">
      <c r="B11" s="18" t="s">
        <v>178</v>
      </c>
      <c r="C11" s="17">
        <v>0.118832262745643</v>
      </c>
      <c r="D11" s="17">
        <v>0.12735671902612899</v>
      </c>
      <c r="E11" s="17">
        <v>0.112548065570168</v>
      </c>
      <c r="F11" s="17"/>
      <c r="G11" s="17">
        <v>0.14781920620160699</v>
      </c>
      <c r="H11" s="17">
        <v>5.2889843006727E-2</v>
      </c>
      <c r="I11" s="17">
        <v>0.16415490816360401</v>
      </c>
      <c r="J11" s="17"/>
      <c r="K11" s="17">
        <v>8.0133479315633596E-2</v>
      </c>
      <c r="L11" s="17">
        <v>0</v>
      </c>
      <c r="M11" s="17">
        <v>0.30352732770472701</v>
      </c>
      <c r="N11" s="17">
        <v>0.16818906539571099</v>
      </c>
      <c r="O11" s="17">
        <v>0</v>
      </c>
      <c r="P11" s="17">
        <v>0.33587818260511898</v>
      </c>
      <c r="Q11" s="17">
        <v>0</v>
      </c>
      <c r="R11" s="17">
        <v>9.8363045099279206E-2</v>
      </c>
      <c r="S11" s="17">
        <v>0</v>
      </c>
      <c r="T11" s="17">
        <v>0.12980470314259701</v>
      </c>
      <c r="U11" s="17">
        <v>0</v>
      </c>
      <c r="V11" s="17">
        <v>0</v>
      </c>
      <c r="W11" s="17">
        <v>0.35422625289561299</v>
      </c>
      <c r="X11" s="17">
        <v>0.32917485145687098</v>
      </c>
      <c r="Y11" s="17">
        <v>0.14556582359140399</v>
      </c>
      <c r="Z11" s="17">
        <v>0</v>
      </c>
      <c r="AA11" s="17"/>
      <c r="AB11" s="17">
        <v>0.111810907054152</v>
      </c>
      <c r="AC11" s="17">
        <v>0.152370074718467</v>
      </c>
      <c r="AD11" s="17">
        <v>5.6090831747714599E-2</v>
      </c>
      <c r="AE11" s="17">
        <v>9.1573929147416203E-2</v>
      </c>
      <c r="AF11" s="17"/>
      <c r="AG11" s="17">
        <v>0.128022598963032</v>
      </c>
      <c r="AH11" s="17">
        <v>0</v>
      </c>
      <c r="AI11" s="17">
        <v>0.15814816349591501</v>
      </c>
      <c r="AJ11" s="17" t="s">
        <v>136</v>
      </c>
      <c r="AK11" s="17"/>
      <c r="AL11" s="17">
        <v>0.145257552380922</v>
      </c>
      <c r="AM11" s="17">
        <v>0.122015274694539</v>
      </c>
      <c r="AN11" s="17">
        <v>0.15406280218141799</v>
      </c>
      <c r="AO11" s="17">
        <v>0</v>
      </c>
      <c r="AP11" s="17">
        <v>0</v>
      </c>
      <c r="AQ11" s="17">
        <v>0.11260964103866</v>
      </c>
      <c r="AR11" s="17"/>
      <c r="AS11" s="17">
        <v>0.137290725669969</v>
      </c>
      <c r="AT11" s="17">
        <v>0</v>
      </c>
      <c r="AU11" s="17">
        <v>0</v>
      </c>
      <c r="AV11" s="17">
        <v>0.118222958196366</v>
      </c>
      <c r="AW11" s="17">
        <v>0.108983356293544</v>
      </c>
      <c r="AX11" s="17">
        <v>0</v>
      </c>
      <c r="AY11" s="17">
        <v>0</v>
      </c>
      <c r="AZ11" s="17">
        <v>0.112606852122499</v>
      </c>
      <c r="BA11" s="17" t="s">
        <v>136</v>
      </c>
      <c r="BB11" s="17"/>
      <c r="BC11" s="17">
        <v>0.112891705342266</v>
      </c>
      <c r="BD11" s="17">
        <v>9.4331838742233901E-2</v>
      </c>
      <c r="BE11" s="17">
        <v>0</v>
      </c>
      <c r="BF11" s="17">
        <v>0.214823173439954</v>
      </c>
      <c r="BG11" s="17">
        <v>0.11488451607634401</v>
      </c>
      <c r="BH11" s="17">
        <v>0</v>
      </c>
      <c r="BI11" s="17"/>
      <c r="BJ11" s="17">
        <v>0.100236108459736</v>
      </c>
      <c r="BK11" s="17">
        <v>0.155465533807436</v>
      </c>
      <c r="BL11" s="17">
        <v>0.21020646521748901</v>
      </c>
      <c r="BM11" s="17">
        <v>0.17151520222725999</v>
      </c>
      <c r="BN11" s="17">
        <v>0</v>
      </c>
      <c r="BO11" s="17">
        <v>7.9359396923000605E-2</v>
      </c>
      <c r="BP11" s="17"/>
      <c r="BQ11" s="17">
        <v>0.11948622779465901</v>
      </c>
      <c r="BR11" s="17">
        <v>0.117361959923278</v>
      </c>
      <c r="BS11" s="17"/>
      <c r="BT11" s="17">
        <v>0.10707403705492299</v>
      </c>
      <c r="BU11" s="17">
        <v>0.132235802693591</v>
      </c>
      <c r="BV11" s="17"/>
      <c r="BW11" s="17">
        <v>0.118832262745643</v>
      </c>
      <c r="BX11" s="17" t="s">
        <v>136</v>
      </c>
    </row>
    <row r="12" spans="2:76" x14ac:dyDescent="0.35">
      <c r="B12" s="18" t="s">
        <v>414</v>
      </c>
      <c r="C12" s="19">
        <v>2.8592310110236E-2</v>
      </c>
      <c r="D12" s="19">
        <v>0</v>
      </c>
      <c r="E12" s="19">
        <v>4.9670453809133402E-2</v>
      </c>
      <c r="F12" s="19"/>
      <c r="G12" s="19">
        <v>0</v>
      </c>
      <c r="H12" s="19">
        <v>5.0603968326986902E-2</v>
      </c>
      <c r="I12" s="19">
        <v>3.0642637733087001E-2</v>
      </c>
      <c r="J12" s="19"/>
      <c r="K12" s="19">
        <v>7.79405250192413E-2</v>
      </c>
      <c r="L12" s="19">
        <v>0</v>
      </c>
      <c r="M12" s="19">
        <v>0</v>
      </c>
      <c r="N12" s="19">
        <v>0</v>
      </c>
      <c r="O12" s="19">
        <v>0</v>
      </c>
      <c r="P12" s="19">
        <v>0</v>
      </c>
      <c r="Q12" s="19">
        <v>0</v>
      </c>
      <c r="R12" s="19">
        <v>0</v>
      </c>
      <c r="S12" s="19">
        <v>0</v>
      </c>
      <c r="T12" s="19">
        <v>4.5362573212831402E-2</v>
      </c>
      <c r="U12" s="19">
        <v>0</v>
      </c>
      <c r="V12" s="19">
        <v>0</v>
      </c>
      <c r="W12" s="19">
        <v>0.15895686558290401</v>
      </c>
      <c r="X12" s="19">
        <v>0</v>
      </c>
      <c r="Y12" s="19">
        <v>0</v>
      </c>
      <c r="Z12" s="19">
        <v>0</v>
      </c>
      <c r="AA12" s="19"/>
      <c r="AB12" s="19">
        <v>0</v>
      </c>
      <c r="AC12" s="19">
        <v>4.6617462080833998E-2</v>
      </c>
      <c r="AD12" s="19">
        <v>7.7752953921345597E-2</v>
      </c>
      <c r="AE12" s="19">
        <v>0</v>
      </c>
      <c r="AF12" s="19"/>
      <c r="AG12" s="19">
        <v>2.5045547356956702E-2</v>
      </c>
      <c r="AH12" s="19">
        <v>0</v>
      </c>
      <c r="AI12" s="19">
        <v>6.1172001280930401E-2</v>
      </c>
      <c r="AJ12" s="19" t="s">
        <v>136</v>
      </c>
      <c r="AK12" s="19"/>
      <c r="AL12" s="19">
        <v>0</v>
      </c>
      <c r="AM12" s="19">
        <v>0.12885906194770899</v>
      </c>
      <c r="AN12" s="19">
        <v>0</v>
      </c>
      <c r="AO12" s="19">
        <v>0</v>
      </c>
      <c r="AP12" s="19">
        <v>0</v>
      </c>
      <c r="AQ12" s="19">
        <v>0</v>
      </c>
      <c r="AR12" s="19"/>
      <c r="AS12" s="19">
        <v>3.8272901590720498E-2</v>
      </c>
      <c r="AT12" s="19">
        <v>0</v>
      </c>
      <c r="AU12" s="19">
        <v>0</v>
      </c>
      <c r="AV12" s="19">
        <v>0</v>
      </c>
      <c r="AW12" s="19">
        <v>0.11518072360637401</v>
      </c>
      <c r="AX12" s="19">
        <v>0</v>
      </c>
      <c r="AY12" s="19">
        <v>0</v>
      </c>
      <c r="AZ12" s="19">
        <v>0</v>
      </c>
      <c r="BA12" s="19" t="s">
        <v>136</v>
      </c>
      <c r="BB12" s="19"/>
      <c r="BC12" s="19">
        <v>4.1612527507857197E-2</v>
      </c>
      <c r="BD12" s="19">
        <v>6.4018848639368603E-2</v>
      </c>
      <c r="BE12" s="19">
        <v>0</v>
      </c>
      <c r="BF12" s="19">
        <v>6.8198408448106096E-2</v>
      </c>
      <c r="BG12" s="19">
        <v>0</v>
      </c>
      <c r="BH12" s="19">
        <v>0</v>
      </c>
      <c r="BI12" s="19"/>
      <c r="BJ12" s="19">
        <v>4.4980340922621903E-2</v>
      </c>
      <c r="BK12" s="19">
        <v>4.6482402810132301E-2</v>
      </c>
      <c r="BL12" s="19">
        <v>0.122711699323987</v>
      </c>
      <c r="BM12" s="19">
        <v>0</v>
      </c>
      <c r="BN12" s="19">
        <v>0</v>
      </c>
      <c r="BO12" s="19">
        <v>0</v>
      </c>
      <c r="BP12" s="19"/>
      <c r="BQ12" s="19">
        <v>4.13096709139259E-2</v>
      </c>
      <c r="BR12" s="19">
        <v>0</v>
      </c>
      <c r="BS12" s="19"/>
      <c r="BT12" s="19">
        <v>4.1744653428667199E-2</v>
      </c>
      <c r="BU12" s="19">
        <v>1.8861135094320899E-2</v>
      </c>
      <c r="BV12" s="19"/>
      <c r="BW12" s="19">
        <v>2.8592310110236E-2</v>
      </c>
      <c r="BX12" s="19" t="s">
        <v>136</v>
      </c>
    </row>
    <row r="13" spans="2:76" x14ac:dyDescent="0.35">
      <c r="B13" s="33" t="s">
        <v>507</v>
      </c>
    </row>
    <row r="14" spans="2:76" x14ac:dyDescent="0.35">
      <c r="B14" t="s">
        <v>100</v>
      </c>
    </row>
    <row r="15" spans="2:76" x14ac:dyDescent="0.35">
      <c r="B15" t="s">
        <v>101</v>
      </c>
    </row>
    <row r="17" spans="2:2" x14ac:dyDescent="0.35">
      <c r="B1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X21"/>
  <sheetViews>
    <sheetView showGridLines="0" topLeftCell="A11" workbookViewId="0">
      <pane xSplit="2" topLeftCell="C1" activePane="topRight" state="frozen"/>
      <selection pane="topRight" activeCell="C17" sqref="C17"/>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110</v>
      </c>
      <c r="D7" s="10">
        <v>48</v>
      </c>
      <c r="E7" s="10">
        <v>62</v>
      </c>
      <c r="F7" s="10"/>
      <c r="G7" s="10">
        <v>35</v>
      </c>
      <c r="H7" s="10">
        <v>41</v>
      </c>
      <c r="I7" s="10">
        <v>34</v>
      </c>
      <c r="J7" s="10"/>
      <c r="K7" s="10">
        <v>12</v>
      </c>
      <c r="L7" s="10">
        <v>8</v>
      </c>
      <c r="M7" s="10">
        <v>7</v>
      </c>
      <c r="N7" s="10">
        <v>6</v>
      </c>
      <c r="O7" s="10">
        <v>1</v>
      </c>
      <c r="P7" s="10">
        <v>3</v>
      </c>
      <c r="Q7" s="10">
        <v>9</v>
      </c>
      <c r="R7" s="10">
        <v>10</v>
      </c>
      <c r="S7" s="10">
        <v>4</v>
      </c>
      <c r="T7" s="10">
        <v>25</v>
      </c>
      <c r="U7" s="10">
        <v>5</v>
      </c>
      <c r="V7" s="10">
        <v>1</v>
      </c>
      <c r="W7" s="10">
        <v>6</v>
      </c>
      <c r="X7" s="10">
        <v>3</v>
      </c>
      <c r="Y7" s="10">
        <v>7</v>
      </c>
      <c r="Z7" s="10">
        <v>3</v>
      </c>
      <c r="AA7" s="10"/>
      <c r="AB7" s="10">
        <v>33</v>
      </c>
      <c r="AC7" s="10">
        <v>41</v>
      </c>
      <c r="AD7" s="10">
        <v>16</v>
      </c>
      <c r="AE7" s="10">
        <v>13</v>
      </c>
      <c r="AF7" s="10"/>
      <c r="AG7" s="10">
        <v>79</v>
      </c>
      <c r="AH7" s="10">
        <v>7</v>
      </c>
      <c r="AI7" s="10">
        <v>19</v>
      </c>
      <c r="AJ7" s="10" t="s">
        <v>135</v>
      </c>
      <c r="AK7" s="10"/>
      <c r="AL7" s="10">
        <v>29</v>
      </c>
      <c r="AM7" s="10">
        <v>15</v>
      </c>
      <c r="AN7" s="10">
        <v>19</v>
      </c>
      <c r="AO7" s="10">
        <v>4</v>
      </c>
      <c r="AP7" s="10">
        <v>3</v>
      </c>
      <c r="AQ7" s="10">
        <v>10</v>
      </c>
      <c r="AR7" s="10"/>
      <c r="AS7" s="10">
        <v>51</v>
      </c>
      <c r="AT7" s="10">
        <v>3</v>
      </c>
      <c r="AU7" s="10">
        <v>3</v>
      </c>
      <c r="AV7" s="10">
        <v>19</v>
      </c>
      <c r="AW7" s="10">
        <v>9</v>
      </c>
      <c r="AX7" s="10">
        <v>5</v>
      </c>
      <c r="AY7" s="10">
        <v>5</v>
      </c>
      <c r="AZ7" s="10">
        <v>8</v>
      </c>
      <c r="BA7" s="10" t="s">
        <v>135</v>
      </c>
      <c r="BB7" s="10"/>
      <c r="BC7" s="10">
        <v>26</v>
      </c>
      <c r="BD7" s="10">
        <v>13</v>
      </c>
      <c r="BE7" s="10">
        <v>5</v>
      </c>
      <c r="BF7" s="10">
        <v>18</v>
      </c>
      <c r="BG7" s="10">
        <v>44</v>
      </c>
      <c r="BH7" s="10">
        <v>3</v>
      </c>
      <c r="BI7" s="10"/>
      <c r="BJ7" s="10">
        <v>19</v>
      </c>
      <c r="BK7" s="10">
        <v>26</v>
      </c>
      <c r="BL7" s="10">
        <v>9</v>
      </c>
      <c r="BM7" s="10">
        <v>25</v>
      </c>
      <c r="BN7" s="10">
        <v>19</v>
      </c>
      <c r="BO7" s="10">
        <v>12</v>
      </c>
      <c r="BP7" s="10"/>
      <c r="BQ7" s="10">
        <v>76</v>
      </c>
      <c r="BR7" s="10">
        <v>34</v>
      </c>
      <c r="BS7" s="10"/>
      <c r="BT7" s="10">
        <v>47</v>
      </c>
      <c r="BU7" s="10">
        <v>61</v>
      </c>
      <c r="BV7" s="10"/>
      <c r="BW7" s="10">
        <v>110</v>
      </c>
      <c r="BX7" s="10" t="s">
        <v>135</v>
      </c>
    </row>
    <row r="8" spans="2:76" ht="30" customHeight="1" x14ac:dyDescent="0.35">
      <c r="B8" s="11" t="s">
        <v>20</v>
      </c>
      <c r="C8" s="11">
        <v>108</v>
      </c>
      <c r="D8" s="11">
        <v>46</v>
      </c>
      <c r="E8" s="11">
        <v>62</v>
      </c>
      <c r="F8" s="11"/>
      <c r="G8" s="11">
        <v>33</v>
      </c>
      <c r="H8" s="11">
        <v>39</v>
      </c>
      <c r="I8" s="11">
        <v>36</v>
      </c>
      <c r="J8" s="11"/>
      <c r="K8" s="11">
        <v>15</v>
      </c>
      <c r="L8" s="11">
        <v>8</v>
      </c>
      <c r="M8" s="11">
        <v>6</v>
      </c>
      <c r="N8" s="11">
        <v>6</v>
      </c>
      <c r="O8" s="11">
        <v>1</v>
      </c>
      <c r="P8" s="11">
        <v>3</v>
      </c>
      <c r="Q8" s="11">
        <v>9</v>
      </c>
      <c r="R8" s="11">
        <v>10</v>
      </c>
      <c r="S8" s="11">
        <v>4</v>
      </c>
      <c r="T8" s="11">
        <v>24</v>
      </c>
      <c r="U8" s="11">
        <v>5</v>
      </c>
      <c r="V8" s="11">
        <v>1</v>
      </c>
      <c r="W8" s="11">
        <v>5</v>
      </c>
      <c r="X8" s="11">
        <v>4</v>
      </c>
      <c r="Y8" s="11">
        <v>6</v>
      </c>
      <c r="Z8" s="11">
        <v>2</v>
      </c>
      <c r="AA8" s="11"/>
      <c r="AB8" s="11">
        <v>32</v>
      </c>
      <c r="AC8" s="11">
        <v>41</v>
      </c>
      <c r="AD8" s="11">
        <v>15</v>
      </c>
      <c r="AE8" s="11">
        <v>13</v>
      </c>
      <c r="AF8" s="11"/>
      <c r="AG8" s="11">
        <v>77</v>
      </c>
      <c r="AH8" s="11">
        <v>6</v>
      </c>
      <c r="AI8" s="11">
        <v>19</v>
      </c>
      <c r="AJ8" s="11" t="s">
        <v>135</v>
      </c>
      <c r="AK8" s="11"/>
      <c r="AL8" s="11">
        <v>29</v>
      </c>
      <c r="AM8" s="11">
        <v>15</v>
      </c>
      <c r="AN8" s="11">
        <v>19</v>
      </c>
      <c r="AO8" s="11">
        <v>4</v>
      </c>
      <c r="AP8" s="11">
        <v>3</v>
      </c>
      <c r="AQ8" s="11">
        <v>10</v>
      </c>
      <c r="AR8" s="11"/>
      <c r="AS8" s="11">
        <v>50</v>
      </c>
      <c r="AT8" s="11">
        <v>3</v>
      </c>
      <c r="AU8" s="11">
        <v>3</v>
      </c>
      <c r="AV8" s="11">
        <v>19</v>
      </c>
      <c r="AW8" s="11">
        <v>10</v>
      </c>
      <c r="AX8" s="11">
        <v>5</v>
      </c>
      <c r="AY8" s="11">
        <v>5</v>
      </c>
      <c r="AZ8" s="11">
        <v>7</v>
      </c>
      <c r="BA8" s="11" t="s">
        <v>135</v>
      </c>
      <c r="BB8" s="11"/>
      <c r="BC8" s="11">
        <v>27</v>
      </c>
      <c r="BD8" s="11">
        <v>13</v>
      </c>
      <c r="BE8" s="11">
        <v>5</v>
      </c>
      <c r="BF8" s="11">
        <v>17</v>
      </c>
      <c r="BG8" s="11">
        <v>43</v>
      </c>
      <c r="BH8" s="11">
        <v>3</v>
      </c>
      <c r="BI8" s="11"/>
      <c r="BJ8" s="11">
        <v>18</v>
      </c>
      <c r="BK8" s="11">
        <v>25</v>
      </c>
      <c r="BL8" s="11">
        <v>9</v>
      </c>
      <c r="BM8" s="11">
        <v>25</v>
      </c>
      <c r="BN8" s="11">
        <v>19</v>
      </c>
      <c r="BO8" s="11">
        <v>12</v>
      </c>
      <c r="BP8" s="11"/>
      <c r="BQ8" s="11">
        <v>75</v>
      </c>
      <c r="BR8" s="11">
        <v>33</v>
      </c>
      <c r="BS8" s="11"/>
      <c r="BT8" s="11">
        <v>47</v>
      </c>
      <c r="BU8" s="11">
        <v>59</v>
      </c>
      <c r="BV8" s="11"/>
      <c r="BW8" s="11">
        <v>108</v>
      </c>
      <c r="BX8" s="11" t="s">
        <v>135</v>
      </c>
    </row>
    <row r="9" spans="2:76" ht="29" x14ac:dyDescent="0.35">
      <c r="B9" s="18" t="s">
        <v>421</v>
      </c>
      <c r="C9" s="17">
        <v>0.53785754946435904</v>
      </c>
      <c r="D9" s="17">
        <v>0.52978344439007197</v>
      </c>
      <c r="E9" s="17">
        <v>0.54380974942090998</v>
      </c>
      <c r="F9" s="17"/>
      <c r="G9" s="17">
        <v>0.66480894338267704</v>
      </c>
      <c r="H9" s="17">
        <v>0.48841411951442598</v>
      </c>
      <c r="I9" s="17">
        <v>0.476286777742991</v>
      </c>
      <c r="J9" s="17"/>
      <c r="K9" s="17">
        <v>0.56350269737850001</v>
      </c>
      <c r="L9" s="17">
        <v>0.49317729193278198</v>
      </c>
      <c r="M9" s="17">
        <v>0.41384653793501602</v>
      </c>
      <c r="N9" s="17">
        <v>0.33425788223193098</v>
      </c>
      <c r="O9" s="17">
        <v>1</v>
      </c>
      <c r="P9" s="17">
        <v>0.66793909130255902</v>
      </c>
      <c r="Q9" s="17">
        <v>0.67873394974350398</v>
      </c>
      <c r="R9" s="17">
        <v>0.69565695143979001</v>
      </c>
      <c r="S9" s="17">
        <v>0.50023382555171203</v>
      </c>
      <c r="T9" s="17">
        <v>0.47944742259523199</v>
      </c>
      <c r="U9" s="17">
        <v>0.61323450211920705</v>
      </c>
      <c r="V9" s="17">
        <v>1</v>
      </c>
      <c r="W9" s="17">
        <v>0.48350145326389199</v>
      </c>
      <c r="X9" s="17">
        <v>0.66458742572843499</v>
      </c>
      <c r="Y9" s="17">
        <v>0.571357420312262</v>
      </c>
      <c r="Z9" s="17">
        <v>0</v>
      </c>
      <c r="AA9" s="17"/>
      <c r="AB9" s="17">
        <v>0.61126158212043802</v>
      </c>
      <c r="AC9" s="17">
        <v>0.39017845119077599</v>
      </c>
      <c r="AD9" s="17">
        <v>0.50443188429119601</v>
      </c>
      <c r="AE9" s="17">
        <v>0.83720529000996902</v>
      </c>
      <c r="AF9" s="17"/>
      <c r="AG9" s="17">
        <v>0.53783237075967405</v>
      </c>
      <c r="AH9" s="17">
        <v>0.56934000090790005</v>
      </c>
      <c r="AI9" s="17">
        <v>0.44643574250642898</v>
      </c>
      <c r="AJ9" s="17" t="s">
        <v>136</v>
      </c>
      <c r="AK9" s="17"/>
      <c r="AL9" s="17">
        <v>0.50724585966525204</v>
      </c>
      <c r="AM9" s="17">
        <v>0.58787032130799799</v>
      </c>
      <c r="AN9" s="17">
        <v>0.424272524328968</v>
      </c>
      <c r="AO9" s="17">
        <v>0.77392238764093002</v>
      </c>
      <c r="AP9" s="17">
        <v>1</v>
      </c>
      <c r="AQ9" s="17">
        <v>0.58777168098692201</v>
      </c>
      <c r="AR9" s="17"/>
      <c r="AS9" s="17">
        <v>0.51109709417954796</v>
      </c>
      <c r="AT9" s="17">
        <v>0.720167238569416</v>
      </c>
      <c r="AU9" s="17">
        <v>0.720167238569416</v>
      </c>
      <c r="AV9" s="17">
        <v>0.64126590425260499</v>
      </c>
      <c r="AW9" s="17">
        <v>0.460923447575117</v>
      </c>
      <c r="AX9" s="17">
        <v>0.61586007549719202</v>
      </c>
      <c r="AY9" s="17">
        <v>0.54514078760486195</v>
      </c>
      <c r="AZ9" s="17">
        <v>0.36854144223104102</v>
      </c>
      <c r="BA9" s="17" t="s">
        <v>136</v>
      </c>
      <c r="BB9" s="17"/>
      <c r="BC9" s="17">
        <v>0.42477759676735</v>
      </c>
      <c r="BD9" s="17">
        <v>0.67968045146695699</v>
      </c>
      <c r="BE9" s="17">
        <v>0.64293849752027099</v>
      </c>
      <c r="BF9" s="17">
        <v>0.62599162603001701</v>
      </c>
      <c r="BG9" s="17">
        <v>0.52151261515423697</v>
      </c>
      <c r="BH9" s="17">
        <v>0.34613207424643899</v>
      </c>
      <c r="BI9" s="17"/>
      <c r="BJ9" s="17">
        <v>0.367643006631726</v>
      </c>
      <c r="BK9" s="17">
        <v>0.66466923296215497</v>
      </c>
      <c r="BL9" s="17">
        <v>0.42358665034357601</v>
      </c>
      <c r="BM9" s="17">
        <v>0.49853948646914997</v>
      </c>
      <c r="BN9" s="17">
        <v>0.719115153678343</v>
      </c>
      <c r="BO9" s="17">
        <v>0.40895291923556498</v>
      </c>
      <c r="BP9" s="17"/>
      <c r="BQ9" s="17">
        <v>0.58990866615529003</v>
      </c>
      <c r="BR9" s="17">
        <v>0.42083156482929601</v>
      </c>
      <c r="BS9" s="17"/>
      <c r="BT9" s="17">
        <v>0.57761624121407895</v>
      </c>
      <c r="BU9" s="17">
        <v>0.490570170138943</v>
      </c>
      <c r="BV9" s="17"/>
      <c r="BW9" s="17">
        <v>0.53785754946435904</v>
      </c>
      <c r="BX9" s="17" t="s">
        <v>136</v>
      </c>
    </row>
    <row r="10" spans="2:76" ht="58" x14ac:dyDescent="0.35">
      <c r="B10" s="18" t="s">
        <v>422</v>
      </c>
      <c r="C10" s="17">
        <v>0.38288809538850199</v>
      </c>
      <c r="D10" s="17">
        <v>0.37600893986049899</v>
      </c>
      <c r="E10" s="17">
        <v>0.38795938302448701</v>
      </c>
      <c r="F10" s="17"/>
      <c r="G10" s="17">
        <v>0.32031045426608401</v>
      </c>
      <c r="H10" s="17">
        <v>0.51608284617566802</v>
      </c>
      <c r="I10" s="17">
        <v>0.29500049722201699</v>
      </c>
      <c r="J10" s="17"/>
      <c r="K10" s="17">
        <v>0.23441499469826199</v>
      </c>
      <c r="L10" s="17">
        <v>0.48918826246376701</v>
      </c>
      <c r="M10" s="17">
        <v>0.16614824775774201</v>
      </c>
      <c r="N10" s="17">
        <v>0.16606881683621999</v>
      </c>
      <c r="O10" s="17">
        <v>1</v>
      </c>
      <c r="P10" s="17">
        <v>0.33587818260511898</v>
      </c>
      <c r="Q10" s="17">
        <v>0.55190095915960202</v>
      </c>
      <c r="R10" s="17">
        <v>0.42157896754478902</v>
      </c>
      <c r="S10" s="17">
        <v>0</v>
      </c>
      <c r="T10" s="17">
        <v>0.32153831232723201</v>
      </c>
      <c r="U10" s="17">
        <v>0.60695878950395199</v>
      </c>
      <c r="V10" s="17">
        <v>0</v>
      </c>
      <c r="W10" s="17">
        <v>0.67338363506536902</v>
      </c>
      <c r="X10" s="17">
        <v>0.66458742572843499</v>
      </c>
      <c r="Y10" s="17">
        <v>0.57420840327914302</v>
      </c>
      <c r="Z10" s="17">
        <v>0.313976144174128</v>
      </c>
      <c r="AA10" s="17"/>
      <c r="AB10" s="17">
        <v>0.37859659077971097</v>
      </c>
      <c r="AC10" s="17">
        <v>0.33679882553495899</v>
      </c>
      <c r="AD10" s="17">
        <v>0.567570665958822</v>
      </c>
      <c r="AE10" s="17">
        <v>0.23715373890035299</v>
      </c>
      <c r="AF10" s="17"/>
      <c r="AG10" s="17">
        <v>0.36744826988198598</v>
      </c>
      <c r="AH10" s="17">
        <v>0.56498083791655795</v>
      </c>
      <c r="AI10" s="17">
        <v>0.44026437231624799</v>
      </c>
      <c r="AJ10" s="17" t="s">
        <v>136</v>
      </c>
      <c r="AK10" s="17"/>
      <c r="AL10" s="17">
        <v>0.28569937092620101</v>
      </c>
      <c r="AM10" s="17">
        <v>0.37436774511328103</v>
      </c>
      <c r="AN10" s="17">
        <v>0.31133455887300898</v>
      </c>
      <c r="AO10" s="17">
        <v>0.51448745868989598</v>
      </c>
      <c r="AP10" s="17">
        <v>1</v>
      </c>
      <c r="AQ10" s="17">
        <v>0.553298114151071</v>
      </c>
      <c r="AR10" s="17"/>
      <c r="AS10" s="17">
        <v>0.29491096843513598</v>
      </c>
      <c r="AT10" s="17">
        <v>0.720167238569416</v>
      </c>
      <c r="AU10" s="17">
        <v>0.720167238569416</v>
      </c>
      <c r="AV10" s="17">
        <v>0.55174833865907402</v>
      </c>
      <c r="AW10" s="17">
        <v>0.55906102413789605</v>
      </c>
      <c r="AX10" s="17">
        <v>0.386502542554227</v>
      </c>
      <c r="AY10" s="17">
        <v>0.37458688412066798</v>
      </c>
      <c r="AZ10" s="17">
        <v>0</v>
      </c>
      <c r="BA10" s="17" t="s">
        <v>136</v>
      </c>
      <c r="BB10" s="17"/>
      <c r="BC10" s="17">
        <v>0.300048068751395</v>
      </c>
      <c r="BD10" s="17">
        <v>0.217380315236264</v>
      </c>
      <c r="BE10" s="17">
        <v>0.23782333624296401</v>
      </c>
      <c r="BF10" s="17">
        <v>0.59140270378067605</v>
      </c>
      <c r="BG10" s="17">
        <v>0.38453407365799802</v>
      </c>
      <c r="BH10" s="17">
        <v>1</v>
      </c>
      <c r="BI10" s="17"/>
      <c r="BJ10" s="17">
        <v>0.44400566253140999</v>
      </c>
      <c r="BK10" s="17">
        <v>0.43010886215911898</v>
      </c>
      <c r="BL10" s="17">
        <v>0.111821515081203</v>
      </c>
      <c r="BM10" s="17">
        <v>0.44944456457909598</v>
      </c>
      <c r="BN10" s="17">
        <v>0.35574897639873199</v>
      </c>
      <c r="BO10" s="17">
        <v>0.29869857800496902</v>
      </c>
      <c r="BP10" s="17"/>
      <c r="BQ10" s="17">
        <v>0.368155712733711</v>
      </c>
      <c r="BR10" s="17">
        <v>0.41601075818236</v>
      </c>
      <c r="BS10" s="17"/>
      <c r="BT10" s="17">
        <v>0.357791961801811</v>
      </c>
      <c r="BU10" s="17">
        <v>0.39985016105926702</v>
      </c>
      <c r="BV10" s="17"/>
      <c r="BW10" s="17">
        <v>0.38288809538850199</v>
      </c>
      <c r="BX10" s="17" t="s">
        <v>136</v>
      </c>
    </row>
    <row r="11" spans="2:76" ht="43.5" x14ac:dyDescent="0.35">
      <c r="B11" s="18" t="s">
        <v>423</v>
      </c>
      <c r="C11" s="17">
        <v>0.33102892339082901</v>
      </c>
      <c r="D11" s="17">
        <v>0.26761770141868702</v>
      </c>
      <c r="E11" s="17">
        <v>0.37777543822990101</v>
      </c>
      <c r="F11" s="17"/>
      <c r="G11" s="17">
        <v>0.50950558001727797</v>
      </c>
      <c r="H11" s="17">
        <v>0.27083823741480301</v>
      </c>
      <c r="I11" s="17">
        <v>0.234342192088904</v>
      </c>
      <c r="J11" s="17"/>
      <c r="K11" s="17">
        <v>0.32500905943866698</v>
      </c>
      <c r="L11" s="17">
        <v>0.24871460272932799</v>
      </c>
      <c r="M11" s="17">
        <v>0.41384653793501602</v>
      </c>
      <c r="N11" s="17">
        <v>0</v>
      </c>
      <c r="O11" s="17">
        <v>1</v>
      </c>
      <c r="P11" s="17">
        <v>0.33206090869744098</v>
      </c>
      <c r="Q11" s="17">
        <v>0.339202027569044</v>
      </c>
      <c r="R11" s="17">
        <v>0.194310528453911</v>
      </c>
      <c r="S11" s="17">
        <v>0.24853038317638501</v>
      </c>
      <c r="T11" s="17">
        <v>0.433653266423147</v>
      </c>
      <c r="U11" s="17">
        <v>0.188443252343026</v>
      </c>
      <c r="V11" s="17">
        <v>0</v>
      </c>
      <c r="W11" s="17">
        <v>0.32330093667704102</v>
      </c>
      <c r="X11" s="17">
        <v>0.32917485145687098</v>
      </c>
      <c r="Y11" s="17">
        <v>0.71459189198258499</v>
      </c>
      <c r="Z11" s="17">
        <v>0</v>
      </c>
      <c r="AA11" s="17"/>
      <c r="AB11" s="17">
        <v>0.35277985853298999</v>
      </c>
      <c r="AC11" s="17">
        <v>0.27003892462372198</v>
      </c>
      <c r="AD11" s="17">
        <v>0.243479065835323</v>
      </c>
      <c r="AE11" s="17">
        <v>0.51071228484534503</v>
      </c>
      <c r="AF11" s="17"/>
      <c r="AG11" s="17">
        <v>0.304122317333403</v>
      </c>
      <c r="AH11" s="17">
        <v>0.28533786599128402</v>
      </c>
      <c r="AI11" s="17">
        <v>0.38328604252195198</v>
      </c>
      <c r="AJ11" s="17" t="s">
        <v>136</v>
      </c>
      <c r="AK11" s="17"/>
      <c r="AL11" s="17">
        <v>0.27815110398208298</v>
      </c>
      <c r="AM11" s="17">
        <v>0.418351663290979</v>
      </c>
      <c r="AN11" s="17">
        <v>0.24870692411786</v>
      </c>
      <c r="AO11" s="17">
        <v>0.53793849906451696</v>
      </c>
      <c r="AP11" s="17">
        <v>0.68825418692864704</v>
      </c>
      <c r="AQ11" s="17">
        <v>0.16979466054411399</v>
      </c>
      <c r="AR11" s="17"/>
      <c r="AS11" s="17">
        <v>0.32632390520618898</v>
      </c>
      <c r="AT11" s="17">
        <v>0.338729498439786</v>
      </c>
      <c r="AU11" s="17">
        <v>0.338729498439786</v>
      </c>
      <c r="AV11" s="17">
        <v>0.25812659088454698</v>
      </c>
      <c r="AW11" s="17">
        <v>0.113765233727882</v>
      </c>
      <c r="AX11" s="17">
        <v>0.61586007549719202</v>
      </c>
      <c r="AY11" s="17">
        <v>0.45485921239513799</v>
      </c>
      <c r="AZ11" s="17">
        <v>0.74791249431017504</v>
      </c>
      <c r="BA11" s="17" t="s">
        <v>136</v>
      </c>
      <c r="BB11" s="17"/>
      <c r="BC11" s="17">
        <v>0.19842647198671501</v>
      </c>
      <c r="BD11" s="17">
        <v>0.50677652900020198</v>
      </c>
      <c r="BE11" s="17">
        <v>0.55672394070210895</v>
      </c>
      <c r="BF11" s="17">
        <v>0.15986962317283901</v>
      </c>
      <c r="BG11" s="17">
        <v>0.39005171127660698</v>
      </c>
      <c r="BH11" s="17">
        <v>0.324272011387852</v>
      </c>
      <c r="BI11" s="17"/>
      <c r="BJ11" s="17">
        <v>0.290629236330193</v>
      </c>
      <c r="BK11" s="17">
        <v>0.207120369629676</v>
      </c>
      <c r="BL11" s="17">
        <v>0.49408503405490201</v>
      </c>
      <c r="BM11" s="17">
        <v>0.206098660012734</v>
      </c>
      <c r="BN11" s="17">
        <v>0.45253786624883602</v>
      </c>
      <c r="BO11" s="17">
        <v>0.600047372906648</v>
      </c>
      <c r="BP11" s="17"/>
      <c r="BQ11" s="17">
        <v>0.37195093835219301</v>
      </c>
      <c r="BR11" s="17">
        <v>0.23902438249807001</v>
      </c>
      <c r="BS11" s="17"/>
      <c r="BT11" s="17">
        <v>0.41252322261909202</v>
      </c>
      <c r="BU11" s="17">
        <v>0.27574521148452902</v>
      </c>
      <c r="BV11" s="17"/>
      <c r="BW11" s="17">
        <v>0.33102892339082901</v>
      </c>
      <c r="BX11" s="17" t="s">
        <v>136</v>
      </c>
    </row>
    <row r="12" spans="2:76" ht="29" x14ac:dyDescent="0.35">
      <c r="B12" s="18" t="s">
        <v>424</v>
      </c>
      <c r="C12" s="17">
        <v>0.27124212944765702</v>
      </c>
      <c r="D12" s="17">
        <v>0.20293654284142501</v>
      </c>
      <c r="E12" s="17">
        <v>0.32159675152515799</v>
      </c>
      <c r="F12" s="17"/>
      <c r="G12" s="17">
        <v>0.38310464082928802</v>
      </c>
      <c r="H12" s="17">
        <v>0.29297970765004899</v>
      </c>
      <c r="I12" s="17">
        <v>0.14603530263738301</v>
      </c>
      <c r="J12" s="17"/>
      <c r="K12" s="17">
        <v>0.155808186168299</v>
      </c>
      <c r="L12" s="17">
        <v>0.51322313247157503</v>
      </c>
      <c r="M12" s="17">
        <v>0.27475815989396901</v>
      </c>
      <c r="N12" s="17">
        <v>0.16606881683621999</v>
      </c>
      <c r="O12" s="17">
        <v>1</v>
      </c>
      <c r="P12" s="17">
        <v>0.66793909130255902</v>
      </c>
      <c r="Q12" s="17">
        <v>0.33833182637957099</v>
      </c>
      <c r="R12" s="17">
        <v>9.4495483832746197E-2</v>
      </c>
      <c r="S12" s="17">
        <v>0.24853038317638501</v>
      </c>
      <c r="T12" s="17">
        <v>0.27455676382349298</v>
      </c>
      <c r="U12" s="17">
        <v>0.379052792530859</v>
      </c>
      <c r="V12" s="17">
        <v>1</v>
      </c>
      <c r="W12" s="17">
        <v>0</v>
      </c>
      <c r="X12" s="17">
        <v>0</v>
      </c>
      <c r="Y12" s="17">
        <v>0.425250392443426</v>
      </c>
      <c r="Z12" s="17">
        <v>0.36774153651018399</v>
      </c>
      <c r="AA12" s="17"/>
      <c r="AB12" s="17">
        <v>0.27979291419694302</v>
      </c>
      <c r="AC12" s="17">
        <v>0.19256637222753201</v>
      </c>
      <c r="AD12" s="17">
        <v>0.38959677512113899</v>
      </c>
      <c r="AE12" s="17">
        <v>0.217471228636931</v>
      </c>
      <c r="AF12" s="17"/>
      <c r="AG12" s="17">
        <v>0.314301978242157</v>
      </c>
      <c r="AH12" s="17">
        <v>0.29226652374332701</v>
      </c>
      <c r="AI12" s="17">
        <v>0.113915928904781</v>
      </c>
      <c r="AJ12" s="17" t="s">
        <v>136</v>
      </c>
      <c r="AK12" s="17"/>
      <c r="AL12" s="17">
        <v>0.117210565762665</v>
      </c>
      <c r="AM12" s="17">
        <v>0.27141511764005999</v>
      </c>
      <c r="AN12" s="17">
        <v>0.301260407986367</v>
      </c>
      <c r="AO12" s="17">
        <v>0.27850357011348398</v>
      </c>
      <c r="AP12" s="17">
        <v>0.68825418692864704</v>
      </c>
      <c r="AQ12" s="17">
        <v>0.30482956100979702</v>
      </c>
      <c r="AR12" s="17"/>
      <c r="AS12" s="17">
        <v>0.21093723127380901</v>
      </c>
      <c r="AT12" s="17">
        <v>0.338729498439786</v>
      </c>
      <c r="AU12" s="17">
        <v>0.338729498439786</v>
      </c>
      <c r="AV12" s="17">
        <v>0.35606621541479699</v>
      </c>
      <c r="AW12" s="17">
        <v>0.32414220922761799</v>
      </c>
      <c r="AX12" s="17">
        <v>0.386502542554227</v>
      </c>
      <c r="AY12" s="17">
        <v>0</v>
      </c>
      <c r="AZ12" s="17">
        <v>0.34509136611441699</v>
      </c>
      <c r="BA12" s="17" t="s">
        <v>136</v>
      </c>
      <c r="BB12" s="17"/>
      <c r="BC12" s="17">
        <v>0.227091798542742</v>
      </c>
      <c r="BD12" s="17">
        <v>0.21262673351962599</v>
      </c>
      <c r="BE12" s="17">
        <v>0.165249641795602</v>
      </c>
      <c r="BF12" s="17">
        <v>0.44374868357002001</v>
      </c>
      <c r="BG12" s="17">
        <v>0.23869901600702301</v>
      </c>
      <c r="BH12" s="17">
        <v>0.34613207424643899</v>
      </c>
      <c r="BI12" s="17"/>
      <c r="BJ12" s="17">
        <v>0.15491241468747899</v>
      </c>
      <c r="BK12" s="17">
        <v>0.21560167749287801</v>
      </c>
      <c r="BL12" s="17">
        <v>0.49408503405490201</v>
      </c>
      <c r="BM12" s="17">
        <v>0.31105076888933098</v>
      </c>
      <c r="BN12" s="17">
        <v>0.30866052222400298</v>
      </c>
      <c r="BO12" s="17">
        <v>0.25409978275769002</v>
      </c>
      <c r="BP12" s="17"/>
      <c r="BQ12" s="17">
        <v>0.262626697904847</v>
      </c>
      <c r="BR12" s="17">
        <v>0.29061211463625602</v>
      </c>
      <c r="BS12" s="17"/>
      <c r="BT12" s="17">
        <v>0.22387710598301999</v>
      </c>
      <c r="BU12" s="17">
        <v>0.30262056219762201</v>
      </c>
      <c r="BV12" s="17"/>
      <c r="BW12" s="17">
        <v>0.27124212944765702</v>
      </c>
      <c r="BX12" s="17" t="s">
        <v>136</v>
      </c>
    </row>
    <row r="13" spans="2:76" ht="29" x14ac:dyDescent="0.35">
      <c r="B13" s="18" t="s">
        <v>425</v>
      </c>
      <c r="C13" s="17">
        <v>0.22293977278886001</v>
      </c>
      <c r="D13" s="17">
        <v>0.29280364441692402</v>
      </c>
      <c r="E13" s="17">
        <v>0.17143638884191301</v>
      </c>
      <c r="F13" s="17"/>
      <c r="G13" s="17">
        <v>0.20922837486915899</v>
      </c>
      <c r="H13" s="17">
        <v>0.226293286504619</v>
      </c>
      <c r="I13" s="17">
        <v>0.231748229011458</v>
      </c>
      <c r="J13" s="17"/>
      <c r="K13" s="17">
        <v>0.235429889201695</v>
      </c>
      <c r="L13" s="17">
        <v>0.24825104108075299</v>
      </c>
      <c r="M13" s="17">
        <v>0</v>
      </c>
      <c r="N13" s="17">
        <v>0.16606881683621999</v>
      </c>
      <c r="O13" s="17">
        <v>1</v>
      </c>
      <c r="P13" s="17">
        <v>0</v>
      </c>
      <c r="Q13" s="17">
        <v>0.109173978066783</v>
      </c>
      <c r="R13" s="17">
        <v>0.209759141541698</v>
      </c>
      <c r="S13" s="17">
        <v>0.25146813363259501</v>
      </c>
      <c r="T13" s="17">
        <v>0.283481355164861</v>
      </c>
      <c r="U13" s="17">
        <v>0.385328505146114</v>
      </c>
      <c r="V13" s="17">
        <v>0</v>
      </c>
      <c r="W13" s="17">
        <v>0.32454458768098798</v>
      </c>
      <c r="X13" s="17">
        <v>0.32917485145687098</v>
      </c>
      <c r="Y13" s="17">
        <v>0.146107027868836</v>
      </c>
      <c r="Z13" s="17">
        <v>0</v>
      </c>
      <c r="AA13" s="17"/>
      <c r="AB13" s="17">
        <v>0.19430402518989101</v>
      </c>
      <c r="AC13" s="17">
        <v>0.130035793279944</v>
      </c>
      <c r="AD13" s="17">
        <v>0.43876129660826801</v>
      </c>
      <c r="AE13" s="17">
        <v>0.310601906292853</v>
      </c>
      <c r="AF13" s="17"/>
      <c r="AG13" s="17">
        <v>0.192184023000255</v>
      </c>
      <c r="AH13" s="17">
        <v>0.27836637389285901</v>
      </c>
      <c r="AI13" s="17">
        <v>0.28478191173186701</v>
      </c>
      <c r="AJ13" s="17" t="s">
        <v>136</v>
      </c>
      <c r="AK13" s="17"/>
      <c r="AL13" s="17">
        <v>0.29237770004164099</v>
      </c>
      <c r="AM13" s="17">
        <v>0.32529215222473201</v>
      </c>
      <c r="AN13" s="17">
        <v>0.10072785251052099</v>
      </c>
      <c r="AO13" s="17">
        <v>0.51448745868989598</v>
      </c>
      <c r="AP13" s="17">
        <v>0.65841142682771703</v>
      </c>
      <c r="AQ13" s="17">
        <v>9.4670824799340705E-2</v>
      </c>
      <c r="AR13" s="17"/>
      <c r="AS13" s="17">
        <v>0.22054535404311201</v>
      </c>
      <c r="AT13" s="17">
        <v>0.338729498439786</v>
      </c>
      <c r="AU13" s="17">
        <v>0.338729498439786</v>
      </c>
      <c r="AV13" s="17">
        <v>0.30587870133724199</v>
      </c>
      <c r="AW13" s="17">
        <v>0.33792931362779999</v>
      </c>
      <c r="AX13" s="17">
        <v>0.19328275852314</v>
      </c>
      <c r="AY13" s="17">
        <v>0.19660441612595</v>
      </c>
      <c r="AZ13" s="17">
        <v>0.13605692823912399</v>
      </c>
      <c r="BA13" s="17" t="s">
        <v>136</v>
      </c>
      <c r="BB13" s="17"/>
      <c r="BC13" s="17">
        <v>0.11362501703510999</v>
      </c>
      <c r="BD13" s="17">
        <v>0.14607579611007601</v>
      </c>
      <c r="BE13" s="17">
        <v>0.20545272305492701</v>
      </c>
      <c r="BF13" s="17">
        <v>0.24879168686151901</v>
      </c>
      <c r="BG13" s="17">
        <v>0.32360502299250299</v>
      </c>
      <c r="BH13" s="17">
        <v>0</v>
      </c>
      <c r="BI13" s="17"/>
      <c r="BJ13" s="17">
        <v>0.158360129371025</v>
      </c>
      <c r="BK13" s="17">
        <v>0.28240492458094901</v>
      </c>
      <c r="BL13" s="17">
        <v>0.34024853154700202</v>
      </c>
      <c r="BM13" s="17">
        <v>0.24595822818416699</v>
      </c>
      <c r="BN13" s="17">
        <v>0.159989933508046</v>
      </c>
      <c r="BO13" s="17">
        <v>0.158712547355778</v>
      </c>
      <c r="BP13" s="17"/>
      <c r="BQ13" s="17">
        <v>0.254653601145372</v>
      </c>
      <c r="BR13" s="17">
        <v>0.15163790212957101</v>
      </c>
      <c r="BS13" s="17"/>
      <c r="BT13" s="17">
        <v>0.24110190526639499</v>
      </c>
      <c r="BU13" s="17">
        <v>0.182901817147505</v>
      </c>
      <c r="BV13" s="17"/>
      <c r="BW13" s="17">
        <v>0.22293977278886001</v>
      </c>
      <c r="BX13" s="17" t="s">
        <v>136</v>
      </c>
    </row>
    <row r="14" spans="2:76" ht="29" x14ac:dyDescent="0.35">
      <c r="B14" s="18" t="s">
        <v>426</v>
      </c>
      <c r="C14" s="17">
        <v>0.103028034323129</v>
      </c>
      <c r="D14" s="17">
        <v>0.140603100285766</v>
      </c>
      <c r="E14" s="17">
        <v>7.5327836724458197E-2</v>
      </c>
      <c r="F14" s="17"/>
      <c r="G14" s="17">
        <v>0.110889377155877</v>
      </c>
      <c r="H14" s="17">
        <v>9.0213937636195493E-2</v>
      </c>
      <c r="I14" s="17">
        <v>0.10981139344678501</v>
      </c>
      <c r="J14" s="17"/>
      <c r="K14" s="17">
        <v>0</v>
      </c>
      <c r="L14" s="17">
        <v>0.24982867561442501</v>
      </c>
      <c r="M14" s="17">
        <v>0</v>
      </c>
      <c r="N14" s="17">
        <v>0</v>
      </c>
      <c r="O14" s="17">
        <v>1</v>
      </c>
      <c r="P14" s="17">
        <v>0</v>
      </c>
      <c r="Q14" s="17">
        <v>0</v>
      </c>
      <c r="R14" s="17">
        <v>0</v>
      </c>
      <c r="S14" s="17">
        <v>0.25170344237532699</v>
      </c>
      <c r="T14" s="17">
        <v>8.33371339866565E-2</v>
      </c>
      <c r="U14" s="17">
        <v>0</v>
      </c>
      <c r="V14" s="17">
        <v>1</v>
      </c>
      <c r="W14" s="17">
        <v>0</v>
      </c>
      <c r="X14" s="17">
        <v>0</v>
      </c>
      <c r="Y14" s="17">
        <v>0.56965054007428995</v>
      </c>
      <c r="Z14" s="17">
        <v>0.36774153651018399</v>
      </c>
      <c r="AA14" s="17"/>
      <c r="AB14" s="17">
        <v>0.14332760047816001</v>
      </c>
      <c r="AC14" s="17">
        <v>9.1499025068453102E-2</v>
      </c>
      <c r="AD14" s="17">
        <v>6.0966214885861299E-2</v>
      </c>
      <c r="AE14" s="17">
        <v>0.143031443004216</v>
      </c>
      <c r="AF14" s="17"/>
      <c r="AG14" s="17">
        <v>0.107983220895684</v>
      </c>
      <c r="AH14" s="17">
        <v>0.14735253907767801</v>
      </c>
      <c r="AI14" s="17">
        <v>9.9716933968471394E-2</v>
      </c>
      <c r="AJ14" s="17" t="s">
        <v>136</v>
      </c>
      <c r="AK14" s="17"/>
      <c r="AL14" s="17">
        <v>5.3466662938199398E-2</v>
      </c>
      <c r="AM14" s="17">
        <v>5.8752793352773197E-2</v>
      </c>
      <c r="AN14" s="17">
        <v>0.20764953879376799</v>
      </c>
      <c r="AO14" s="17">
        <v>0</v>
      </c>
      <c r="AP14" s="17">
        <v>0</v>
      </c>
      <c r="AQ14" s="17">
        <v>0.18277314353834201</v>
      </c>
      <c r="AR14" s="17"/>
      <c r="AS14" s="17">
        <v>0.11356742973625</v>
      </c>
      <c r="AT14" s="17">
        <v>0.338729498439786</v>
      </c>
      <c r="AU14" s="17">
        <v>0.338729498439786</v>
      </c>
      <c r="AV14" s="17">
        <v>0</v>
      </c>
      <c r="AW14" s="17">
        <v>0</v>
      </c>
      <c r="AX14" s="17">
        <v>0</v>
      </c>
      <c r="AY14" s="17">
        <v>0.37458688412066798</v>
      </c>
      <c r="AZ14" s="17">
        <v>0.13220984382040701</v>
      </c>
      <c r="BA14" s="17" t="s">
        <v>136</v>
      </c>
      <c r="BB14" s="17"/>
      <c r="BC14" s="17">
        <v>7.3026844937371202E-2</v>
      </c>
      <c r="BD14" s="17">
        <v>0.14017138928554199</v>
      </c>
      <c r="BE14" s="17">
        <v>0</v>
      </c>
      <c r="BF14" s="17">
        <v>0.162308987086558</v>
      </c>
      <c r="BG14" s="17">
        <v>8.6391043559386094E-2</v>
      </c>
      <c r="BH14" s="17">
        <v>0.324272011387852</v>
      </c>
      <c r="BI14" s="17"/>
      <c r="BJ14" s="17">
        <v>5.4680719740347598E-2</v>
      </c>
      <c r="BK14" s="17">
        <v>0.10805919651739</v>
      </c>
      <c r="BL14" s="17">
        <v>0.111821515081203</v>
      </c>
      <c r="BM14" s="17">
        <v>0.108638058206162</v>
      </c>
      <c r="BN14" s="17">
        <v>0.102319786740084</v>
      </c>
      <c r="BO14" s="17">
        <v>0.148896562420822</v>
      </c>
      <c r="BP14" s="17"/>
      <c r="BQ14" s="17">
        <v>7.8059975678203303E-2</v>
      </c>
      <c r="BR14" s="17">
        <v>0.15916346105562701</v>
      </c>
      <c r="BS14" s="17"/>
      <c r="BT14" s="17">
        <v>4.4199139560834703E-2</v>
      </c>
      <c r="BU14" s="17">
        <v>0.154076946903907</v>
      </c>
      <c r="BV14" s="17"/>
      <c r="BW14" s="17">
        <v>0.103028034323129</v>
      </c>
      <c r="BX14" s="17" t="s">
        <v>136</v>
      </c>
    </row>
    <row r="15" spans="2:76" ht="29" x14ac:dyDescent="0.35">
      <c r="B15" s="18" t="s">
        <v>427</v>
      </c>
      <c r="C15" s="17">
        <v>9.5119648563277398E-2</v>
      </c>
      <c r="D15" s="17">
        <v>7.3790514412266903E-2</v>
      </c>
      <c r="E15" s="17">
        <v>0.11084340620562</v>
      </c>
      <c r="F15" s="17"/>
      <c r="G15" s="17">
        <v>0.14612712763812899</v>
      </c>
      <c r="H15" s="17">
        <v>0.1105116751068</v>
      </c>
      <c r="I15" s="17">
        <v>3.2073236266684298E-2</v>
      </c>
      <c r="J15" s="17"/>
      <c r="K15" s="17">
        <v>0.15647446967902101</v>
      </c>
      <c r="L15" s="17">
        <v>0</v>
      </c>
      <c r="M15" s="17">
        <v>0</v>
      </c>
      <c r="N15" s="17">
        <v>0</v>
      </c>
      <c r="O15" s="17">
        <v>0</v>
      </c>
      <c r="P15" s="17">
        <v>0</v>
      </c>
      <c r="Q15" s="17">
        <v>0.10439515471324801</v>
      </c>
      <c r="R15" s="17">
        <v>0.114177365599943</v>
      </c>
      <c r="S15" s="17">
        <v>0</v>
      </c>
      <c r="T15" s="17">
        <v>7.6273347960797599E-2</v>
      </c>
      <c r="U15" s="17">
        <v>0.379052792530859</v>
      </c>
      <c r="V15" s="17">
        <v>0</v>
      </c>
      <c r="W15" s="17">
        <v>0</v>
      </c>
      <c r="X15" s="17">
        <v>0.33541257427156501</v>
      </c>
      <c r="Y15" s="17">
        <v>0.13984228442601099</v>
      </c>
      <c r="Z15" s="17">
        <v>0</v>
      </c>
      <c r="AA15" s="17"/>
      <c r="AB15" s="17">
        <v>3.6202418235690398E-2</v>
      </c>
      <c r="AC15" s="17">
        <v>0.10236074507318201</v>
      </c>
      <c r="AD15" s="17">
        <v>0.18644751080504801</v>
      </c>
      <c r="AE15" s="17">
        <v>0.160357322670208</v>
      </c>
      <c r="AF15" s="17"/>
      <c r="AG15" s="17">
        <v>0.103417606303168</v>
      </c>
      <c r="AH15" s="17">
        <v>0</v>
      </c>
      <c r="AI15" s="17">
        <v>6.2389510343695498E-2</v>
      </c>
      <c r="AJ15" s="17" t="s">
        <v>136</v>
      </c>
      <c r="AK15" s="17"/>
      <c r="AL15" s="17">
        <v>3.9278701153401797E-2</v>
      </c>
      <c r="AM15" s="17">
        <v>0.120369925506751</v>
      </c>
      <c r="AN15" s="17">
        <v>9.3800163872399395E-2</v>
      </c>
      <c r="AO15" s="17">
        <v>0</v>
      </c>
      <c r="AP15" s="17">
        <v>0.34158857317228303</v>
      </c>
      <c r="AQ15" s="17">
        <v>0.248468553141275</v>
      </c>
      <c r="AR15" s="17"/>
      <c r="AS15" s="17">
        <v>0</v>
      </c>
      <c r="AT15" s="17">
        <v>0</v>
      </c>
      <c r="AU15" s="17">
        <v>0</v>
      </c>
      <c r="AV15" s="17">
        <v>0.31055460574179999</v>
      </c>
      <c r="AW15" s="17">
        <v>0.443880300531521</v>
      </c>
      <c r="AX15" s="17">
        <v>0</v>
      </c>
      <c r="AY15" s="17">
        <v>0</v>
      </c>
      <c r="AZ15" s="17">
        <v>0</v>
      </c>
      <c r="BA15" s="17" t="s">
        <v>136</v>
      </c>
      <c r="BB15" s="17"/>
      <c r="BC15" s="17">
        <v>0.19288660624731599</v>
      </c>
      <c r="BD15" s="17">
        <v>0</v>
      </c>
      <c r="BE15" s="17">
        <v>0</v>
      </c>
      <c r="BF15" s="17">
        <v>7.2824722063093206E-2</v>
      </c>
      <c r="BG15" s="17">
        <v>9.0480783230006606E-2</v>
      </c>
      <c r="BH15" s="17">
        <v>0</v>
      </c>
      <c r="BI15" s="17"/>
      <c r="BJ15" s="17">
        <v>0.18693385297637599</v>
      </c>
      <c r="BK15" s="17">
        <v>4.5911166854621099E-2</v>
      </c>
      <c r="BL15" s="17">
        <v>0</v>
      </c>
      <c r="BM15" s="17">
        <v>8.42108778130886E-2</v>
      </c>
      <c r="BN15" s="17">
        <v>0.14217105252689799</v>
      </c>
      <c r="BO15" s="17">
        <v>7.9082973077906807E-2</v>
      </c>
      <c r="BP15" s="17"/>
      <c r="BQ15" s="17">
        <v>0.13742720907991801</v>
      </c>
      <c r="BR15" s="17">
        <v>0</v>
      </c>
      <c r="BS15" s="17"/>
      <c r="BT15" s="17">
        <v>0.12938295860016</v>
      </c>
      <c r="BU15" s="17">
        <v>7.0441028389997801E-2</v>
      </c>
      <c r="BV15" s="17"/>
      <c r="BW15" s="17">
        <v>9.5119648563277398E-2</v>
      </c>
      <c r="BX15" s="17" t="s">
        <v>136</v>
      </c>
    </row>
    <row r="16" spans="2:76" x14ac:dyDescent="0.35">
      <c r="B16" s="18" t="s">
        <v>120</v>
      </c>
      <c r="C16" s="19">
        <v>0.19296236901100799</v>
      </c>
      <c r="D16" s="19">
        <v>0.24533834390720599</v>
      </c>
      <c r="E16" s="19">
        <v>0.154350996898173</v>
      </c>
      <c r="F16" s="19"/>
      <c r="G16" s="19">
        <v>5.9056642310531003E-2</v>
      </c>
      <c r="H16" s="19">
        <v>0.26560717562018898</v>
      </c>
      <c r="I16" s="19">
        <v>0.23564015555698201</v>
      </c>
      <c r="J16" s="19"/>
      <c r="K16" s="19">
        <v>0.186033882041409</v>
      </c>
      <c r="L16" s="19">
        <v>0.12115708916248601</v>
      </c>
      <c r="M16" s="19">
        <v>0.28262613436025702</v>
      </c>
      <c r="N16" s="19">
        <v>0.66574211776806902</v>
      </c>
      <c r="O16" s="19">
        <v>0</v>
      </c>
      <c r="P16" s="19">
        <v>0</v>
      </c>
      <c r="Q16" s="19">
        <v>0.107696917476465</v>
      </c>
      <c r="R16" s="19">
        <v>0.19016568296026701</v>
      </c>
      <c r="S16" s="19">
        <v>0.24829804081569301</v>
      </c>
      <c r="T16" s="19">
        <v>0.16818588671811499</v>
      </c>
      <c r="U16" s="19">
        <v>0.19615595769295899</v>
      </c>
      <c r="V16" s="19">
        <v>0</v>
      </c>
      <c r="W16" s="19">
        <v>0.16227229384049399</v>
      </c>
      <c r="X16" s="19">
        <v>0.33541257427156501</v>
      </c>
      <c r="Y16" s="19">
        <v>0</v>
      </c>
      <c r="Z16" s="19">
        <v>0.31828231931568801</v>
      </c>
      <c r="AA16" s="19"/>
      <c r="AB16" s="19">
        <v>0.18336170634348101</v>
      </c>
      <c r="AC16" s="19">
        <v>0.29444059699191799</v>
      </c>
      <c r="AD16" s="19">
        <v>0.128252558917412</v>
      </c>
      <c r="AE16" s="19">
        <v>7.19540953335151E-2</v>
      </c>
      <c r="AF16" s="19"/>
      <c r="AG16" s="19">
        <v>0.19094076368943999</v>
      </c>
      <c r="AH16" s="19">
        <v>0.14217166015030799</v>
      </c>
      <c r="AI16" s="19">
        <v>0.27708733690866799</v>
      </c>
      <c r="AJ16" s="19" t="s">
        <v>136</v>
      </c>
      <c r="AK16" s="19"/>
      <c r="AL16" s="19">
        <v>0.232253376060022</v>
      </c>
      <c r="AM16" s="19">
        <v>6.0375679272639003E-2</v>
      </c>
      <c r="AN16" s="19">
        <v>0.38725126844826302</v>
      </c>
      <c r="AO16" s="19">
        <v>0.22607761235907001</v>
      </c>
      <c r="AP16" s="19">
        <v>0</v>
      </c>
      <c r="AQ16" s="19">
        <v>8.3967354493779595E-2</v>
      </c>
      <c r="AR16" s="19"/>
      <c r="AS16" s="19">
        <v>0.279318583147184</v>
      </c>
      <c r="AT16" s="19">
        <v>0.279832761430584</v>
      </c>
      <c r="AU16" s="19">
        <v>0.279832761430584</v>
      </c>
      <c r="AV16" s="19">
        <v>0.102561113929168</v>
      </c>
      <c r="AW16" s="19">
        <v>0.12299413394731699</v>
      </c>
      <c r="AX16" s="19">
        <v>0.19092014047172101</v>
      </c>
      <c r="AY16" s="19">
        <v>0</v>
      </c>
      <c r="AZ16" s="19">
        <v>0</v>
      </c>
      <c r="BA16" s="19" t="s">
        <v>136</v>
      </c>
      <c r="BB16" s="19"/>
      <c r="BC16" s="19">
        <v>0.185147096158195</v>
      </c>
      <c r="BD16" s="19">
        <v>0.18248219788579001</v>
      </c>
      <c r="BE16" s="19">
        <v>0</v>
      </c>
      <c r="BF16" s="19">
        <v>0.21080458544778999</v>
      </c>
      <c r="BG16" s="19">
        <v>0.231573158009582</v>
      </c>
      <c r="BH16" s="19">
        <v>0</v>
      </c>
      <c r="BI16" s="19"/>
      <c r="BJ16" s="19">
        <v>0.361407458812533</v>
      </c>
      <c r="BK16" s="19">
        <v>0.26402048074713202</v>
      </c>
      <c r="BL16" s="19">
        <v>0.277487949479299</v>
      </c>
      <c r="BM16" s="19">
        <v>0.15097866721922601</v>
      </c>
      <c r="BN16" s="19">
        <v>7.3539307191233694E-2</v>
      </c>
      <c r="BO16" s="19">
        <v>0</v>
      </c>
      <c r="BP16" s="19"/>
      <c r="BQ16" s="19">
        <v>0.168670654036427</v>
      </c>
      <c r="BR16" s="19">
        <v>0.247577179299411</v>
      </c>
      <c r="BS16" s="19"/>
      <c r="BT16" s="19">
        <v>0.18250533467772301</v>
      </c>
      <c r="BU16" s="19">
        <v>0.207725931925233</v>
      </c>
      <c r="BV16" s="19"/>
      <c r="BW16" s="19">
        <v>0.19296236901100799</v>
      </c>
      <c r="BX16" s="19" t="s">
        <v>136</v>
      </c>
    </row>
    <row r="17" spans="2:2" x14ac:dyDescent="0.35">
      <c r="B17" s="33" t="s">
        <v>507</v>
      </c>
    </row>
    <row r="18" spans="2:2" x14ac:dyDescent="0.35">
      <c r="B18" t="s">
        <v>100</v>
      </c>
    </row>
    <row r="19" spans="2:2" x14ac:dyDescent="0.35">
      <c r="B19" t="s">
        <v>101</v>
      </c>
    </row>
    <row r="21" spans="2:2" x14ac:dyDescent="0.35">
      <c r="B21"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X19"/>
  <sheetViews>
    <sheetView showGridLines="0" topLeftCell="A6"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594</v>
      </c>
      <c r="D7" s="10">
        <v>300</v>
      </c>
      <c r="E7" s="10">
        <v>294</v>
      </c>
      <c r="F7" s="10"/>
      <c r="G7" s="10">
        <v>104</v>
      </c>
      <c r="H7" s="10">
        <v>217</v>
      </c>
      <c r="I7" s="10">
        <v>273</v>
      </c>
      <c r="J7" s="10"/>
      <c r="K7" s="10">
        <v>57</v>
      </c>
      <c r="L7" s="10">
        <v>84</v>
      </c>
      <c r="M7" s="10">
        <v>28</v>
      </c>
      <c r="N7" s="10">
        <v>25</v>
      </c>
      <c r="O7" s="10">
        <v>5</v>
      </c>
      <c r="P7" s="10">
        <v>14</v>
      </c>
      <c r="Q7" s="10">
        <v>47</v>
      </c>
      <c r="R7" s="10">
        <v>56</v>
      </c>
      <c r="S7" s="10">
        <v>19</v>
      </c>
      <c r="T7" s="10">
        <v>136</v>
      </c>
      <c r="U7" s="10">
        <v>25</v>
      </c>
      <c r="V7" s="10">
        <v>10</v>
      </c>
      <c r="W7" s="10">
        <v>35</v>
      </c>
      <c r="X7" s="10">
        <v>11</v>
      </c>
      <c r="Y7" s="10">
        <v>21</v>
      </c>
      <c r="Z7" s="10">
        <v>21</v>
      </c>
      <c r="AA7" s="10"/>
      <c r="AB7" s="10">
        <v>162</v>
      </c>
      <c r="AC7" s="10">
        <v>220</v>
      </c>
      <c r="AD7" s="10">
        <v>100</v>
      </c>
      <c r="AE7" s="10">
        <v>83</v>
      </c>
      <c r="AF7" s="10"/>
      <c r="AG7" s="10">
        <v>384</v>
      </c>
      <c r="AH7" s="10">
        <v>46</v>
      </c>
      <c r="AI7" s="10">
        <v>111</v>
      </c>
      <c r="AJ7" s="10">
        <v>11</v>
      </c>
      <c r="AK7" s="10"/>
      <c r="AL7" s="10">
        <v>167</v>
      </c>
      <c r="AM7" s="10">
        <v>94</v>
      </c>
      <c r="AN7" s="10">
        <v>56</v>
      </c>
      <c r="AO7" s="10">
        <v>35</v>
      </c>
      <c r="AP7" s="10">
        <v>17</v>
      </c>
      <c r="AQ7" s="10">
        <v>44</v>
      </c>
      <c r="AR7" s="10"/>
      <c r="AS7" s="10">
        <v>285</v>
      </c>
      <c r="AT7" s="10">
        <v>52</v>
      </c>
      <c r="AU7" s="10">
        <v>52</v>
      </c>
      <c r="AV7" s="10">
        <v>100</v>
      </c>
      <c r="AW7" s="10">
        <v>61</v>
      </c>
      <c r="AX7" s="10">
        <v>14</v>
      </c>
      <c r="AY7" s="10">
        <v>13</v>
      </c>
      <c r="AZ7" s="10">
        <v>32</v>
      </c>
      <c r="BA7" s="10">
        <v>1</v>
      </c>
      <c r="BB7" s="10"/>
      <c r="BC7" s="10">
        <v>164</v>
      </c>
      <c r="BD7" s="10">
        <v>58</v>
      </c>
      <c r="BE7" s="10">
        <v>23</v>
      </c>
      <c r="BF7" s="10">
        <v>106</v>
      </c>
      <c r="BG7" s="10">
        <v>230</v>
      </c>
      <c r="BH7" s="10">
        <v>10</v>
      </c>
      <c r="BI7" s="10"/>
      <c r="BJ7" s="10">
        <v>101</v>
      </c>
      <c r="BK7" s="10">
        <v>142</v>
      </c>
      <c r="BL7" s="10">
        <v>57</v>
      </c>
      <c r="BM7" s="10">
        <v>142</v>
      </c>
      <c r="BN7" s="10">
        <v>93</v>
      </c>
      <c r="BO7" s="10">
        <v>59</v>
      </c>
      <c r="BP7" s="10"/>
      <c r="BQ7" s="10">
        <v>410</v>
      </c>
      <c r="BR7" s="10">
        <v>183</v>
      </c>
      <c r="BS7" s="10"/>
      <c r="BT7" s="10">
        <v>275</v>
      </c>
      <c r="BU7" s="10">
        <v>317</v>
      </c>
      <c r="BV7" s="10"/>
      <c r="BW7" s="10">
        <v>594</v>
      </c>
      <c r="BX7" s="10" t="s">
        <v>135</v>
      </c>
    </row>
    <row r="8" spans="2:76" ht="30" customHeight="1" x14ac:dyDescent="0.35">
      <c r="B8" s="11" t="s">
        <v>20</v>
      </c>
      <c r="C8" s="11">
        <v>589</v>
      </c>
      <c r="D8" s="11">
        <v>289</v>
      </c>
      <c r="E8" s="11">
        <v>300</v>
      </c>
      <c r="F8" s="11"/>
      <c r="G8" s="11">
        <v>99</v>
      </c>
      <c r="H8" s="11">
        <v>205</v>
      </c>
      <c r="I8" s="11">
        <v>285</v>
      </c>
      <c r="J8" s="11"/>
      <c r="K8" s="11">
        <v>70</v>
      </c>
      <c r="L8" s="11">
        <v>87</v>
      </c>
      <c r="M8" s="11">
        <v>24</v>
      </c>
      <c r="N8" s="11">
        <v>23</v>
      </c>
      <c r="O8" s="11">
        <v>5</v>
      </c>
      <c r="P8" s="11">
        <v>12</v>
      </c>
      <c r="Q8" s="11">
        <v>46</v>
      </c>
      <c r="R8" s="11">
        <v>58</v>
      </c>
      <c r="S8" s="11">
        <v>18</v>
      </c>
      <c r="T8" s="11">
        <v>134</v>
      </c>
      <c r="U8" s="11">
        <v>25</v>
      </c>
      <c r="V8" s="11">
        <v>7</v>
      </c>
      <c r="W8" s="11">
        <v>30</v>
      </c>
      <c r="X8" s="11">
        <v>14</v>
      </c>
      <c r="Y8" s="11">
        <v>19</v>
      </c>
      <c r="Z8" s="11">
        <v>17</v>
      </c>
      <c r="AA8" s="11"/>
      <c r="AB8" s="11">
        <v>159</v>
      </c>
      <c r="AC8" s="11">
        <v>219</v>
      </c>
      <c r="AD8" s="11">
        <v>99</v>
      </c>
      <c r="AE8" s="11">
        <v>82</v>
      </c>
      <c r="AF8" s="11"/>
      <c r="AG8" s="11">
        <v>383</v>
      </c>
      <c r="AH8" s="11">
        <v>44</v>
      </c>
      <c r="AI8" s="11">
        <v>109</v>
      </c>
      <c r="AJ8" s="11">
        <v>11</v>
      </c>
      <c r="AK8" s="11"/>
      <c r="AL8" s="11">
        <v>167</v>
      </c>
      <c r="AM8" s="11">
        <v>97</v>
      </c>
      <c r="AN8" s="11">
        <v>55</v>
      </c>
      <c r="AO8" s="11">
        <v>34</v>
      </c>
      <c r="AP8" s="11">
        <v>17</v>
      </c>
      <c r="AQ8" s="11">
        <v>43</v>
      </c>
      <c r="AR8" s="11"/>
      <c r="AS8" s="11">
        <v>286</v>
      </c>
      <c r="AT8" s="11">
        <v>52</v>
      </c>
      <c r="AU8" s="11">
        <v>52</v>
      </c>
      <c r="AV8" s="11">
        <v>98</v>
      </c>
      <c r="AW8" s="11">
        <v>61</v>
      </c>
      <c r="AX8" s="11">
        <v>13</v>
      </c>
      <c r="AY8" s="11">
        <v>13</v>
      </c>
      <c r="AZ8" s="11">
        <v>30</v>
      </c>
      <c r="BA8" s="11">
        <v>1</v>
      </c>
      <c r="BB8" s="11"/>
      <c r="BC8" s="11">
        <v>168</v>
      </c>
      <c r="BD8" s="11">
        <v>57</v>
      </c>
      <c r="BE8" s="11">
        <v>23</v>
      </c>
      <c r="BF8" s="11">
        <v>101</v>
      </c>
      <c r="BG8" s="11">
        <v>226</v>
      </c>
      <c r="BH8" s="11">
        <v>10</v>
      </c>
      <c r="BI8" s="11"/>
      <c r="BJ8" s="11">
        <v>96</v>
      </c>
      <c r="BK8" s="11">
        <v>141</v>
      </c>
      <c r="BL8" s="11">
        <v>57</v>
      </c>
      <c r="BM8" s="11">
        <v>142</v>
      </c>
      <c r="BN8" s="11">
        <v>93</v>
      </c>
      <c r="BO8" s="11">
        <v>59</v>
      </c>
      <c r="BP8" s="11"/>
      <c r="BQ8" s="11">
        <v>406</v>
      </c>
      <c r="BR8" s="11">
        <v>182</v>
      </c>
      <c r="BS8" s="11"/>
      <c r="BT8" s="11">
        <v>275</v>
      </c>
      <c r="BU8" s="11">
        <v>312</v>
      </c>
      <c r="BV8" s="11"/>
      <c r="BW8" s="11">
        <v>589</v>
      </c>
      <c r="BX8" s="11" t="s">
        <v>135</v>
      </c>
    </row>
    <row r="9" spans="2:76" x14ac:dyDescent="0.35">
      <c r="B9" s="18" t="s">
        <v>429</v>
      </c>
      <c r="C9" s="17">
        <v>2.43214860222443E-2</v>
      </c>
      <c r="D9" s="17">
        <v>2.4293054662254E-2</v>
      </c>
      <c r="E9" s="17">
        <v>2.4348819372424099E-2</v>
      </c>
      <c r="F9" s="17"/>
      <c r="G9" s="17">
        <v>3.84041667006043E-2</v>
      </c>
      <c r="H9" s="17">
        <v>1.9762637484732701E-2</v>
      </c>
      <c r="I9" s="17">
        <v>2.2723706366032E-2</v>
      </c>
      <c r="J9" s="17"/>
      <c r="K9" s="17">
        <v>0</v>
      </c>
      <c r="L9" s="17">
        <v>3.5685408896104602E-2</v>
      </c>
      <c r="M9" s="17">
        <v>0</v>
      </c>
      <c r="N9" s="17">
        <v>0</v>
      </c>
      <c r="O9" s="17">
        <v>0</v>
      </c>
      <c r="P9" s="17">
        <v>0</v>
      </c>
      <c r="Q9" s="17">
        <v>4.0643125750397101E-2</v>
      </c>
      <c r="R9" s="17">
        <v>0</v>
      </c>
      <c r="S9" s="17">
        <v>5.2743882925889399E-2</v>
      </c>
      <c r="T9" s="17">
        <v>2.9315667960514099E-2</v>
      </c>
      <c r="U9" s="17">
        <v>3.8970273566768798E-2</v>
      </c>
      <c r="V9" s="17">
        <v>0</v>
      </c>
      <c r="W9" s="17">
        <v>0</v>
      </c>
      <c r="X9" s="17">
        <v>0.182098386761259</v>
      </c>
      <c r="Y9" s="17">
        <v>5.4811540632417201E-2</v>
      </c>
      <c r="Z9" s="17">
        <v>0</v>
      </c>
      <c r="AA9" s="17"/>
      <c r="AB9" s="17">
        <v>2.0149321157209701E-2</v>
      </c>
      <c r="AC9" s="17">
        <v>1.4065993000756701E-2</v>
      </c>
      <c r="AD9" s="17">
        <v>4.1416305693279802E-2</v>
      </c>
      <c r="AE9" s="17">
        <v>4.7787280666289601E-2</v>
      </c>
      <c r="AF9" s="17"/>
      <c r="AG9" s="17">
        <v>2.06395664957916E-2</v>
      </c>
      <c r="AH9" s="17">
        <v>2.8815471637890201E-2</v>
      </c>
      <c r="AI9" s="17">
        <v>2.6619196834179501E-2</v>
      </c>
      <c r="AJ9" s="17">
        <v>0</v>
      </c>
      <c r="AK9" s="17"/>
      <c r="AL9" s="17">
        <v>1.4159733909680601E-2</v>
      </c>
      <c r="AM9" s="17">
        <v>2.9368334950046301E-2</v>
      </c>
      <c r="AN9" s="17">
        <v>1.75124100959624E-2</v>
      </c>
      <c r="AO9" s="17">
        <v>0</v>
      </c>
      <c r="AP9" s="17">
        <v>5.4690662225526002E-2</v>
      </c>
      <c r="AQ9" s="17">
        <v>7.1443495691766806E-2</v>
      </c>
      <c r="AR9" s="17"/>
      <c r="AS9" s="17">
        <v>4.0113801295680197E-3</v>
      </c>
      <c r="AT9" s="17">
        <v>0</v>
      </c>
      <c r="AU9" s="17">
        <v>0</v>
      </c>
      <c r="AV9" s="17">
        <v>7.2392960922286406E-2</v>
      </c>
      <c r="AW9" s="17">
        <v>5.1561510376873898E-2</v>
      </c>
      <c r="AX9" s="17">
        <v>0</v>
      </c>
      <c r="AY9" s="17">
        <v>0</v>
      </c>
      <c r="AZ9" s="17">
        <v>6.2535531741085004E-2</v>
      </c>
      <c r="BA9" s="17">
        <v>0</v>
      </c>
      <c r="BB9" s="17"/>
      <c r="BC9" s="17">
        <v>5.4458695193046899E-2</v>
      </c>
      <c r="BD9" s="17">
        <v>0</v>
      </c>
      <c r="BE9" s="17">
        <v>0</v>
      </c>
      <c r="BF9" s="17">
        <v>2.30255238859347E-2</v>
      </c>
      <c r="BG9" s="17">
        <v>1.2451506681781599E-2</v>
      </c>
      <c r="BH9" s="17">
        <v>0</v>
      </c>
      <c r="BI9" s="17"/>
      <c r="BJ9" s="17">
        <v>4.2706631996447898E-2</v>
      </c>
      <c r="BK9" s="17">
        <v>7.8252597168499104E-3</v>
      </c>
      <c r="BL9" s="17">
        <v>3.8769587585631801E-2</v>
      </c>
      <c r="BM9" s="17">
        <v>2.0049672868659801E-2</v>
      </c>
      <c r="BN9" s="17">
        <v>2.0975922917491702E-2</v>
      </c>
      <c r="BO9" s="17">
        <v>3.5351970620919999E-2</v>
      </c>
      <c r="BP9" s="17"/>
      <c r="BQ9" s="17">
        <v>2.8152680420716E-2</v>
      </c>
      <c r="BR9" s="17">
        <v>1.5909389797468299E-2</v>
      </c>
      <c r="BS9" s="17"/>
      <c r="BT9" s="17">
        <v>3.12094526714909E-2</v>
      </c>
      <c r="BU9" s="17">
        <v>1.8387656148746701E-2</v>
      </c>
      <c r="BV9" s="17"/>
      <c r="BW9" s="17">
        <v>2.43214860222443E-2</v>
      </c>
      <c r="BX9" s="17" t="s">
        <v>136</v>
      </c>
    </row>
    <row r="10" spans="2:76" x14ac:dyDescent="0.35">
      <c r="B10" s="18" t="s">
        <v>430</v>
      </c>
      <c r="C10" s="17">
        <v>7.4137157896952105E-2</v>
      </c>
      <c r="D10" s="17">
        <v>7.1980084680146605E-2</v>
      </c>
      <c r="E10" s="17">
        <v>7.6210925652648198E-2</v>
      </c>
      <c r="F10" s="17"/>
      <c r="G10" s="17">
        <v>9.0909482351727203E-2</v>
      </c>
      <c r="H10" s="17">
        <v>8.1320934654057403E-2</v>
      </c>
      <c r="I10" s="17">
        <v>6.3148030662062704E-2</v>
      </c>
      <c r="J10" s="17"/>
      <c r="K10" s="17">
        <v>5.32402625989234E-2</v>
      </c>
      <c r="L10" s="17">
        <v>6.6960410655584904E-2</v>
      </c>
      <c r="M10" s="17">
        <v>3.9586966684213402E-2</v>
      </c>
      <c r="N10" s="17">
        <v>3.9778023387685102E-2</v>
      </c>
      <c r="O10" s="17">
        <v>0</v>
      </c>
      <c r="P10" s="17">
        <v>0</v>
      </c>
      <c r="Q10" s="17">
        <v>0.150647498413741</v>
      </c>
      <c r="R10" s="17">
        <v>5.05756300863782E-2</v>
      </c>
      <c r="S10" s="17">
        <v>5.2743882925889399E-2</v>
      </c>
      <c r="T10" s="17">
        <v>7.09963338498147E-2</v>
      </c>
      <c r="U10" s="17">
        <v>0.117942841790157</v>
      </c>
      <c r="V10" s="17">
        <v>0</v>
      </c>
      <c r="W10" s="17">
        <v>0.15349749011869801</v>
      </c>
      <c r="X10" s="17">
        <v>0</v>
      </c>
      <c r="Y10" s="17">
        <v>0.10069615504983601</v>
      </c>
      <c r="Z10" s="17">
        <v>0.14800449840237201</v>
      </c>
      <c r="AA10" s="17"/>
      <c r="AB10" s="17">
        <v>5.6422612630386997E-2</v>
      </c>
      <c r="AC10" s="17">
        <v>8.7874113517212304E-2</v>
      </c>
      <c r="AD10" s="17">
        <v>8.39187326413217E-2</v>
      </c>
      <c r="AE10" s="17">
        <v>6.1391122929776699E-2</v>
      </c>
      <c r="AF10" s="17"/>
      <c r="AG10" s="17">
        <v>8.37148324821997E-2</v>
      </c>
      <c r="AH10" s="17">
        <v>6.2643232651178202E-2</v>
      </c>
      <c r="AI10" s="17">
        <v>7.1560661010752702E-2</v>
      </c>
      <c r="AJ10" s="17">
        <v>0</v>
      </c>
      <c r="AK10" s="17"/>
      <c r="AL10" s="17">
        <v>7.0164288981707706E-2</v>
      </c>
      <c r="AM10" s="17">
        <v>0.104116354265668</v>
      </c>
      <c r="AN10" s="17">
        <v>0.10923118076020399</v>
      </c>
      <c r="AO10" s="17">
        <v>2.65109119558017E-2</v>
      </c>
      <c r="AP10" s="17">
        <v>0.112650323717573</v>
      </c>
      <c r="AQ10" s="17">
        <v>0</v>
      </c>
      <c r="AR10" s="17"/>
      <c r="AS10" s="17">
        <v>6.8363529093529593E-2</v>
      </c>
      <c r="AT10" s="17">
        <v>3.6859361697004898E-2</v>
      </c>
      <c r="AU10" s="17">
        <v>3.6859361697004898E-2</v>
      </c>
      <c r="AV10" s="17">
        <v>0.100335923330931</v>
      </c>
      <c r="AW10" s="17">
        <v>2.9954390989843298E-2</v>
      </c>
      <c r="AX10" s="17">
        <v>0.215956636098427</v>
      </c>
      <c r="AY10" s="17">
        <v>7.5847652924704106E-2</v>
      </c>
      <c r="AZ10" s="17">
        <v>0</v>
      </c>
      <c r="BA10" s="17">
        <v>0</v>
      </c>
      <c r="BB10" s="17"/>
      <c r="BC10" s="17">
        <v>7.0322752759650206E-2</v>
      </c>
      <c r="BD10" s="17">
        <v>0.12000729610007201</v>
      </c>
      <c r="BE10" s="17">
        <v>4.331888709218E-2</v>
      </c>
      <c r="BF10" s="17">
        <v>5.67100343985125E-2</v>
      </c>
      <c r="BG10" s="17">
        <v>7.2137739744233695E-2</v>
      </c>
      <c r="BH10" s="17">
        <v>9.6517753117359995E-2</v>
      </c>
      <c r="BI10" s="17"/>
      <c r="BJ10" s="17">
        <v>9.1224488580659902E-2</v>
      </c>
      <c r="BK10" s="17">
        <v>6.68920807466587E-2</v>
      </c>
      <c r="BL10" s="17">
        <v>4.0590625623135798E-2</v>
      </c>
      <c r="BM10" s="17">
        <v>7.4851136152985207E-2</v>
      </c>
      <c r="BN10" s="17">
        <v>5.1697653797017698E-2</v>
      </c>
      <c r="BO10" s="17">
        <v>0.12933110956489699</v>
      </c>
      <c r="BP10" s="17"/>
      <c r="BQ10" s="17">
        <v>8.6013107600754396E-2</v>
      </c>
      <c r="BR10" s="17">
        <v>4.8053349473111601E-2</v>
      </c>
      <c r="BS10" s="17"/>
      <c r="BT10" s="17">
        <v>8.8705434389298204E-2</v>
      </c>
      <c r="BU10" s="17">
        <v>5.8585240403853302E-2</v>
      </c>
      <c r="BV10" s="17"/>
      <c r="BW10" s="17">
        <v>7.4137157896952105E-2</v>
      </c>
      <c r="BX10" s="17" t="s">
        <v>136</v>
      </c>
    </row>
    <row r="11" spans="2:76" x14ac:dyDescent="0.35">
      <c r="B11" s="18" t="s">
        <v>431</v>
      </c>
      <c r="C11" s="17">
        <v>0.123674944649146</v>
      </c>
      <c r="D11" s="17">
        <v>0.104221550845464</v>
      </c>
      <c r="E11" s="17">
        <v>0.14237705475585799</v>
      </c>
      <c r="F11" s="17"/>
      <c r="G11" s="17">
        <v>0.12522284014143001</v>
      </c>
      <c r="H11" s="17">
        <v>0.11280450274763899</v>
      </c>
      <c r="I11" s="17">
        <v>0.130969043496696</v>
      </c>
      <c r="J11" s="17"/>
      <c r="K11" s="17">
        <v>0.15787608580183601</v>
      </c>
      <c r="L11" s="17">
        <v>0.15226631202794999</v>
      </c>
      <c r="M11" s="17">
        <v>0.106580642414739</v>
      </c>
      <c r="N11" s="17">
        <v>3.9038264943781598E-2</v>
      </c>
      <c r="O11" s="17">
        <v>0.19798485201829699</v>
      </c>
      <c r="P11" s="17">
        <v>0</v>
      </c>
      <c r="Q11" s="17">
        <v>0.105727766912493</v>
      </c>
      <c r="R11" s="17">
        <v>0.11317936245822301</v>
      </c>
      <c r="S11" s="17">
        <v>0.15753472300107399</v>
      </c>
      <c r="T11" s="17">
        <v>0.109766622268089</v>
      </c>
      <c r="U11" s="17">
        <v>0.24690199890998801</v>
      </c>
      <c r="V11" s="17">
        <v>9.5116379366708401E-2</v>
      </c>
      <c r="W11" s="17">
        <v>0.22514991472006099</v>
      </c>
      <c r="X11" s="17">
        <v>0</v>
      </c>
      <c r="Y11" s="17">
        <v>0</v>
      </c>
      <c r="Z11" s="17">
        <v>9.3937569488722603E-2</v>
      </c>
      <c r="AA11" s="17"/>
      <c r="AB11" s="17">
        <v>0.112428363068534</v>
      </c>
      <c r="AC11" s="17">
        <v>0.13369943087959499</v>
      </c>
      <c r="AD11" s="17">
        <v>0.121195050009635</v>
      </c>
      <c r="AE11" s="17">
        <v>0.102317374261521</v>
      </c>
      <c r="AF11" s="17"/>
      <c r="AG11" s="17">
        <v>0.133515749001134</v>
      </c>
      <c r="AH11" s="17">
        <v>0.17331506279232201</v>
      </c>
      <c r="AI11" s="17">
        <v>7.3198070043986693E-2</v>
      </c>
      <c r="AJ11" s="17">
        <v>0.19545048756480099</v>
      </c>
      <c r="AK11" s="17"/>
      <c r="AL11" s="17">
        <v>0.122740778038088</v>
      </c>
      <c r="AM11" s="17">
        <v>7.4913298239882506E-2</v>
      </c>
      <c r="AN11" s="17">
        <v>0.104613784857887</v>
      </c>
      <c r="AO11" s="17">
        <v>0</v>
      </c>
      <c r="AP11" s="17">
        <v>0.43095189578350601</v>
      </c>
      <c r="AQ11" s="17">
        <v>0.15144430604285999</v>
      </c>
      <c r="AR11" s="17"/>
      <c r="AS11" s="17">
        <v>0.117879032585816</v>
      </c>
      <c r="AT11" s="17">
        <v>9.7396741991456606E-2</v>
      </c>
      <c r="AU11" s="17">
        <v>9.7396741991456606E-2</v>
      </c>
      <c r="AV11" s="17">
        <v>0.122175953687279</v>
      </c>
      <c r="AW11" s="17">
        <v>0.16029958572643899</v>
      </c>
      <c r="AX11" s="17">
        <v>6.3362281327291894E-2</v>
      </c>
      <c r="AY11" s="17">
        <v>7.2596121862187599E-2</v>
      </c>
      <c r="AZ11" s="17">
        <v>0.13524369790475799</v>
      </c>
      <c r="BA11" s="17">
        <v>0</v>
      </c>
      <c r="BB11" s="17"/>
      <c r="BC11" s="17">
        <v>0.127419803504499</v>
      </c>
      <c r="BD11" s="17">
        <v>0.100601153175429</v>
      </c>
      <c r="BE11" s="17">
        <v>8.7466018400634907E-2</v>
      </c>
      <c r="BF11" s="17">
        <v>0.10416649598956799</v>
      </c>
      <c r="BG11" s="17">
        <v>0.136856450378012</v>
      </c>
      <c r="BH11" s="17">
        <v>9.3558720206303E-2</v>
      </c>
      <c r="BI11" s="17"/>
      <c r="BJ11" s="17">
        <v>0.107104457176158</v>
      </c>
      <c r="BK11" s="17">
        <v>0.118307199257506</v>
      </c>
      <c r="BL11" s="17">
        <v>0.12043375532200699</v>
      </c>
      <c r="BM11" s="17">
        <v>0.13613480725786201</v>
      </c>
      <c r="BN11" s="17">
        <v>0.15074593882246301</v>
      </c>
      <c r="BO11" s="17">
        <v>9.4062244740045195E-2</v>
      </c>
      <c r="BP11" s="17"/>
      <c r="BQ11" s="17">
        <v>0.138851393414335</v>
      </c>
      <c r="BR11" s="17">
        <v>8.4178754449393198E-2</v>
      </c>
      <c r="BS11" s="17"/>
      <c r="BT11" s="17">
        <v>0.13983554429006001</v>
      </c>
      <c r="BU11" s="17">
        <v>0.110160539536514</v>
      </c>
      <c r="BV11" s="17"/>
      <c r="BW11" s="17">
        <v>0.123674944649146</v>
      </c>
      <c r="BX11" s="17" t="s">
        <v>136</v>
      </c>
    </row>
    <row r="12" spans="2:76" x14ac:dyDescent="0.35">
      <c r="B12" s="18" t="s">
        <v>432</v>
      </c>
      <c r="C12" s="17">
        <v>0.239096082867777</v>
      </c>
      <c r="D12" s="17">
        <v>0.227100233363946</v>
      </c>
      <c r="E12" s="17">
        <v>0.25062865659286698</v>
      </c>
      <c r="F12" s="17"/>
      <c r="G12" s="17">
        <v>0.20955610249392001</v>
      </c>
      <c r="H12" s="17">
        <v>0.26508559452114</v>
      </c>
      <c r="I12" s="17">
        <v>0.23061429942690201</v>
      </c>
      <c r="J12" s="17"/>
      <c r="K12" s="17">
        <v>0.38368682869721399</v>
      </c>
      <c r="L12" s="17">
        <v>0.19831752312893899</v>
      </c>
      <c r="M12" s="17">
        <v>0.25303774794383699</v>
      </c>
      <c r="N12" s="17">
        <v>0.246419769882611</v>
      </c>
      <c r="O12" s="17">
        <v>0.19798485201829699</v>
      </c>
      <c r="P12" s="17">
        <v>0.29374712933135999</v>
      </c>
      <c r="Q12" s="17">
        <v>0.258713770207879</v>
      </c>
      <c r="R12" s="17">
        <v>0.24394943047239601</v>
      </c>
      <c r="S12" s="17">
        <v>0.156561976332867</v>
      </c>
      <c r="T12" s="17">
        <v>0.18748606083337099</v>
      </c>
      <c r="U12" s="17">
        <v>0.192235393068654</v>
      </c>
      <c r="V12" s="17">
        <v>0.41278485469696402</v>
      </c>
      <c r="W12" s="17">
        <v>0.231269037960112</v>
      </c>
      <c r="X12" s="17">
        <v>0.27046182516282602</v>
      </c>
      <c r="Y12" s="17">
        <v>0.24219727266190499</v>
      </c>
      <c r="Z12" s="17">
        <v>0.194280580226628</v>
      </c>
      <c r="AA12" s="17"/>
      <c r="AB12" s="17">
        <v>0.198115216530481</v>
      </c>
      <c r="AC12" s="17">
        <v>0.254098268082592</v>
      </c>
      <c r="AD12" s="17">
        <v>0.24747103297825701</v>
      </c>
      <c r="AE12" s="17">
        <v>0.28107701151702502</v>
      </c>
      <c r="AF12" s="17"/>
      <c r="AG12" s="17">
        <v>0.220916912272698</v>
      </c>
      <c r="AH12" s="17">
        <v>0.21762087057996801</v>
      </c>
      <c r="AI12" s="17">
        <v>0.311261158499548</v>
      </c>
      <c r="AJ12" s="17">
        <v>0.198958741454103</v>
      </c>
      <c r="AK12" s="17"/>
      <c r="AL12" s="17">
        <v>0.23354272848051599</v>
      </c>
      <c r="AM12" s="17">
        <v>0.33656917943263798</v>
      </c>
      <c r="AN12" s="17">
        <v>0.23220169999821899</v>
      </c>
      <c r="AO12" s="17">
        <v>0.26807633228004102</v>
      </c>
      <c r="AP12" s="17">
        <v>0</v>
      </c>
      <c r="AQ12" s="17">
        <v>0.30257487493861202</v>
      </c>
      <c r="AR12" s="17"/>
      <c r="AS12" s="17">
        <v>0.220122872353222</v>
      </c>
      <c r="AT12" s="17">
        <v>0.24096448263112699</v>
      </c>
      <c r="AU12" s="17">
        <v>0.24096448263112699</v>
      </c>
      <c r="AV12" s="17">
        <v>0.30788502608860802</v>
      </c>
      <c r="AW12" s="17">
        <v>0.256869132104044</v>
      </c>
      <c r="AX12" s="17">
        <v>0.29417815440545497</v>
      </c>
      <c r="AY12" s="17">
        <v>0.34018542403416602</v>
      </c>
      <c r="AZ12" s="17">
        <v>0.245264226163486</v>
      </c>
      <c r="BA12" s="17">
        <v>0</v>
      </c>
      <c r="BB12" s="17"/>
      <c r="BC12" s="17">
        <v>0.229917938313524</v>
      </c>
      <c r="BD12" s="17">
        <v>0.25372007384302298</v>
      </c>
      <c r="BE12" s="17">
        <v>0.333466461611298</v>
      </c>
      <c r="BF12" s="17">
        <v>0.25215513696212299</v>
      </c>
      <c r="BG12" s="17">
        <v>0.22573722833269</v>
      </c>
      <c r="BH12" s="17">
        <v>0.33406993078057401</v>
      </c>
      <c r="BI12" s="17"/>
      <c r="BJ12" s="17">
        <v>0.21042876478400799</v>
      </c>
      <c r="BK12" s="17">
        <v>0.24291959543467301</v>
      </c>
      <c r="BL12" s="17">
        <v>0.25778086845745501</v>
      </c>
      <c r="BM12" s="17">
        <v>0.279473646067529</v>
      </c>
      <c r="BN12" s="17">
        <v>0.19184008394558</v>
      </c>
      <c r="BO12" s="17">
        <v>0.236509751564803</v>
      </c>
      <c r="BP12" s="17"/>
      <c r="BQ12" s="17">
        <v>0.237781345702335</v>
      </c>
      <c r="BR12" s="17">
        <v>0.243553337365193</v>
      </c>
      <c r="BS12" s="17"/>
      <c r="BT12" s="17">
        <v>0.23544134773026101</v>
      </c>
      <c r="BU12" s="17">
        <v>0.24378652964765499</v>
      </c>
      <c r="BV12" s="17"/>
      <c r="BW12" s="17">
        <v>0.239096082867777</v>
      </c>
      <c r="BX12" s="17" t="s">
        <v>136</v>
      </c>
    </row>
    <row r="13" spans="2:76" x14ac:dyDescent="0.35">
      <c r="B13" s="18" t="s">
        <v>433</v>
      </c>
      <c r="C13" s="17">
        <v>0.528949536220368</v>
      </c>
      <c r="D13" s="17">
        <v>0.56298362302897298</v>
      </c>
      <c r="E13" s="17">
        <v>0.496229834696852</v>
      </c>
      <c r="F13" s="17"/>
      <c r="G13" s="17">
        <v>0.52622115599106301</v>
      </c>
      <c r="H13" s="17">
        <v>0.52102633059243098</v>
      </c>
      <c r="I13" s="17">
        <v>0.53560293686342297</v>
      </c>
      <c r="J13" s="17"/>
      <c r="K13" s="17">
        <v>0.40519682290202702</v>
      </c>
      <c r="L13" s="17">
        <v>0.54677034529142099</v>
      </c>
      <c r="M13" s="17">
        <v>0.526944939214533</v>
      </c>
      <c r="N13" s="17">
        <v>0.63447806088233605</v>
      </c>
      <c r="O13" s="17">
        <v>0.60403029596340596</v>
      </c>
      <c r="P13" s="17">
        <v>0.70625287066863995</v>
      </c>
      <c r="Q13" s="17">
        <v>0.44426783871549003</v>
      </c>
      <c r="R13" s="17">
        <v>0.55595731647004798</v>
      </c>
      <c r="S13" s="17">
        <v>0.58041553481427999</v>
      </c>
      <c r="T13" s="17">
        <v>0.595300960351547</v>
      </c>
      <c r="U13" s="17">
        <v>0.40394949266443297</v>
      </c>
      <c r="V13" s="17">
        <v>0.49209876593632801</v>
      </c>
      <c r="W13" s="17">
        <v>0.39008355720112903</v>
      </c>
      <c r="X13" s="17">
        <v>0.54743978807591398</v>
      </c>
      <c r="Y13" s="17">
        <v>0.60229503165584097</v>
      </c>
      <c r="Z13" s="17">
        <v>0.56377735188227696</v>
      </c>
      <c r="AA13" s="17"/>
      <c r="AB13" s="17">
        <v>0.61288448661338801</v>
      </c>
      <c r="AC13" s="17">
        <v>0.50156654510075904</v>
      </c>
      <c r="AD13" s="17">
        <v>0.50599887867750704</v>
      </c>
      <c r="AE13" s="17">
        <v>0.48572142978039901</v>
      </c>
      <c r="AF13" s="17"/>
      <c r="AG13" s="17">
        <v>0.53076034397564598</v>
      </c>
      <c r="AH13" s="17">
        <v>0.49882428306149101</v>
      </c>
      <c r="AI13" s="17">
        <v>0.50858559585015894</v>
      </c>
      <c r="AJ13" s="17">
        <v>0.60559077098109604</v>
      </c>
      <c r="AK13" s="17"/>
      <c r="AL13" s="17">
        <v>0.553702790105979</v>
      </c>
      <c r="AM13" s="17">
        <v>0.43332202071820802</v>
      </c>
      <c r="AN13" s="17">
        <v>0.53644092428772705</v>
      </c>
      <c r="AO13" s="17">
        <v>0.70541275576415696</v>
      </c>
      <c r="AP13" s="17">
        <v>0.401707118273395</v>
      </c>
      <c r="AQ13" s="17">
        <v>0.47453732332676202</v>
      </c>
      <c r="AR13" s="17"/>
      <c r="AS13" s="17">
        <v>0.57611060915758106</v>
      </c>
      <c r="AT13" s="17">
        <v>0.62477941368041101</v>
      </c>
      <c r="AU13" s="17">
        <v>0.62477941368041101</v>
      </c>
      <c r="AV13" s="17">
        <v>0.37764888347723802</v>
      </c>
      <c r="AW13" s="17">
        <v>0.50131538080280003</v>
      </c>
      <c r="AX13" s="17">
        <v>0.42650292816882701</v>
      </c>
      <c r="AY13" s="17">
        <v>0.51137080117894196</v>
      </c>
      <c r="AZ13" s="17">
        <v>0.55695654419067098</v>
      </c>
      <c r="BA13" s="17">
        <v>1</v>
      </c>
      <c r="BB13" s="17"/>
      <c r="BC13" s="17">
        <v>0.50613438662867105</v>
      </c>
      <c r="BD13" s="17">
        <v>0.50922884941476398</v>
      </c>
      <c r="BE13" s="17">
        <v>0.53574863289588703</v>
      </c>
      <c r="BF13" s="17">
        <v>0.56394280876386105</v>
      </c>
      <c r="BG13" s="17">
        <v>0.54017188782235803</v>
      </c>
      <c r="BH13" s="17">
        <v>0.47585359589576298</v>
      </c>
      <c r="BI13" s="17"/>
      <c r="BJ13" s="17">
        <v>0.53010045210916601</v>
      </c>
      <c r="BK13" s="17">
        <v>0.55728305958667901</v>
      </c>
      <c r="BL13" s="17">
        <v>0.54242516301177102</v>
      </c>
      <c r="BM13" s="17">
        <v>0.48274598584813899</v>
      </c>
      <c r="BN13" s="17">
        <v>0.57236781850066898</v>
      </c>
      <c r="BO13" s="17">
        <v>0.48891792494661401</v>
      </c>
      <c r="BP13" s="17"/>
      <c r="BQ13" s="17">
        <v>0.49731415675240198</v>
      </c>
      <c r="BR13" s="17">
        <v>0.60304274461826501</v>
      </c>
      <c r="BS13" s="17"/>
      <c r="BT13" s="17">
        <v>0.50139246747995903</v>
      </c>
      <c r="BU13" s="17">
        <v>0.55354296380616197</v>
      </c>
      <c r="BV13" s="17"/>
      <c r="BW13" s="17">
        <v>0.528949536220368</v>
      </c>
      <c r="BX13" s="17" t="s">
        <v>136</v>
      </c>
    </row>
    <row r="14" spans="2:76" x14ac:dyDescent="0.35">
      <c r="B14" s="18" t="s">
        <v>97</v>
      </c>
      <c r="C14" s="19">
        <v>9.8207923435123193E-3</v>
      </c>
      <c r="D14" s="19">
        <v>9.4214534192165796E-3</v>
      </c>
      <c r="E14" s="19">
        <v>1.0204708929350499E-2</v>
      </c>
      <c r="F14" s="19"/>
      <c r="G14" s="19">
        <v>9.6862523212555094E-3</v>
      </c>
      <c r="H14" s="19">
        <v>0</v>
      </c>
      <c r="I14" s="19">
        <v>1.69419831848843E-2</v>
      </c>
      <c r="J14" s="19"/>
      <c r="K14" s="19">
        <v>0</v>
      </c>
      <c r="L14" s="19">
        <v>0</v>
      </c>
      <c r="M14" s="19">
        <v>7.3849703742678199E-2</v>
      </c>
      <c r="N14" s="19">
        <v>4.0285880903586598E-2</v>
      </c>
      <c r="O14" s="19">
        <v>0</v>
      </c>
      <c r="P14" s="19">
        <v>0</v>
      </c>
      <c r="Q14" s="19">
        <v>0</v>
      </c>
      <c r="R14" s="19">
        <v>3.6338260512955099E-2</v>
      </c>
      <c r="S14" s="19">
        <v>0</v>
      </c>
      <c r="T14" s="19">
        <v>7.1343547366650101E-3</v>
      </c>
      <c r="U14" s="19">
        <v>0</v>
      </c>
      <c r="V14" s="19">
        <v>0</v>
      </c>
      <c r="W14" s="19">
        <v>0</v>
      </c>
      <c r="X14" s="19">
        <v>0</v>
      </c>
      <c r="Y14" s="19">
        <v>0</v>
      </c>
      <c r="Z14" s="19">
        <v>0</v>
      </c>
      <c r="AA14" s="19"/>
      <c r="AB14" s="19">
        <v>0</v>
      </c>
      <c r="AC14" s="19">
        <v>8.6956494190843295E-3</v>
      </c>
      <c r="AD14" s="19">
        <v>0</v>
      </c>
      <c r="AE14" s="19">
        <v>2.1705780844988601E-2</v>
      </c>
      <c r="AF14" s="19"/>
      <c r="AG14" s="19">
        <v>1.04525957725299E-2</v>
      </c>
      <c r="AH14" s="19">
        <v>1.8781079277150399E-2</v>
      </c>
      <c r="AI14" s="19">
        <v>8.7753177613738003E-3</v>
      </c>
      <c r="AJ14" s="19">
        <v>0</v>
      </c>
      <c r="AK14" s="19"/>
      <c r="AL14" s="19">
        <v>5.6896804840278698E-3</v>
      </c>
      <c r="AM14" s="19">
        <v>2.1710812393557499E-2</v>
      </c>
      <c r="AN14" s="19">
        <v>0</v>
      </c>
      <c r="AO14" s="19">
        <v>0</v>
      </c>
      <c r="AP14" s="19">
        <v>0</v>
      </c>
      <c r="AQ14" s="19">
        <v>0</v>
      </c>
      <c r="AR14" s="19"/>
      <c r="AS14" s="19">
        <v>1.35125766802836E-2</v>
      </c>
      <c r="AT14" s="19">
        <v>0</v>
      </c>
      <c r="AU14" s="19">
        <v>0</v>
      </c>
      <c r="AV14" s="19">
        <v>1.95612524936578E-2</v>
      </c>
      <c r="AW14" s="19">
        <v>0</v>
      </c>
      <c r="AX14" s="19">
        <v>0</v>
      </c>
      <c r="AY14" s="19">
        <v>0</v>
      </c>
      <c r="AZ14" s="19">
        <v>0</v>
      </c>
      <c r="BA14" s="19">
        <v>0</v>
      </c>
      <c r="BB14" s="19"/>
      <c r="BC14" s="19">
        <v>1.17464236006086E-2</v>
      </c>
      <c r="BD14" s="19">
        <v>1.6442627466711601E-2</v>
      </c>
      <c r="BE14" s="19">
        <v>0</v>
      </c>
      <c r="BF14" s="19">
        <v>0</v>
      </c>
      <c r="BG14" s="19">
        <v>1.26451870409247E-2</v>
      </c>
      <c r="BH14" s="19">
        <v>0</v>
      </c>
      <c r="BI14" s="19"/>
      <c r="BJ14" s="19">
        <v>1.8435205353559501E-2</v>
      </c>
      <c r="BK14" s="19">
        <v>6.7728052576340797E-3</v>
      </c>
      <c r="BL14" s="19">
        <v>0</v>
      </c>
      <c r="BM14" s="19">
        <v>6.7447518048254999E-3</v>
      </c>
      <c r="BN14" s="19">
        <v>1.2372582016778801E-2</v>
      </c>
      <c r="BO14" s="19">
        <v>1.5826998562720899E-2</v>
      </c>
      <c r="BP14" s="19"/>
      <c r="BQ14" s="19">
        <v>1.1887316109457501E-2</v>
      </c>
      <c r="BR14" s="19">
        <v>5.2624242965687703E-3</v>
      </c>
      <c r="BS14" s="19"/>
      <c r="BT14" s="19">
        <v>3.4157534389310201E-3</v>
      </c>
      <c r="BU14" s="19">
        <v>1.5537070457068401E-2</v>
      </c>
      <c r="BV14" s="19"/>
      <c r="BW14" s="19">
        <v>9.8207923435123193E-3</v>
      </c>
      <c r="BX14" s="19" t="s">
        <v>136</v>
      </c>
    </row>
    <row r="15" spans="2:76" x14ac:dyDescent="0.35">
      <c r="B15" s="33" t="s">
        <v>506</v>
      </c>
    </row>
    <row r="16" spans="2:76" x14ac:dyDescent="0.35">
      <c r="B16" t="s">
        <v>100</v>
      </c>
    </row>
    <row r="17" spans="2:2" x14ac:dyDescent="0.35">
      <c r="B17" t="s">
        <v>101</v>
      </c>
    </row>
    <row r="19" spans="2:2" x14ac:dyDescent="0.35">
      <c r="B19"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X20"/>
  <sheetViews>
    <sheetView showGridLines="0" topLeftCell="A11"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594</v>
      </c>
      <c r="D7" s="10">
        <v>300</v>
      </c>
      <c r="E7" s="10">
        <v>294</v>
      </c>
      <c r="F7" s="10"/>
      <c r="G7" s="10">
        <v>104</v>
      </c>
      <c r="H7" s="10">
        <v>217</v>
      </c>
      <c r="I7" s="10">
        <v>273</v>
      </c>
      <c r="J7" s="10"/>
      <c r="K7" s="10">
        <v>57</v>
      </c>
      <c r="L7" s="10">
        <v>84</v>
      </c>
      <c r="M7" s="10">
        <v>28</v>
      </c>
      <c r="N7" s="10">
        <v>25</v>
      </c>
      <c r="O7" s="10">
        <v>5</v>
      </c>
      <c r="P7" s="10">
        <v>14</v>
      </c>
      <c r="Q7" s="10">
        <v>47</v>
      </c>
      <c r="R7" s="10">
        <v>56</v>
      </c>
      <c r="S7" s="10">
        <v>19</v>
      </c>
      <c r="T7" s="10">
        <v>136</v>
      </c>
      <c r="U7" s="10">
        <v>25</v>
      </c>
      <c r="V7" s="10">
        <v>10</v>
      </c>
      <c r="W7" s="10">
        <v>35</v>
      </c>
      <c r="X7" s="10">
        <v>11</v>
      </c>
      <c r="Y7" s="10">
        <v>21</v>
      </c>
      <c r="Z7" s="10">
        <v>21</v>
      </c>
      <c r="AA7" s="10"/>
      <c r="AB7" s="10">
        <v>162</v>
      </c>
      <c r="AC7" s="10">
        <v>220</v>
      </c>
      <c r="AD7" s="10">
        <v>100</v>
      </c>
      <c r="AE7" s="10">
        <v>83</v>
      </c>
      <c r="AF7" s="10"/>
      <c r="AG7" s="10">
        <v>384</v>
      </c>
      <c r="AH7" s="10">
        <v>46</v>
      </c>
      <c r="AI7" s="10">
        <v>111</v>
      </c>
      <c r="AJ7" s="10">
        <v>11</v>
      </c>
      <c r="AK7" s="10"/>
      <c r="AL7" s="10">
        <v>167</v>
      </c>
      <c r="AM7" s="10">
        <v>94</v>
      </c>
      <c r="AN7" s="10">
        <v>56</v>
      </c>
      <c r="AO7" s="10">
        <v>35</v>
      </c>
      <c r="AP7" s="10">
        <v>17</v>
      </c>
      <c r="AQ7" s="10">
        <v>44</v>
      </c>
      <c r="AR7" s="10"/>
      <c r="AS7" s="10">
        <v>285</v>
      </c>
      <c r="AT7" s="10">
        <v>52</v>
      </c>
      <c r="AU7" s="10">
        <v>52</v>
      </c>
      <c r="AV7" s="10">
        <v>100</v>
      </c>
      <c r="AW7" s="10">
        <v>61</v>
      </c>
      <c r="AX7" s="10">
        <v>14</v>
      </c>
      <c r="AY7" s="10">
        <v>13</v>
      </c>
      <c r="AZ7" s="10">
        <v>32</v>
      </c>
      <c r="BA7" s="10">
        <v>1</v>
      </c>
      <c r="BB7" s="10"/>
      <c r="BC7" s="10">
        <v>164</v>
      </c>
      <c r="BD7" s="10">
        <v>58</v>
      </c>
      <c r="BE7" s="10">
        <v>23</v>
      </c>
      <c r="BF7" s="10">
        <v>106</v>
      </c>
      <c r="BG7" s="10">
        <v>230</v>
      </c>
      <c r="BH7" s="10">
        <v>10</v>
      </c>
      <c r="BI7" s="10"/>
      <c r="BJ7" s="10">
        <v>101</v>
      </c>
      <c r="BK7" s="10">
        <v>142</v>
      </c>
      <c r="BL7" s="10">
        <v>57</v>
      </c>
      <c r="BM7" s="10">
        <v>142</v>
      </c>
      <c r="BN7" s="10">
        <v>93</v>
      </c>
      <c r="BO7" s="10">
        <v>59</v>
      </c>
      <c r="BP7" s="10"/>
      <c r="BQ7" s="10">
        <v>410</v>
      </c>
      <c r="BR7" s="10">
        <v>183</v>
      </c>
      <c r="BS7" s="10"/>
      <c r="BT7" s="10">
        <v>275</v>
      </c>
      <c r="BU7" s="10">
        <v>317</v>
      </c>
      <c r="BV7" s="10"/>
      <c r="BW7" s="10">
        <v>594</v>
      </c>
      <c r="BX7" s="10" t="s">
        <v>135</v>
      </c>
    </row>
    <row r="8" spans="2:76" ht="30" customHeight="1" x14ac:dyDescent="0.35">
      <c r="B8" s="11" t="s">
        <v>20</v>
      </c>
      <c r="C8" s="11">
        <v>589</v>
      </c>
      <c r="D8" s="11">
        <v>289</v>
      </c>
      <c r="E8" s="11">
        <v>300</v>
      </c>
      <c r="F8" s="11"/>
      <c r="G8" s="11">
        <v>99</v>
      </c>
      <c r="H8" s="11">
        <v>205</v>
      </c>
      <c r="I8" s="11">
        <v>285</v>
      </c>
      <c r="J8" s="11"/>
      <c r="K8" s="11">
        <v>70</v>
      </c>
      <c r="L8" s="11">
        <v>87</v>
      </c>
      <c r="M8" s="11">
        <v>24</v>
      </c>
      <c r="N8" s="11">
        <v>23</v>
      </c>
      <c r="O8" s="11">
        <v>5</v>
      </c>
      <c r="P8" s="11">
        <v>12</v>
      </c>
      <c r="Q8" s="11">
        <v>46</v>
      </c>
      <c r="R8" s="11">
        <v>58</v>
      </c>
      <c r="S8" s="11">
        <v>18</v>
      </c>
      <c r="T8" s="11">
        <v>134</v>
      </c>
      <c r="U8" s="11">
        <v>25</v>
      </c>
      <c r="V8" s="11">
        <v>7</v>
      </c>
      <c r="W8" s="11">
        <v>30</v>
      </c>
      <c r="X8" s="11">
        <v>14</v>
      </c>
      <c r="Y8" s="11">
        <v>19</v>
      </c>
      <c r="Z8" s="11">
        <v>17</v>
      </c>
      <c r="AA8" s="11"/>
      <c r="AB8" s="11">
        <v>159</v>
      </c>
      <c r="AC8" s="11">
        <v>219</v>
      </c>
      <c r="AD8" s="11">
        <v>99</v>
      </c>
      <c r="AE8" s="11">
        <v>82</v>
      </c>
      <c r="AF8" s="11"/>
      <c r="AG8" s="11">
        <v>383</v>
      </c>
      <c r="AH8" s="11">
        <v>44</v>
      </c>
      <c r="AI8" s="11">
        <v>109</v>
      </c>
      <c r="AJ8" s="11">
        <v>11</v>
      </c>
      <c r="AK8" s="11"/>
      <c r="AL8" s="11">
        <v>167</v>
      </c>
      <c r="AM8" s="11">
        <v>97</v>
      </c>
      <c r="AN8" s="11">
        <v>55</v>
      </c>
      <c r="AO8" s="11">
        <v>34</v>
      </c>
      <c r="AP8" s="11">
        <v>17</v>
      </c>
      <c r="AQ8" s="11">
        <v>43</v>
      </c>
      <c r="AR8" s="11"/>
      <c r="AS8" s="11">
        <v>286</v>
      </c>
      <c r="AT8" s="11">
        <v>52</v>
      </c>
      <c r="AU8" s="11">
        <v>52</v>
      </c>
      <c r="AV8" s="11">
        <v>98</v>
      </c>
      <c r="AW8" s="11">
        <v>61</v>
      </c>
      <c r="AX8" s="11">
        <v>13</v>
      </c>
      <c r="AY8" s="11">
        <v>13</v>
      </c>
      <c r="AZ8" s="11">
        <v>30</v>
      </c>
      <c r="BA8" s="11">
        <v>1</v>
      </c>
      <c r="BB8" s="11"/>
      <c r="BC8" s="11">
        <v>168</v>
      </c>
      <c r="BD8" s="11">
        <v>57</v>
      </c>
      <c r="BE8" s="11">
        <v>23</v>
      </c>
      <c r="BF8" s="11">
        <v>101</v>
      </c>
      <c r="BG8" s="11">
        <v>226</v>
      </c>
      <c r="BH8" s="11">
        <v>10</v>
      </c>
      <c r="BI8" s="11"/>
      <c r="BJ8" s="11">
        <v>96</v>
      </c>
      <c r="BK8" s="11">
        <v>141</v>
      </c>
      <c r="BL8" s="11">
        <v>57</v>
      </c>
      <c r="BM8" s="11">
        <v>142</v>
      </c>
      <c r="BN8" s="11">
        <v>93</v>
      </c>
      <c r="BO8" s="11">
        <v>59</v>
      </c>
      <c r="BP8" s="11"/>
      <c r="BQ8" s="11">
        <v>406</v>
      </c>
      <c r="BR8" s="11">
        <v>182</v>
      </c>
      <c r="BS8" s="11"/>
      <c r="BT8" s="11">
        <v>275</v>
      </c>
      <c r="BU8" s="11">
        <v>312</v>
      </c>
      <c r="BV8" s="11"/>
      <c r="BW8" s="11">
        <v>589</v>
      </c>
      <c r="BX8" s="11" t="s">
        <v>135</v>
      </c>
    </row>
    <row r="9" spans="2:76" ht="29" x14ac:dyDescent="0.35">
      <c r="B9" s="18" t="s">
        <v>435</v>
      </c>
      <c r="C9" s="17">
        <v>9.7998640760797701E-2</v>
      </c>
      <c r="D9" s="17">
        <v>8.87146450743104E-2</v>
      </c>
      <c r="E9" s="17">
        <v>0.10692409157473499</v>
      </c>
      <c r="F9" s="17"/>
      <c r="G9" s="17">
        <v>0.13457144517108</v>
      </c>
      <c r="H9" s="17">
        <v>0.108362704882629</v>
      </c>
      <c r="I9" s="17">
        <v>7.7854637423635895E-2</v>
      </c>
      <c r="J9" s="17"/>
      <c r="K9" s="17">
        <v>0.123429290448183</v>
      </c>
      <c r="L9" s="17">
        <v>6.0310304508430002E-2</v>
      </c>
      <c r="M9" s="17">
        <v>3.2762969706295303E-2</v>
      </c>
      <c r="N9" s="17">
        <v>8.0101601393677099E-2</v>
      </c>
      <c r="O9" s="17">
        <v>0</v>
      </c>
      <c r="P9" s="17">
        <v>0.139730335739261</v>
      </c>
      <c r="Q9" s="17">
        <v>0.20696657606376001</v>
      </c>
      <c r="R9" s="17">
        <v>0.107052779056949</v>
      </c>
      <c r="S9" s="17">
        <v>0.10357403605227999</v>
      </c>
      <c r="T9" s="17">
        <v>7.22015787515074E-2</v>
      </c>
      <c r="U9" s="17">
        <v>7.5985308861438602E-2</v>
      </c>
      <c r="V9" s="17">
        <v>0.29261851990273802</v>
      </c>
      <c r="W9" s="17">
        <v>5.5771306837627099E-2</v>
      </c>
      <c r="X9" s="17">
        <v>9.1313988795110004E-2</v>
      </c>
      <c r="Y9" s="17">
        <v>0.14701632245639201</v>
      </c>
      <c r="Z9" s="17">
        <v>0.14800449840237201</v>
      </c>
      <c r="AA9" s="17"/>
      <c r="AB9" s="17">
        <v>0.157803473786751</v>
      </c>
      <c r="AC9" s="17">
        <v>8.5438030685012906E-2</v>
      </c>
      <c r="AD9" s="17">
        <v>6.8228218953879094E-2</v>
      </c>
      <c r="AE9" s="17">
        <v>8.6116616855465206E-2</v>
      </c>
      <c r="AF9" s="17"/>
      <c r="AG9" s="17">
        <v>0.104199469593196</v>
      </c>
      <c r="AH9" s="17">
        <v>6.2462510292172799E-2</v>
      </c>
      <c r="AI9" s="17">
        <v>7.4110709681758993E-2</v>
      </c>
      <c r="AJ9" s="17">
        <v>0</v>
      </c>
      <c r="AK9" s="17"/>
      <c r="AL9" s="17">
        <v>8.5909222303628005E-2</v>
      </c>
      <c r="AM9" s="17">
        <v>5.5875497796612897E-2</v>
      </c>
      <c r="AN9" s="17">
        <v>0.18227996035014901</v>
      </c>
      <c r="AO9" s="17">
        <v>5.2318373148426502E-2</v>
      </c>
      <c r="AP9" s="17">
        <v>0.109528872151486</v>
      </c>
      <c r="AQ9" s="17">
        <v>0.13289090744399401</v>
      </c>
      <c r="AR9" s="17"/>
      <c r="AS9" s="17">
        <v>9.4351145533105599E-2</v>
      </c>
      <c r="AT9" s="17">
        <v>8.6719160030368003E-2</v>
      </c>
      <c r="AU9" s="17">
        <v>8.6719160030368003E-2</v>
      </c>
      <c r="AV9" s="17">
        <v>6.7830689223745605E-2</v>
      </c>
      <c r="AW9" s="17">
        <v>5.1877280574208401E-2</v>
      </c>
      <c r="AX9" s="17">
        <v>0.13914479040649</v>
      </c>
      <c r="AY9" s="17">
        <v>0.34535393235291501</v>
      </c>
      <c r="AZ9" s="17">
        <v>0.20244798963989</v>
      </c>
      <c r="BA9" s="17">
        <v>0</v>
      </c>
      <c r="BB9" s="17"/>
      <c r="BC9" s="17">
        <v>8.9563576422240901E-2</v>
      </c>
      <c r="BD9" s="17">
        <v>9.0453332261264396E-2</v>
      </c>
      <c r="BE9" s="17">
        <v>0.18684135638859301</v>
      </c>
      <c r="BF9" s="17">
        <v>0.13194742115796801</v>
      </c>
      <c r="BG9" s="17">
        <v>7.15993966574721E-2</v>
      </c>
      <c r="BH9" s="17">
        <v>0.27029774807777901</v>
      </c>
      <c r="BI9" s="17"/>
      <c r="BJ9" s="17">
        <v>9.8288685902117603E-2</v>
      </c>
      <c r="BK9" s="17">
        <v>9.1606801525492804E-2</v>
      </c>
      <c r="BL9" s="17">
        <v>9.0724569890801104E-2</v>
      </c>
      <c r="BM9" s="17">
        <v>8.0128575055257695E-2</v>
      </c>
      <c r="BN9" s="17">
        <v>0.13701461311112401</v>
      </c>
      <c r="BO9" s="17">
        <v>0.10097971217618899</v>
      </c>
      <c r="BP9" s="17"/>
      <c r="BQ9" s="17">
        <v>9.7289105498354497E-2</v>
      </c>
      <c r="BR9" s="17">
        <v>9.3860183454379506E-2</v>
      </c>
      <c r="BS9" s="17"/>
      <c r="BT9" s="17">
        <v>9.9036344122079803E-2</v>
      </c>
      <c r="BU9" s="17">
        <v>9.4703537172525401E-2</v>
      </c>
      <c r="BV9" s="17"/>
      <c r="BW9" s="17">
        <v>9.7998640760797701E-2</v>
      </c>
      <c r="BX9" s="17" t="s">
        <v>136</v>
      </c>
    </row>
    <row r="10" spans="2:76" ht="29" x14ac:dyDescent="0.35">
      <c r="B10" s="18" t="s">
        <v>436</v>
      </c>
      <c r="C10" s="17">
        <v>0.17090924767910601</v>
      </c>
      <c r="D10" s="17">
        <v>0.13898476830380499</v>
      </c>
      <c r="E10" s="17">
        <v>0.20160081411741701</v>
      </c>
      <c r="F10" s="17"/>
      <c r="G10" s="17">
        <v>0.17928764437590999</v>
      </c>
      <c r="H10" s="17">
        <v>0.175471223244799</v>
      </c>
      <c r="I10" s="17">
        <v>0.164718559454194</v>
      </c>
      <c r="J10" s="17"/>
      <c r="K10" s="17">
        <v>0.14320659187140999</v>
      </c>
      <c r="L10" s="17">
        <v>0.17234744876778299</v>
      </c>
      <c r="M10" s="17">
        <v>0.172546256308415</v>
      </c>
      <c r="N10" s="17">
        <v>3.9778023387685102E-2</v>
      </c>
      <c r="O10" s="17">
        <v>0.20211430292656199</v>
      </c>
      <c r="P10" s="17">
        <v>0.13828816932951099</v>
      </c>
      <c r="Q10" s="17">
        <v>0.25889879625761097</v>
      </c>
      <c r="R10" s="17">
        <v>0.21721184057204901</v>
      </c>
      <c r="S10" s="17">
        <v>0.26219850598530198</v>
      </c>
      <c r="T10" s="17">
        <v>0.16275317416600399</v>
      </c>
      <c r="U10" s="17">
        <v>0.21549111782511701</v>
      </c>
      <c r="V10" s="17">
        <v>0.213936936611754</v>
      </c>
      <c r="W10" s="17">
        <v>0.170596768952119</v>
      </c>
      <c r="X10" s="17">
        <v>9.1313988795110004E-2</v>
      </c>
      <c r="Y10" s="17">
        <v>0.14900473828271499</v>
      </c>
      <c r="Z10" s="17">
        <v>4.7266714885994203E-2</v>
      </c>
      <c r="AA10" s="17"/>
      <c r="AB10" s="17">
        <v>0.15107544827370001</v>
      </c>
      <c r="AC10" s="17">
        <v>0.18269250352094099</v>
      </c>
      <c r="AD10" s="17">
        <v>0.17456381142972299</v>
      </c>
      <c r="AE10" s="17">
        <v>0.182798858172286</v>
      </c>
      <c r="AF10" s="17"/>
      <c r="AG10" s="17">
        <v>0.167773003828395</v>
      </c>
      <c r="AH10" s="17">
        <v>0.18297245435467999</v>
      </c>
      <c r="AI10" s="17">
        <v>0.19372801545035701</v>
      </c>
      <c r="AJ10" s="17">
        <v>9.99574042541784E-2</v>
      </c>
      <c r="AK10" s="17"/>
      <c r="AL10" s="17">
        <v>0.207319295505771</v>
      </c>
      <c r="AM10" s="17">
        <v>0.17483716911439601</v>
      </c>
      <c r="AN10" s="17">
        <v>0.267982613168674</v>
      </c>
      <c r="AO10" s="17">
        <v>5.5253850427267902E-2</v>
      </c>
      <c r="AP10" s="17">
        <v>0.110822900967181</v>
      </c>
      <c r="AQ10" s="17">
        <v>0.206684448358193</v>
      </c>
      <c r="AR10" s="17"/>
      <c r="AS10" s="17">
        <v>0.16342660554426</v>
      </c>
      <c r="AT10" s="17">
        <v>0.26795118693126002</v>
      </c>
      <c r="AU10" s="17">
        <v>0.26795118693126002</v>
      </c>
      <c r="AV10" s="17">
        <v>0.16231796513883001</v>
      </c>
      <c r="AW10" s="17">
        <v>0.16015555817577201</v>
      </c>
      <c r="AX10" s="17">
        <v>0.16168501280386999</v>
      </c>
      <c r="AY10" s="17">
        <v>7.5847652924704106E-2</v>
      </c>
      <c r="AZ10" s="17">
        <v>0.143824392299291</v>
      </c>
      <c r="BA10" s="17">
        <v>0</v>
      </c>
      <c r="BB10" s="17"/>
      <c r="BC10" s="17">
        <v>0.17869779471261499</v>
      </c>
      <c r="BD10" s="17">
        <v>0.22410192037197199</v>
      </c>
      <c r="BE10" s="17">
        <v>8.4986329535741298E-2</v>
      </c>
      <c r="BF10" s="17">
        <v>0.121818749567854</v>
      </c>
      <c r="BG10" s="17">
        <v>0.19204241434744301</v>
      </c>
      <c r="BH10" s="17">
        <v>0</v>
      </c>
      <c r="BI10" s="17"/>
      <c r="BJ10" s="17">
        <v>0.22403428944669401</v>
      </c>
      <c r="BK10" s="17">
        <v>0.124137528508447</v>
      </c>
      <c r="BL10" s="17">
        <v>0.15297647716607199</v>
      </c>
      <c r="BM10" s="17">
        <v>0.14835022034713999</v>
      </c>
      <c r="BN10" s="17">
        <v>0.233572311631943</v>
      </c>
      <c r="BO10" s="17">
        <v>0.16839460372547599</v>
      </c>
      <c r="BP10" s="17"/>
      <c r="BQ10" s="17">
        <v>0.153468521026733</v>
      </c>
      <c r="BR10" s="17">
        <v>0.210991069393416</v>
      </c>
      <c r="BS10" s="17"/>
      <c r="BT10" s="17">
        <v>0.170321322420768</v>
      </c>
      <c r="BU10" s="17">
        <v>0.172474214862751</v>
      </c>
      <c r="BV10" s="17"/>
      <c r="BW10" s="17">
        <v>0.17090924767910601</v>
      </c>
      <c r="BX10" s="17" t="s">
        <v>136</v>
      </c>
    </row>
    <row r="11" spans="2:76" ht="29" x14ac:dyDescent="0.35">
      <c r="B11" s="18" t="s">
        <v>437</v>
      </c>
      <c r="C11" s="17">
        <v>0.635392927015487</v>
      </c>
      <c r="D11" s="17">
        <v>0.66052868136033904</v>
      </c>
      <c r="E11" s="17">
        <v>0.61122790727051701</v>
      </c>
      <c r="F11" s="17"/>
      <c r="G11" s="17">
        <v>0.61566572403890596</v>
      </c>
      <c r="H11" s="17">
        <v>0.62215985871179302</v>
      </c>
      <c r="I11" s="17">
        <v>0.65176406982249602</v>
      </c>
      <c r="J11" s="17"/>
      <c r="K11" s="17">
        <v>0.66300928392053804</v>
      </c>
      <c r="L11" s="17">
        <v>0.64985929505840301</v>
      </c>
      <c r="M11" s="17">
        <v>0.72084107024261201</v>
      </c>
      <c r="N11" s="17">
        <v>0.75977059002378</v>
      </c>
      <c r="O11" s="17">
        <v>0.59990084505514096</v>
      </c>
      <c r="P11" s="17">
        <v>0.58447915190402</v>
      </c>
      <c r="Q11" s="17">
        <v>0.45161111984628499</v>
      </c>
      <c r="R11" s="17">
        <v>0.63887667495002798</v>
      </c>
      <c r="S11" s="17">
        <v>0.58195485611420605</v>
      </c>
      <c r="T11" s="17">
        <v>0.65478988591371701</v>
      </c>
      <c r="U11" s="17">
        <v>0.63008548143931697</v>
      </c>
      <c r="V11" s="17">
        <v>0.39406708016705599</v>
      </c>
      <c r="W11" s="17">
        <v>0.53224338685995898</v>
      </c>
      <c r="X11" s="17">
        <v>0.63822418604206399</v>
      </c>
      <c r="Y11" s="17">
        <v>0.70397893926089306</v>
      </c>
      <c r="Z11" s="17">
        <v>0.80472878671163395</v>
      </c>
      <c r="AA11" s="17"/>
      <c r="AB11" s="17">
        <v>0.586095247382453</v>
      </c>
      <c r="AC11" s="17">
        <v>0.63993731951013999</v>
      </c>
      <c r="AD11" s="17">
        <v>0.65172692022211398</v>
      </c>
      <c r="AE11" s="17">
        <v>0.66060465469354601</v>
      </c>
      <c r="AF11" s="17"/>
      <c r="AG11" s="17">
        <v>0.62796144003703303</v>
      </c>
      <c r="AH11" s="17">
        <v>0.675168600886356</v>
      </c>
      <c r="AI11" s="17">
        <v>0.64764981527904097</v>
      </c>
      <c r="AJ11" s="17">
        <v>0.90004259574582202</v>
      </c>
      <c r="AK11" s="17"/>
      <c r="AL11" s="17">
        <v>0.61098167691448202</v>
      </c>
      <c r="AM11" s="17">
        <v>0.66817340919225499</v>
      </c>
      <c r="AN11" s="17">
        <v>0.384634320470709</v>
      </c>
      <c r="AO11" s="17">
        <v>0.78868067011323495</v>
      </c>
      <c r="AP11" s="17">
        <v>0.55433362980974299</v>
      </c>
      <c r="AQ11" s="17">
        <v>0.58404579435753301</v>
      </c>
      <c r="AR11" s="17"/>
      <c r="AS11" s="17">
        <v>0.62524107808096496</v>
      </c>
      <c r="AT11" s="17">
        <v>0.58624078309222105</v>
      </c>
      <c r="AU11" s="17">
        <v>0.58624078309222105</v>
      </c>
      <c r="AV11" s="17">
        <v>0.66877369642418205</v>
      </c>
      <c r="AW11" s="17">
        <v>0.70612514234524304</v>
      </c>
      <c r="AX11" s="17">
        <v>0.62612101947522603</v>
      </c>
      <c r="AY11" s="17">
        <v>0.51201093203679005</v>
      </c>
      <c r="AZ11" s="17">
        <v>0.62333030949615897</v>
      </c>
      <c r="BA11" s="17">
        <v>1</v>
      </c>
      <c r="BB11" s="17"/>
      <c r="BC11" s="17">
        <v>0.66214141523933301</v>
      </c>
      <c r="BD11" s="17">
        <v>0.59054337304381499</v>
      </c>
      <c r="BE11" s="17">
        <v>0.56571234450125896</v>
      </c>
      <c r="BF11" s="17">
        <v>0.62668003356548596</v>
      </c>
      <c r="BG11" s="17">
        <v>0.64031720253588198</v>
      </c>
      <c r="BH11" s="17">
        <v>0.56330806809523104</v>
      </c>
      <c r="BI11" s="17"/>
      <c r="BJ11" s="17">
        <v>0.60907054082721201</v>
      </c>
      <c r="BK11" s="17">
        <v>0.71369461267086798</v>
      </c>
      <c r="BL11" s="17">
        <v>0.58068962478701402</v>
      </c>
      <c r="BM11" s="17">
        <v>0.668983260920337</v>
      </c>
      <c r="BN11" s="17">
        <v>0.56718944531082105</v>
      </c>
      <c r="BO11" s="17">
        <v>0.57143614750310801</v>
      </c>
      <c r="BP11" s="17"/>
      <c r="BQ11" s="17">
        <v>0.65117685601245501</v>
      </c>
      <c r="BR11" s="17">
        <v>0.60413323081445702</v>
      </c>
      <c r="BS11" s="17"/>
      <c r="BT11" s="17">
        <v>0.63289868197781196</v>
      </c>
      <c r="BU11" s="17">
        <v>0.64148347248349402</v>
      </c>
      <c r="BV11" s="17"/>
      <c r="BW11" s="17">
        <v>0.635392927015487</v>
      </c>
      <c r="BX11" s="17" t="s">
        <v>136</v>
      </c>
    </row>
    <row r="12" spans="2:76" ht="29" x14ac:dyDescent="0.35">
      <c r="B12" s="18" t="s">
        <v>438</v>
      </c>
      <c r="C12" s="17">
        <v>2.9826437390990099E-2</v>
      </c>
      <c r="D12" s="17">
        <v>2.5446838661709499E-2</v>
      </c>
      <c r="E12" s="17">
        <v>3.4036897451831298E-2</v>
      </c>
      <c r="F12" s="17"/>
      <c r="G12" s="17">
        <v>2.81413776631931E-2</v>
      </c>
      <c r="H12" s="17">
        <v>2.8208165955671698E-2</v>
      </c>
      <c r="I12" s="17">
        <v>3.1576315161258701E-2</v>
      </c>
      <c r="J12" s="17"/>
      <c r="K12" s="17">
        <v>1.97925105470519E-2</v>
      </c>
      <c r="L12" s="17">
        <v>2.2664100141481399E-2</v>
      </c>
      <c r="M12" s="17">
        <v>3.9586966684213402E-2</v>
      </c>
      <c r="N12" s="17">
        <v>0</v>
      </c>
      <c r="O12" s="17">
        <v>0</v>
      </c>
      <c r="P12" s="17">
        <v>6.9144084664755606E-2</v>
      </c>
      <c r="Q12" s="17">
        <v>2.07568551921502E-2</v>
      </c>
      <c r="R12" s="17">
        <v>0</v>
      </c>
      <c r="S12" s="17">
        <v>0</v>
      </c>
      <c r="T12" s="17">
        <v>4.3016581897562099E-2</v>
      </c>
      <c r="U12" s="17">
        <v>3.9467818307359202E-2</v>
      </c>
      <c r="V12" s="17">
        <v>9.9377463318452E-2</v>
      </c>
      <c r="W12" s="17">
        <v>9.2633702579391797E-2</v>
      </c>
      <c r="X12" s="17">
        <v>8.9615807525534899E-2</v>
      </c>
      <c r="Y12" s="17">
        <v>0</v>
      </c>
      <c r="Z12" s="17">
        <v>0</v>
      </c>
      <c r="AA12" s="17"/>
      <c r="AB12" s="17">
        <v>4.49754719194655E-2</v>
      </c>
      <c r="AC12" s="17">
        <v>1.8031138539295499E-2</v>
      </c>
      <c r="AD12" s="17">
        <v>3.6215019617904902E-2</v>
      </c>
      <c r="AE12" s="17">
        <v>2.31304230501427E-2</v>
      </c>
      <c r="AF12" s="17"/>
      <c r="AG12" s="17">
        <v>3.2128381493422203E-2</v>
      </c>
      <c r="AH12" s="17">
        <v>2.2208366979581898E-2</v>
      </c>
      <c r="AI12" s="17">
        <v>2.9185716216870002E-2</v>
      </c>
      <c r="AJ12" s="17">
        <v>0</v>
      </c>
      <c r="AK12" s="17"/>
      <c r="AL12" s="17">
        <v>4.77510063148038E-2</v>
      </c>
      <c r="AM12" s="17">
        <v>2.03112508412433E-2</v>
      </c>
      <c r="AN12" s="17">
        <v>4.1793612301683297E-2</v>
      </c>
      <c r="AO12" s="17">
        <v>0</v>
      </c>
      <c r="AP12" s="17">
        <v>5.8459690504270301E-2</v>
      </c>
      <c r="AQ12" s="17">
        <v>5.6959143599099302E-2</v>
      </c>
      <c r="AR12" s="17"/>
      <c r="AS12" s="17">
        <v>4.10245354500514E-2</v>
      </c>
      <c r="AT12" s="17">
        <v>1.8221679580286601E-2</v>
      </c>
      <c r="AU12" s="17">
        <v>1.8221679580286601E-2</v>
      </c>
      <c r="AV12" s="17">
        <v>2.06439976353276E-2</v>
      </c>
      <c r="AW12" s="17">
        <v>3.1341142615213001E-2</v>
      </c>
      <c r="AX12" s="17">
        <v>0</v>
      </c>
      <c r="AY12" s="17">
        <v>0</v>
      </c>
      <c r="AZ12" s="17">
        <v>3.0397308564659799E-2</v>
      </c>
      <c r="BA12" s="17">
        <v>0</v>
      </c>
      <c r="BB12" s="17"/>
      <c r="BC12" s="17">
        <v>1.72735647222814E-2</v>
      </c>
      <c r="BD12" s="17">
        <v>4.0524371701466097E-2</v>
      </c>
      <c r="BE12" s="17">
        <v>8.3761652767742806E-2</v>
      </c>
      <c r="BF12" s="17">
        <v>3.7254818727904197E-2</v>
      </c>
      <c r="BG12" s="17">
        <v>2.6339640068058098E-2</v>
      </c>
      <c r="BH12" s="17">
        <v>6.9876430709629997E-2</v>
      </c>
      <c r="BI12" s="17"/>
      <c r="BJ12" s="17">
        <v>9.8821501395711091E-3</v>
      </c>
      <c r="BK12" s="17">
        <v>1.43760521353988E-2</v>
      </c>
      <c r="BL12" s="17">
        <v>7.3431591419162001E-2</v>
      </c>
      <c r="BM12" s="17">
        <v>4.1401035907372603E-2</v>
      </c>
      <c r="BN12" s="17">
        <v>1.8159772059081002E-2</v>
      </c>
      <c r="BO12" s="17">
        <v>4.7847924436685799E-2</v>
      </c>
      <c r="BP12" s="17"/>
      <c r="BQ12" s="17">
        <v>3.6165832876304101E-2</v>
      </c>
      <c r="BR12" s="17">
        <v>1.5841000219521499E-2</v>
      </c>
      <c r="BS12" s="17"/>
      <c r="BT12" s="17">
        <v>4.3023559750160902E-2</v>
      </c>
      <c r="BU12" s="17">
        <v>1.5214230024717701E-2</v>
      </c>
      <c r="BV12" s="17"/>
      <c r="BW12" s="17">
        <v>2.9826437390990099E-2</v>
      </c>
      <c r="BX12" s="17" t="s">
        <v>136</v>
      </c>
    </row>
    <row r="13" spans="2:76" ht="29" x14ac:dyDescent="0.35">
      <c r="B13" s="18" t="s">
        <v>439</v>
      </c>
      <c r="C13" s="17">
        <v>2.0707903593520101E-2</v>
      </c>
      <c r="D13" s="17">
        <v>2.4499175411131099E-2</v>
      </c>
      <c r="E13" s="17">
        <v>1.7063049451719201E-2</v>
      </c>
      <c r="F13" s="17"/>
      <c r="G13" s="17">
        <v>2.06375178067193E-2</v>
      </c>
      <c r="H13" s="17">
        <v>2.41833081131007E-2</v>
      </c>
      <c r="I13" s="17">
        <v>1.8228744381486899E-2</v>
      </c>
      <c r="J13" s="17"/>
      <c r="K13" s="17">
        <v>3.4181643464418703E-2</v>
      </c>
      <c r="L13" s="17">
        <v>1.1326750625021101E-2</v>
      </c>
      <c r="M13" s="17">
        <v>0</v>
      </c>
      <c r="N13" s="17">
        <v>0</v>
      </c>
      <c r="O13" s="17">
        <v>0.19798485201829699</v>
      </c>
      <c r="P13" s="17">
        <v>6.8358258362451907E-2</v>
      </c>
      <c r="Q13" s="17">
        <v>0</v>
      </c>
      <c r="R13" s="17">
        <v>0</v>
      </c>
      <c r="S13" s="17">
        <v>0</v>
      </c>
      <c r="T13" s="17">
        <v>2.954944832663E-2</v>
      </c>
      <c r="U13" s="17">
        <v>0</v>
      </c>
      <c r="V13" s="17">
        <v>0</v>
      </c>
      <c r="W13" s="17">
        <v>6.0134444547057499E-2</v>
      </c>
      <c r="X13" s="17">
        <v>8.9532028842181505E-2</v>
      </c>
      <c r="Y13" s="17">
        <v>0</v>
      </c>
      <c r="Z13" s="17">
        <v>0</v>
      </c>
      <c r="AA13" s="17"/>
      <c r="AB13" s="17">
        <v>1.1370507994566599E-2</v>
      </c>
      <c r="AC13" s="17">
        <v>2.7968401499296799E-2</v>
      </c>
      <c r="AD13" s="17">
        <v>3.16671555273998E-2</v>
      </c>
      <c r="AE13" s="17">
        <v>1.3472184324699699E-2</v>
      </c>
      <c r="AF13" s="17"/>
      <c r="AG13" s="17">
        <v>2.15597802509583E-2</v>
      </c>
      <c r="AH13" s="17">
        <v>0</v>
      </c>
      <c r="AI13" s="17">
        <v>2.8508318016348001E-2</v>
      </c>
      <c r="AJ13" s="17">
        <v>0</v>
      </c>
      <c r="AK13" s="17"/>
      <c r="AL13" s="17">
        <v>1.8215425698549802E-2</v>
      </c>
      <c r="AM13" s="17">
        <v>1.00757503085388E-2</v>
      </c>
      <c r="AN13" s="17">
        <v>5.4701926805998002E-2</v>
      </c>
      <c r="AO13" s="17">
        <v>7.0414212260227704E-2</v>
      </c>
      <c r="AP13" s="17">
        <v>4.9865971054581702E-2</v>
      </c>
      <c r="AQ13" s="17">
        <v>0</v>
      </c>
      <c r="AR13" s="17"/>
      <c r="AS13" s="17">
        <v>1.8186060713346001E-2</v>
      </c>
      <c r="AT13" s="17">
        <v>1.88104459398423E-2</v>
      </c>
      <c r="AU13" s="17">
        <v>1.88104459398423E-2</v>
      </c>
      <c r="AV13" s="17">
        <v>3.0804780928143101E-2</v>
      </c>
      <c r="AW13" s="17">
        <v>3.4991634400263198E-2</v>
      </c>
      <c r="AX13" s="17">
        <v>0</v>
      </c>
      <c r="AY13" s="17">
        <v>6.6787482685590704E-2</v>
      </c>
      <c r="AZ13" s="17">
        <v>0</v>
      </c>
      <c r="BA13" s="17">
        <v>0</v>
      </c>
      <c r="BB13" s="17"/>
      <c r="BC13" s="17">
        <v>5.6722580656523702E-3</v>
      </c>
      <c r="BD13" s="17">
        <v>3.81416565087545E-2</v>
      </c>
      <c r="BE13" s="17">
        <v>3.70919239994335E-2</v>
      </c>
      <c r="BF13" s="17">
        <v>3.36560894309356E-2</v>
      </c>
      <c r="BG13" s="17">
        <v>2.1279586187125801E-2</v>
      </c>
      <c r="BH13" s="17">
        <v>0</v>
      </c>
      <c r="BI13" s="17"/>
      <c r="BJ13" s="17">
        <v>2.02954834253554E-2</v>
      </c>
      <c r="BK13" s="17">
        <v>1.5315343634851999E-2</v>
      </c>
      <c r="BL13" s="17">
        <v>6.3314950168904593E-2</v>
      </c>
      <c r="BM13" s="17">
        <v>1.4518656320607001E-2</v>
      </c>
      <c r="BN13" s="17">
        <v>1.2844405318083301E-2</v>
      </c>
      <c r="BO13" s="17">
        <v>2.0569021995074901E-2</v>
      </c>
      <c r="BP13" s="17"/>
      <c r="BQ13" s="17">
        <v>2.3502798045973699E-2</v>
      </c>
      <c r="BR13" s="17">
        <v>1.45900152505946E-2</v>
      </c>
      <c r="BS13" s="17"/>
      <c r="BT13" s="17">
        <v>1.10179382314781E-2</v>
      </c>
      <c r="BU13" s="17">
        <v>2.9391664087004499E-2</v>
      </c>
      <c r="BV13" s="17"/>
      <c r="BW13" s="17">
        <v>2.0707903593520101E-2</v>
      </c>
      <c r="BX13" s="17" t="s">
        <v>136</v>
      </c>
    </row>
    <row r="14" spans="2:76" ht="43.5" x14ac:dyDescent="0.35">
      <c r="B14" s="18" t="s">
        <v>440</v>
      </c>
      <c r="C14" s="17">
        <v>3.1125655014458901E-2</v>
      </c>
      <c r="D14" s="17">
        <v>4.4994951544877197E-2</v>
      </c>
      <c r="E14" s="17">
        <v>1.7791986173322401E-2</v>
      </c>
      <c r="F14" s="17"/>
      <c r="G14" s="17">
        <v>1.1672328230718201E-2</v>
      </c>
      <c r="H14" s="17">
        <v>3.7035829286661402E-2</v>
      </c>
      <c r="I14" s="17">
        <v>3.3611741597358601E-2</v>
      </c>
      <c r="J14" s="17"/>
      <c r="K14" s="17">
        <v>1.6380679748397801E-2</v>
      </c>
      <c r="L14" s="17">
        <v>3.5843423282640202E-2</v>
      </c>
      <c r="M14" s="17">
        <v>3.4262737058464797E-2</v>
      </c>
      <c r="N14" s="17">
        <v>8.0063904291271706E-2</v>
      </c>
      <c r="O14" s="17">
        <v>0</v>
      </c>
      <c r="P14" s="17">
        <v>0</v>
      </c>
      <c r="Q14" s="17">
        <v>4.1271465424003402E-2</v>
      </c>
      <c r="R14" s="17">
        <v>1.6975875109636E-2</v>
      </c>
      <c r="S14" s="17">
        <v>5.22726018482121E-2</v>
      </c>
      <c r="T14" s="17">
        <v>2.9446339067083001E-2</v>
      </c>
      <c r="U14" s="17">
        <v>3.8970273566768798E-2</v>
      </c>
      <c r="V14" s="17">
        <v>0</v>
      </c>
      <c r="W14" s="17">
        <v>8.8620390223845699E-2</v>
      </c>
      <c r="X14" s="17">
        <v>0</v>
      </c>
      <c r="Y14" s="17">
        <v>0</v>
      </c>
      <c r="Z14" s="17">
        <v>0</v>
      </c>
      <c r="AA14" s="17"/>
      <c r="AB14" s="17">
        <v>3.0319610007919499E-2</v>
      </c>
      <c r="AC14" s="17">
        <v>2.61096756894614E-2</v>
      </c>
      <c r="AD14" s="17">
        <v>2.75856153308329E-2</v>
      </c>
      <c r="AE14" s="17">
        <v>3.3877262903860103E-2</v>
      </c>
      <c r="AF14" s="17"/>
      <c r="AG14" s="17">
        <v>3.0392044128076199E-2</v>
      </c>
      <c r="AH14" s="17">
        <v>5.7188067487208998E-2</v>
      </c>
      <c r="AI14" s="17">
        <v>1.76859228894507E-2</v>
      </c>
      <c r="AJ14" s="17">
        <v>0</v>
      </c>
      <c r="AK14" s="17"/>
      <c r="AL14" s="17">
        <v>1.6962790173322799E-2</v>
      </c>
      <c r="AM14" s="17">
        <v>6.0993553611430398E-2</v>
      </c>
      <c r="AN14" s="17">
        <v>5.1572715135352401E-2</v>
      </c>
      <c r="AO14" s="17">
        <v>0</v>
      </c>
      <c r="AP14" s="17">
        <v>5.7330953828967197E-2</v>
      </c>
      <c r="AQ14" s="17">
        <v>1.9419706241180799E-2</v>
      </c>
      <c r="AR14" s="17"/>
      <c r="AS14" s="17">
        <v>3.98859217333064E-2</v>
      </c>
      <c r="AT14" s="17">
        <v>0</v>
      </c>
      <c r="AU14" s="17">
        <v>0</v>
      </c>
      <c r="AV14" s="17">
        <v>3.9465192756852598E-2</v>
      </c>
      <c r="AW14" s="17">
        <v>1.55092418893009E-2</v>
      </c>
      <c r="AX14" s="17">
        <v>7.3049177314414099E-2</v>
      </c>
      <c r="AY14" s="17">
        <v>0</v>
      </c>
      <c r="AZ14" s="17">
        <v>0</v>
      </c>
      <c r="BA14" s="17">
        <v>0</v>
      </c>
      <c r="BB14" s="17"/>
      <c r="BC14" s="17">
        <v>2.24395957371709E-2</v>
      </c>
      <c r="BD14" s="17">
        <v>1.6235346112727499E-2</v>
      </c>
      <c r="BE14" s="17">
        <v>4.16063928072299E-2</v>
      </c>
      <c r="BF14" s="17">
        <v>3.7712369442147599E-2</v>
      </c>
      <c r="BG14" s="17">
        <v>3.4806690173758703E-2</v>
      </c>
      <c r="BH14" s="17">
        <v>9.6517753117359995E-2</v>
      </c>
      <c r="BI14" s="17"/>
      <c r="BJ14" s="17">
        <v>3.8428850259049602E-2</v>
      </c>
      <c r="BK14" s="17">
        <v>3.27267793700192E-2</v>
      </c>
      <c r="BL14" s="17">
        <v>1.9431393284023501E-2</v>
      </c>
      <c r="BM14" s="17">
        <v>3.9612393585377201E-2</v>
      </c>
      <c r="BN14" s="17">
        <v>1.05636573773296E-2</v>
      </c>
      <c r="BO14" s="17">
        <v>3.8747459532778798E-2</v>
      </c>
      <c r="BP14" s="17"/>
      <c r="BQ14" s="17">
        <v>2.8356198799360299E-2</v>
      </c>
      <c r="BR14" s="17">
        <v>3.75156493002217E-2</v>
      </c>
      <c r="BS14" s="17"/>
      <c r="BT14" s="17">
        <v>2.8888878879345398E-2</v>
      </c>
      <c r="BU14" s="17">
        <v>3.3291370951435501E-2</v>
      </c>
      <c r="BV14" s="17"/>
      <c r="BW14" s="17">
        <v>3.1125655014458901E-2</v>
      </c>
      <c r="BX14" s="17" t="s">
        <v>136</v>
      </c>
    </row>
    <row r="15" spans="2:76" x14ac:dyDescent="0.35">
      <c r="B15" s="18" t="s">
        <v>97</v>
      </c>
      <c r="C15" s="19">
        <v>1.40391885456395E-2</v>
      </c>
      <c r="D15" s="19">
        <v>1.6830939643828501E-2</v>
      </c>
      <c r="E15" s="19">
        <v>1.1355253960457799E-2</v>
      </c>
      <c r="F15" s="19"/>
      <c r="G15" s="19">
        <v>1.0023962713473699E-2</v>
      </c>
      <c r="H15" s="19">
        <v>4.5789098053448801E-3</v>
      </c>
      <c r="I15" s="19">
        <v>2.2245932159570599E-2</v>
      </c>
      <c r="J15" s="19"/>
      <c r="K15" s="19">
        <v>0</v>
      </c>
      <c r="L15" s="19">
        <v>4.76486776162411E-2</v>
      </c>
      <c r="M15" s="19">
        <v>0</v>
      </c>
      <c r="N15" s="19">
        <v>4.0285880903586598E-2</v>
      </c>
      <c r="O15" s="19">
        <v>0</v>
      </c>
      <c r="P15" s="19">
        <v>0</v>
      </c>
      <c r="Q15" s="19">
        <v>2.0495187216190099E-2</v>
      </c>
      <c r="R15" s="19">
        <v>1.9882830311338501E-2</v>
      </c>
      <c r="S15" s="19">
        <v>0</v>
      </c>
      <c r="T15" s="19">
        <v>8.2429918774963098E-3</v>
      </c>
      <c r="U15" s="19">
        <v>0</v>
      </c>
      <c r="V15" s="19">
        <v>0</v>
      </c>
      <c r="W15" s="19">
        <v>0</v>
      </c>
      <c r="X15" s="19">
        <v>0</v>
      </c>
      <c r="Y15" s="19">
        <v>0</v>
      </c>
      <c r="Z15" s="19">
        <v>0</v>
      </c>
      <c r="AA15" s="19"/>
      <c r="AB15" s="19">
        <v>1.8360240635144201E-2</v>
      </c>
      <c r="AC15" s="19">
        <v>1.9822930555852599E-2</v>
      </c>
      <c r="AD15" s="19">
        <v>1.00132589181465E-2</v>
      </c>
      <c r="AE15" s="19">
        <v>0</v>
      </c>
      <c r="AF15" s="19"/>
      <c r="AG15" s="19">
        <v>1.5985880668919501E-2</v>
      </c>
      <c r="AH15" s="19">
        <v>0</v>
      </c>
      <c r="AI15" s="19">
        <v>9.1315024661738197E-3</v>
      </c>
      <c r="AJ15" s="19">
        <v>0</v>
      </c>
      <c r="AK15" s="19"/>
      <c r="AL15" s="19">
        <v>1.2860583089442599E-2</v>
      </c>
      <c r="AM15" s="19">
        <v>9.7333691355232302E-3</v>
      </c>
      <c r="AN15" s="19">
        <v>1.7034851767434401E-2</v>
      </c>
      <c r="AO15" s="19">
        <v>3.33328940508427E-2</v>
      </c>
      <c r="AP15" s="19">
        <v>5.9657981683771302E-2</v>
      </c>
      <c r="AQ15" s="19">
        <v>0</v>
      </c>
      <c r="AR15" s="19"/>
      <c r="AS15" s="19">
        <v>1.78846529449656E-2</v>
      </c>
      <c r="AT15" s="19">
        <v>2.20567444260217E-2</v>
      </c>
      <c r="AU15" s="19">
        <v>2.20567444260217E-2</v>
      </c>
      <c r="AV15" s="19">
        <v>1.016367789292E-2</v>
      </c>
      <c r="AW15" s="19">
        <v>0</v>
      </c>
      <c r="AX15" s="19">
        <v>0</v>
      </c>
      <c r="AY15" s="19">
        <v>0</v>
      </c>
      <c r="AZ15" s="19">
        <v>0</v>
      </c>
      <c r="BA15" s="19">
        <v>0</v>
      </c>
      <c r="BB15" s="19"/>
      <c r="BC15" s="19">
        <v>2.4211795100707301E-2</v>
      </c>
      <c r="BD15" s="19">
        <v>0</v>
      </c>
      <c r="BE15" s="19">
        <v>0</v>
      </c>
      <c r="BF15" s="19">
        <v>1.09305181077053E-2</v>
      </c>
      <c r="BG15" s="19">
        <v>1.3615070030260201E-2</v>
      </c>
      <c r="BH15" s="19">
        <v>0</v>
      </c>
      <c r="BI15" s="19"/>
      <c r="BJ15" s="19">
        <v>0</v>
      </c>
      <c r="BK15" s="19">
        <v>8.1428821549225493E-3</v>
      </c>
      <c r="BL15" s="19">
        <v>1.9431393284023501E-2</v>
      </c>
      <c r="BM15" s="19">
        <v>7.0058578639085297E-3</v>
      </c>
      <c r="BN15" s="19">
        <v>2.0655795191617199E-2</v>
      </c>
      <c r="BO15" s="19">
        <v>5.20251306306884E-2</v>
      </c>
      <c r="BP15" s="19"/>
      <c r="BQ15" s="19">
        <v>1.0040687740818999E-2</v>
      </c>
      <c r="BR15" s="19">
        <v>2.3068851567408899E-2</v>
      </c>
      <c r="BS15" s="19"/>
      <c r="BT15" s="19">
        <v>1.48132746183557E-2</v>
      </c>
      <c r="BU15" s="19">
        <v>1.3441510418072599E-2</v>
      </c>
      <c r="BV15" s="19"/>
      <c r="BW15" s="19">
        <v>1.40391885456395E-2</v>
      </c>
      <c r="BX15" s="19" t="s">
        <v>136</v>
      </c>
    </row>
    <row r="16" spans="2:76" x14ac:dyDescent="0.35">
      <c r="B16" s="33" t="s">
        <v>506</v>
      </c>
    </row>
    <row r="17" spans="2:2" x14ac:dyDescent="0.35">
      <c r="B17" t="s">
        <v>100</v>
      </c>
    </row>
    <row r="18" spans="2:2" x14ac:dyDescent="0.35">
      <c r="B18" t="s">
        <v>101</v>
      </c>
    </row>
    <row r="20" spans="2:2" x14ac:dyDescent="0.35">
      <c r="B20"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621</v>
      </c>
      <c r="D7" s="10">
        <v>300</v>
      </c>
      <c r="E7" s="10">
        <v>320</v>
      </c>
      <c r="F7" s="10"/>
      <c r="G7" s="10">
        <v>57</v>
      </c>
      <c r="H7" s="10">
        <v>163</v>
      </c>
      <c r="I7" s="10">
        <v>401</v>
      </c>
      <c r="J7" s="10"/>
      <c r="K7" s="10">
        <v>60</v>
      </c>
      <c r="L7" s="10">
        <v>102</v>
      </c>
      <c r="M7" s="10">
        <v>34</v>
      </c>
      <c r="N7" s="10">
        <v>24</v>
      </c>
      <c r="O7" s="10">
        <v>7</v>
      </c>
      <c r="P7" s="10">
        <v>12</v>
      </c>
      <c r="Q7" s="10">
        <v>56</v>
      </c>
      <c r="R7" s="10">
        <v>63</v>
      </c>
      <c r="S7" s="10">
        <v>17</v>
      </c>
      <c r="T7" s="10">
        <v>127</v>
      </c>
      <c r="U7" s="10">
        <v>26</v>
      </c>
      <c r="V7" s="10">
        <v>14</v>
      </c>
      <c r="W7" s="10">
        <v>32</v>
      </c>
      <c r="X7" s="10">
        <v>11</v>
      </c>
      <c r="Y7" s="10">
        <v>20</v>
      </c>
      <c r="Z7" s="10">
        <v>16</v>
      </c>
      <c r="AA7" s="10"/>
      <c r="AB7" s="10">
        <v>185</v>
      </c>
      <c r="AC7" s="10">
        <v>239</v>
      </c>
      <c r="AD7" s="10">
        <v>100</v>
      </c>
      <c r="AE7" s="10">
        <v>60</v>
      </c>
      <c r="AF7" s="10"/>
      <c r="AG7" s="10">
        <v>421</v>
      </c>
      <c r="AH7" s="10">
        <v>37</v>
      </c>
      <c r="AI7" s="10">
        <v>108</v>
      </c>
      <c r="AJ7" s="10">
        <v>12</v>
      </c>
      <c r="AK7" s="10"/>
      <c r="AL7" s="10">
        <v>181</v>
      </c>
      <c r="AM7" s="10">
        <v>112</v>
      </c>
      <c r="AN7" s="10">
        <v>48</v>
      </c>
      <c r="AO7" s="10">
        <v>37</v>
      </c>
      <c r="AP7" s="10">
        <v>20</v>
      </c>
      <c r="AQ7" s="10">
        <v>38</v>
      </c>
      <c r="AR7" s="10"/>
      <c r="AS7" s="10">
        <v>422</v>
      </c>
      <c r="AT7" s="10">
        <v>93</v>
      </c>
      <c r="AU7" s="10">
        <v>93</v>
      </c>
      <c r="AV7" s="10" t="s">
        <v>135</v>
      </c>
      <c r="AW7" s="10" t="s">
        <v>135</v>
      </c>
      <c r="AX7" s="10" t="s">
        <v>135</v>
      </c>
      <c r="AY7" s="10">
        <v>16</v>
      </c>
      <c r="AZ7" s="10">
        <v>29</v>
      </c>
      <c r="BA7" s="10">
        <v>3</v>
      </c>
      <c r="BB7" s="10"/>
      <c r="BC7" s="10">
        <v>210</v>
      </c>
      <c r="BD7" s="10">
        <v>49</v>
      </c>
      <c r="BE7" s="10">
        <v>22</v>
      </c>
      <c r="BF7" s="10">
        <v>108</v>
      </c>
      <c r="BG7" s="10">
        <v>221</v>
      </c>
      <c r="BH7" s="10">
        <v>10</v>
      </c>
      <c r="BI7" s="10"/>
      <c r="BJ7" s="10">
        <v>89</v>
      </c>
      <c r="BK7" s="10">
        <v>137</v>
      </c>
      <c r="BL7" s="10">
        <v>58</v>
      </c>
      <c r="BM7" s="10">
        <v>170</v>
      </c>
      <c r="BN7" s="10">
        <v>90</v>
      </c>
      <c r="BO7" s="10">
        <v>77</v>
      </c>
      <c r="BP7" s="10"/>
      <c r="BQ7" s="10">
        <v>437</v>
      </c>
      <c r="BR7" s="10">
        <v>182</v>
      </c>
      <c r="BS7" s="10"/>
      <c r="BT7" s="10">
        <v>306</v>
      </c>
      <c r="BU7" s="10">
        <v>311</v>
      </c>
      <c r="BV7" s="10"/>
      <c r="BW7" s="10">
        <v>410</v>
      </c>
      <c r="BX7" s="10">
        <v>198</v>
      </c>
    </row>
    <row r="8" spans="2:76" ht="30" customHeight="1" x14ac:dyDescent="0.35">
      <c r="B8" s="11" t="s">
        <v>20</v>
      </c>
      <c r="C8" s="11">
        <v>628</v>
      </c>
      <c r="D8" s="11">
        <v>290</v>
      </c>
      <c r="E8" s="11">
        <v>337</v>
      </c>
      <c r="F8" s="11"/>
      <c r="G8" s="11">
        <v>53</v>
      </c>
      <c r="H8" s="11">
        <v>154</v>
      </c>
      <c r="I8" s="11">
        <v>421</v>
      </c>
      <c r="J8" s="11"/>
      <c r="K8" s="11">
        <v>76</v>
      </c>
      <c r="L8" s="11">
        <v>107</v>
      </c>
      <c r="M8" s="11">
        <v>30</v>
      </c>
      <c r="N8" s="11">
        <v>22</v>
      </c>
      <c r="O8" s="11">
        <v>7</v>
      </c>
      <c r="P8" s="11">
        <v>11</v>
      </c>
      <c r="Q8" s="11">
        <v>55</v>
      </c>
      <c r="R8" s="11">
        <v>67</v>
      </c>
      <c r="S8" s="11">
        <v>16</v>
      </c>
      <c r="T8" s="11">
        <v>128</v>
      </c>
      <c r="U8" s="11">
        <v>26</v>
      </c>
      <c r="V8" s="11">
        <v>10</v>
      </c>
      <c r="W8" s="11">
        <v>28</v>
      </c>
      <c r="X8" s="11">
        <v>14</v>
      </c>
      <c r="Y8" s="11">
        <v>19</v>
      </c>
      <c r="Z8" s="11">
        <v>13</v>
      </c>
      <c r="AA8" s="11"/>
      <c r="AB8" s="11">
        <v>186</v>
      </c>
      <c r="AC8" s="11">
        <v>243</v>
      </c>
      <c r="AD8" s="11">
        <v>101</v>
      </c>
      <c r="AE8" s="11">
        <v>59</v>
      </c>
      <c r="AF8" s="11"/>
      <c r="AG8" s="11">
        <v>431</v>
      </c>
      <c r="AH8" s="11">
        <v>35</v>
      </c>
      <c r="AI8" s="11">
        <v>106</v>
      </c>
      <c r="AJ8" s="11">
        <v>12</v>
      </c>
      <c r="AK8" s="11"/>
      <c r="AL8" s="11">
        <v>183</v>
      </c>
      <c r="AM8" s="11">
        <v>117</v>
      </c>
      <c r="AN8" s="11">
        <v>48</v>
      </c>
      <c r="AO8" s="11">
        <v>37</v>
      </c>
      <c r="AP8" s="11">
        <v>22</v>
      </c>
      <c r="AQ8" s="11">
        <v>37</v>
      </c>
      <c r="AR8" s="11"/>
      <c r="AS8" s="11">
        <v>431</v>
      </c>
      <c r="AT8" s="11">
        <v>95</v>
      </c>
      <c r="AU8" s="11">
        <v>95</v>
      </c>
      <c r="AV8" s="11" t="s">
        <v>135</v>
      </c>
      <c r="AW8" s="11" t="s">
        <v>135</v>
      </c>
      <c r="AX8" s="11" t="s">
        <v>135</v>
      </c>
      <c r="AY8" s="11">
        <v>15</v>
      </c>
      <c r="AZ8" s="11">
        <v>27</v>
      </c>
      <c r="BA8" s="11">
        <v>3</v>
      </c>
      <c r="BB8" s="11"/>
      <c r="BC8" s="11">
        <v>218</v>
      </c>
      <c r="BD8" s="11">
        <v>49</v>
      </c>
      <c r="BE8" s="11">
        <v>22</v>
      </c>
      <c r="BF8" s="11">
        <v>104</v>
      </c>
      <c r="BG8" s="11">
        <v>224</v>
      </c>
      <c r="BH8" s="11">
        <v>10</v>
      </c>
      <c r="BI8" s="11"/>
      <c r="BJ8" s="11">
        <v>85</v>
      </c>
      <c r="BK8" s="11">
        <v>139</v>
      </c>
      <c r="BL8" s="11">
        <v>57</v>
      </c>
      <c r="BM8" s="11">
        <v>176</v>
      </c>
      <c r="BN8" s="11">
        <v>93</v>
      </c>
      <c r="BO8" s="11">
        <v>78</v>
      </c>
      <c r="BP8" s="11"/>
      <c r="BQ8" s="11">
        <v>440</v>
      </c>
      <c r="BR8" s="11">
        <v>186</v>
      </c>
      <c r="BS8" s="11"/>
      <c r="BT8" s="11">
        <v>312</v>
      </c>
      <c r="BU8" s="11">
        <v>312</v>
      </c>
      <c r="BV8" s="11"/>
      <c r="BW8" s="11">
        <v>408</v>
      </c>
      <c r="BX8" s="11">
        <v>206</v>
      </c>
    </row>
    <row r="9" spans="2:76" x14ac:dyDescent="0.35">
      <c r="B9" s="18" t="s">
        <v>157</v>
      </c>
      <c r="C9" s="17">
        <v>0.101109247673227</v>
      </c>
      <c r="D9" s="17">
        <v>9.1927783426051998E-2</v>
      </c>
      <c r="E9" s="17">
        <v>0.109294109107186</v>
      </c>
      <c r="F9" s="17"/>
      <c r="G9" s="17">
        <v>0.30635613422087699</v>
      </c>
      <c r="H9" s="17">
        <v>0.14550111591342499</v>
      </c>
      <c r="I9" s="17">
        <v>5.8982866175754697E-2</v>
      </c>
      <c r="J9" s="17"/>
      <c r="K9" s="17">
        <v>6.7751340563791507E-2</v>
      </c>
      <c r="L9" s="17">
        <v>5.81066779867183E-2</v>
      </c>
      <c r="M9" s="17">
        <v>8.6692359193944704E-2</v>
      </c>
      <c r="N9" s="17">
        <v>0.253400007722905</v>
      </c>
      <c r="O9" s="17">
        <v>0</v>
      </c>
      <c r="P9" s="17">
        <v>7.9667640905502796E-2</v>
      </c>
      <c r="Q9" s="17">
        <v>0.10127116878553501</v>
      </c>
      <c r="R9" s="17">
        <v>0.112561789265527</v>
      </c>
      <c r="S9" s="17">
        <v>5.6076823892714997E-2</v>
      </c>
      <c r="T9" s="17">
        <v>0.121280289412747</v>
      </c>
      <c r="U9" s="17">
        <v>7.5529326593983703E-2</v>
      </c>
      <c r="V9" s="17">
        <v>0.21006098724790301</v>
      </c>
      <c r="W9" s="17">
        <v>0.145508768317516</v>
      </c>
      <c r="X9" s="17">
        <v>8.8207017894320797E-2</v>
      </c>
      <c r="Y9" s="17">
        <v>9.7156813319599106E-2</v>
      </c>
      <c r="Z9" s="17">
        <v>0.179963666772611</v>
      </c>
      <c r="AA9" s="17"/>
      <c r="AB9" s="17">
        <v>0.149963551682429</v>
      </c>
      <c r="AC9" s="17">
        <v>8.6008323009378898E-2</v>
      </c>
      <c r="AD9" s="17">
        <v>0.107647469584938</v>
      </c>
      <c r="AE9" s="17">
        <v>1.6192608028519202E-2</v>
      </c>
      <c r="AF9" s="17"/>
      <c r="AG9" s="17">
        <v>0.107335149614585</v>
      </c>
      <c r="AH9" s="17">
        <v>2.61427881033954E-2</v>
      </c>
      <c r="AI9" s="17">
        <v>0.105101350915172</v>
      </c>
      <c r="AJ9" s="17">
        <v>0.17832348156764299</v>
      </c>
      <c r="AK9" s="17"/>
      <c r="AL9" s="17">
        <v>0.12245045375366601</v>
      </c>
      <c r="AM9" s="17">
        <v>4.9335479387326797E-2</v>
      </c>
      <c r="AN9" s="17">
        <v>0.110972442526467</v>
      </c>
      <c r="AO9" s="17">
        <v>0.15743444858088701</v>
      </c>
      <c r="AP9" s="17">
        <v>5.1288333520687901E-2</v>
      </c>
      <c r="AQ9" s="17">
        <v>0.14831732127014399</v>
      </c>
      <c r="AR9" s="17"/>
      <c r="AS9" s="17">
        <v>8.2760339984808806E-2</v>
      </c>
      <c r="AT9" s="17">
        <v>6.3890693324016895E-2</v>
      </c>
      <c r="AU9" s="17">
        <v>6.3890693324016895E-2</v>
      </c>
      <c r="AV9" s="17" t="s">
        <v>136</v>
      </c>
      <c r="AW9" s="17" t="s">
        <v>136</v>
      </c>
      <c r="AX9" s="17" t="s">
        <v>136</v>
      </c>
      <c r="AY9" s="17">
        <v>0.286275854009376</v>
      </c>
      <c r="AZ9" s="17">
        <v>0.26724479830397102</v>
      </c>
      <c r="BA9" s="17">
        <v>0.62483990963455605</v>
      </c>
      <c r="BB9" s="17"/>
      <c r="BC9" s="17">
        <v>5.4520254907696603E-2</v>
      </c>
      <c r="BD9" s="17">
        <v>0.110531931917544</v>
      </c>
      <c r="BE9" s="17">
        <v>0.12840838422869899</v>
      </c>
      <c r="BF9" s="17">
        <v>8.6316055702987504E-2</v>
      </c>
      <c r="BG9" s="17">
        <v>0.14117296403538199</v>
      </c>
      <c r="BH9" s="17">
        <v>0.27329020468762999</v>
      </c>
      <c r="BI9" s="17"/>
      <c r="BJ9" s="17">
        <v>0.11572028820786601</v>
      </c>
      <c r="BK9" s="17">
        <v>7.5850704666501997E-2</v>
      </c>
      <c r="BL9" s="17">
        <v>9.4494540345779601E-2</v>
      </c>
      <c r="BM9" s="17">
        <v>0.12177132101267001</v>
      </c>
      <c r="BN9" s="17">
        <v>9.1654883375128504E-2</v>
      </c>
      <c r="BO9" s="17">
        <v>9.95563970073544E-2</v>
      </c>
      <c r="BP9" s="17"/>
      <c r="BQ9" s="17">
        <v>9.7137779872277993E-2</v>
      </c>
      <c r="BR9" s="17">
        <v>0.105560167368889</v>
      </c>
      <c r="BS9" s="17"/>
      <c r="BT9" s="17">
        <v>7.0068547413018101E-2</v>
      </c>
      <c r="BU9" s="17">
        <v>0.13046131227069399</v>
      </c>
      <c r="BV9" s="17"/>
      <c r="BW9" s="17">
        <v>0.114559268390346</v>
      </c>
      <c r="BX9" s="17">
        <v>7.5745509485880602E-2</v>
      </c>
    </row>
    <row r="10" spans="2:76" x14ac:dyDescent="0.35">
      <c r="B10" s="18" t="s">
        <v>158</v>
      </c>
      <c r="C10" s="17">
        <v>0.83080499683280995</v>
      </c>
      <c r="D10" s="17">
        <v>0.852557708065106</v>
      </c>
      <c r="E10" s="17">
        <v>0.81162202193074595</v>
      </c>
      <c r="F10" s="17"/>
      <c r="G10" s="17">
        <v>0.55111260677360197</v>
      </c>
      <c r="H10" s="17">
        <v>0.73346560840762398</v>
      </c>
      <c r="I10" s="17">
        <v>0.90172584247560605</v>
      </c>
      <c r="J10" s="17"/>
      <c r="K10" s="17">
        <v>0.85184240485695395</v>
      </c>
      <c r="L10" s="17">
        <v>0.865797357646097</v>
      </c>
      <c r="M10" s="17">
        <v>0.800694575277341</v>
      </c>
      <c r="N10" s="17">
        <v>0.66347616002179599</v>
      </c>
      <c r="O10" s="17">
        <v>0.85906541084334098</v>
      </c>
      <c r="P10" s="17">
        <v>0.83974888257284896</v>
      </c>
      <c r="Q10" s="17">
        <v>0.79744486497163003</v>
      </c>
      <c r="R10" s="17">
        <v>0.79677717778911195</v>
      </c>
      <c r="S10" s="17">
        <v>0.94392317610728504</v>
      </c>
      <c r="T10" s="17">
        <v>0.84930192071632105</v>
      </c>
      <c r="U10" s="17">
        <v>0.85179836024144795</v>
      </c>
      <c r="V10" s="17">
        <v>0.78993901275209699</v>
      </c>
      <c r="W10" s="17">
        <v>0.82472907684291497</v>
      </c>
      <c r="X10" s="17">
        <v>0.73362335811594803</v>
      </c>
      <c r="Y10" s="17">
        <v>0.85544859569091503</v>
      </c>
      <c r="Z10" s="17">
        <v>0.820036333227389</v>
      </c>
      <c r="AA10" s="17"/>
      <c r="AB10" s="17">
        <v>0.76816261442158396</v>
      </c>
      <c r="AC10" s="17">
        <v>0.84678648774292897</v>
      </c>
      <c r="AD10" s="17">
        <v>0.85656034274058301</v>
      </c>
      <c r="AE10" s="17">
        <v>0.91956078554651599</v>
      </c>
      <c r="AF10" s="17"/>
      <c r="AG10" s="17">
        <v>0.81114009379922203</v>
      </c>
      <c r="AH10" s="17">
        <v>0.94654350604445703</v>
      </c>
      <c r="AI10" s="17">
        <v>0.86824198166271005</v>
      </c>
      <c r="AJ10" s="17">
        <v>0.82167651843235701</v>
      </c>
      <c r="AK10" s="17"/>
      <c r="AL10" s="17">
        <v>0.81601510537396205</v>
      </c>
      <c r="AM10" s="17">
        <v>0.90572760439839595</v>
      </c>
      <c r="AN10" s="17">
        <v>0.84992157562678305</v>
      </c>
      <c r="AO10" s="17">
        <v>0.84256555141911305</v>
      </c>
      <c r="AP10" s="17">
        <v>0.83967286283812703</v>
      </c>
      <c r="AQ10" s="17">
        <v>0.82690212953974895</v>
      </c>
      <c r="AR10" s="17"/>
      <c r="AS10" s="17">
        <v>0.86938810585640203</v>
      </c>
      <c r="AT10" s="17">
        <v>0.90715570359217601</v>
      </c>
      <c r="AU10" s="17">
        <v>0.90715570359217601</v>
      </c>
      <c r="AV10" s="17" t="s">
        <v>136</v>
      </c>
      <c r="AW10" s="17" t="s">
        <v>136</v>
      </c>
      <c r="AX10" s="17" t="s">
        <v>136</v>
      </c>
      <c r="AY10" s="17">
        <v>0.47189677227424198</v>
      </c>
      <c r="AZ10" s="17">
        <v>0.43838662430372399</v>
      </c>
      <c r="BA10" s="17">
        <v>0.37516009036544401</v>
      </c>
      <c r="BB10" s="17"/>
      <c r="BC10" s="17">
        <v>0.89527864224695897</v>
      </c>
      <c r="BD10" s="17">
        <v>0.81659233657131802</v>
      </c>
      <c r="BE10" s="17">
        <v>0.81783246611881699</v>
      </c>
      <c r="BF10" s="17">
        <v>0.82005361952608502</v>
      </c>
      <c r="BG10" s="17">
        <v>0.79080486011404905</v>
      </c>
      <c r="BH10" s="17">
        <v>0.51838622899988496</v>
      </c>
      <c r="BI10" s="17"/>
      <c r="BJ10" s="17">
        <v>0.82041327441398004</v>
      </c>
      <c r="BK10" s="17">
        <v>0.86834227780979401</v>
      </c>
      <c r="BL10" s="17">
        <v>0.85072809982136399</v>
      </c>
      <c r="BM10" s="17">
        <v>0.82363489789700595</v>
      </c>
      <c r="BN10" s="17">
        <v>0.81096674157422399</v>
      </c>
      <c r="BO10" s="17">
        <v>0.80065895159846001</v>
      </c>
      <c r="BP10" s="17"/>
      <c r="BQ10" s="17">
        <v>0.83506571827896603</v>
      </c>
      <c r="BR10" s="17">
        <v>0.82482238836251698</v>
      </c>
      <c r="BS10" s="17"/>
      <c r="BT10" s="17">
        <v>0.86702473098930799</v>
      </c>
      <c r="BU10" s="17">
        <v>0.79540149578096297</v>
      </c>
      <c r="BV10" s="17"/>
      <c r="BW10" s="17">
        <v>0.81059485938444498</v>
      </c>
      <c r="BX10" s="17">
        <v>0.86891778963990196</v>
      </c>
    </row>
    <row r="11" spans="2:76" x14ac:dyDescent="0.35">
      <c r="B11" s="18" t="s">
        <v>178</v>
      </c>
      <c r="C11" s="19">
        <v>6.8085755493963604E-2</v>
      </c>
      <c r="D11" s="19">
        <v>5.5514508508841799E-2</v>
      </c>
      <c r="E11" s="19">
        <v>7.9083868962067302E-2</v>
      </c>
      <c r="F11" s="19"/>
      <c r="G11" s="19">
        <v>0.14253125900552199</v>
      </c>
      <c r="H11" s="19">
        <v>0.12103327567895</v>
      </c>
      <c r="I11" s="19">
        <v>3.9291291348639401E-2</v>
      </c>
      <c r="J11" s="19"/>
      <c r="K11" s="19">
        <v>8.0406254579254294E-2</v>
      </c>
      <c r="L11" s="19">
        <v>7.6095964367185007E-2</v>
      </c>
      <c r="M11" s="19">
        <v>0.112613065528714</v>
      </c>
      <c r="N11" s="19">
        <v>8.3123832255298999E-2</v>
      </c>
      <c r="O11" s="19">
        <v>0.14093458915665899</v>
      </c>
      <c r="P11" s="19">
        <v>8.0583476521648698E-2</v>
      </c>
      <c r="Q11" s="19">
        <v>0.10128396624283501</v>
      </c>
      <c r="R11" s="19">
        <v>9.0661032945361E-2</v>
      </c>
      <c r="S11" s="19">
        <v>0</v>
      </c>
      <c r="T11" s="19">
        <v>2.9417789870931198E-2</v>
      </c>
      <c r="U11" s="19">
        <v>7.2672313164568403E-2</v>
      </c>
      <c r="V11" s="19">
        <v>0</v>
      </c>
      <c r="W11" s="19">
        <v>2.9762154839568698E-2</v>
      </c>
      <c r="X11" s="19">
        <v>0.17816962398973099</v>
      </c>
      <c r="Y11" s="19">
        <v>4.7394590989485903E-2</v>
      </c>
      <c r="Z11" s="19">
        <v>0</v>
      </c>
      <c r="AA11" s="19"/>
      <c r="AB11" s="19">
        <v>8.1873833895987499E-2</v>
      </c>
      <c r="AC11" s="19">
        <v>6.7205189247692504E-2</v>
      </c>
      <c r="AD11" s="19">
        <v>3.5792187674479198E-2</v>
      </c>
      <c r="AE11" s="19">
        <v>6.4246606424964395E-2</v>
      </c>
      <c r="AF11" s="19"/>
      <c r="AG11" s="19">
        <v>8.1524756586192598E-2</v>
      </c>
      <c r="AH11" s="19">
        <v>2.73137058521471E-2</v>
      </c>
      <c r="AI11" s="19">
        <v>2.66566674221171E-2</v>
      </c>
      <c r="AJ11" s="19">
        <v>0</v>
      </c>
      <c r="AK11" s="19"/>
      <c r="AL11" s="19">
        <v>6.1534440872371497E-2</v>
      </c>
      <c r="AM11" s="19">
        <v>4.4936916214276902E-2</v>
      </c>
      <c r="AN11" s="19">
        <v>3.9105981846750501E-2</v>
      </c>
      <c r="AO11" s="19">
        <v>0</v>
      </c>
      <c r="AP11" s="19">
        <v>0.109038803641186</v>
      </c>
      <c r="AQ11" s="19">
        <v>2.47805491901067E-2</v>
      </c>
      <c r="AR11" s="19"/>
      <c r="AS11" s="19">
        <v>4.7851554158789E-2</v>
      </c>
      <c r="AT11" s="19">
        <v>2.8953603083806598E-2</v>
      </c>
      <c r="AU11" s="19">
        <v>2.8953603083806598E-2</v>
      </c>
      <c r="AV11" s="19" t="s">
        <v>136</v>
      </c>
      <c r="AW11" s="19" t="s">
        <v>136</v>
      </c>
      <c r="AX11" s="19" t="s">
        <v>136</v>
      </c>
      <c r="AY11" s="19">
        <v>0.24182737371638199</v>
      </c>
      <c r="AZ11" s="19">
        <v>0.29436857739230499</v>
      </c>
      <c r="BA11" s="19">
        <v>0</v>
      </c>
      <c r="BB11" s="19"/>
      <c r="BC11" s="19">
        <v>5.0201102845344799E-2</v>
      </c>
      <c r="BD11" s="19">
        <v>7.2875731511138103E-2</v>
      </c>
      <c r="BE11" s="19">
        <v>5.3759149652484198E-2</v>
      </c>
      <c r="BF11" s="19">
        <v>9.3630324770927101E-2</v>
      </c>
      <c r="BG11" s="19">
        <v>6.8022175850569494E-2</v>
      </c>
      <c r="BH11" s="19">
        <v>0.208323566312484</v>
      </c>
      <c r="BI11" s="19"/>
      <c r="BJ11" s="19">
        <v>6.3866437378154506E-2</v>
      </c>
      <c r="BK11" s="19">
        <v>5.5807017523704198E-2</v>
      </c>
      <c r="BL11" s="19">
        <v>5.4777359832856802E-2</v>
      </c>
      <c r="BM11" s="19">
        <v>5.4593781090323999E-2</v>
      </c>
      <c r="BN11" s="19">
        <v>9.7378375050648003E-2</v>
      </c>
      <c r="BO11" s="19">
        <v>9.9784651394185103E-2</v>
      </c>
      <c r="BP11" s="19"/>
      <c r="BQ11" s="19">
        <v>6.7796501848755603E-2</v>
      </c>
      <c r="BR11" s="19">
        <v>6.9617444268593898E-2</v>
      </c>
      <c r="BS11" s="19"/>
      <c r="BT11" s="19">
        <v>6.2906721597673507E-2</v>
      </c>
      <c r="BU11" s="19">
        <v>7.4137191948342798E-2</v>
      </c>
      <c r="BV11" s="19"/>
      <c r="BW11" s="19">
        <v>7.4845872225208498E-2</v>
      </c>
      <c r="BX11" s="19">
        <v>5.5336700874217798E-2</v>
      </c>
    </row>
    <row r="12" spans="2:76" x14ac:dyDescent="0.35">
      <c r="B12" s="16" t="s">
        <v>503</v>
      </c>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X27"/>
  <sheetViews>
    <sheetView showGridLines="0" topLeftCell="A17"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512</v>
      </c>
      <c r="D7" s="10">
        <v>255</v>
      </c>
      <c r="E7" s="10">
        <v>256</v>
      </c>
      <c r="F7" s="10"/>
      <c r="G7" s="10">
        <v>31</v>
      </c>
      <c r="H7" s="10">
        <v>119</v>
      </c>
      <c r="I7" s="10">
        <v>362</v>
      </c>
      <c r="J7" s="10"/>
      <c r="K7" s="10">
        <v>51</v>
      </c>
      <c r="L7" s="10">
        <v>88</v>
      </c>
      <c r="M7" s="10">
        <v>27</v>
      </c>
      <c r="N7" s="10">
        <v>16</v>
      </c>
      <c r="O7" s="10">
        <v>6</v>
      </c>
      <c r="P7" s="10">
        <v>10</v>
      </c>
      <c r="Q7" s="10">
        <v>44</v>
      </c>
      <c r="R7" s="10">
        <v>50</v>
      </c>
      <c r="S7" s="10">
        <v>16</v>
      </c>
      <c r="T7" s="10">
        <v>107</v>
      </c>
      <c r="U7" s="10">
        <v>22</v>
      </c>
      <c r="V7" s="10">
        <v>11</v>
      </c>
      <c r="W7" s="10">
        <v>26</v>
      </c>
      <c r="X7" s="10">
        <v>8</v>
      </c>
      <c r="Y7" s="10">
        <v>17</v>
      </c>
      <c r="Z7" s="10">
        <v>13</v>
      </c>
      <c r="AA7" s="10"/>
      <c r="AB7" s="10">
        <v>140</v>
      </c>
      <c r="AC7" s="10">
        <v>202</v>
      </c>
      <c r="AD7" s="10">
        <v>85</v>
      </c>
      <c r="AE7" s="10">
        <v>55</v>
      </c>
      <c r="AF7" s="10"/>
      <c r="AG7" s="10">
        <v>337</v>
      </c>
      <c r="AH7" s="10">
        <v>35</v>
      </c>
      <c r="AI7" s="10">
        <v>94</v>
      </c>
      <c r="AJ7" s="10">
        <v>10</v>
      </c>
      <c r="AK7" s="10"/>
      <c r="AL7" s="10">
        <v>147</v>
      </c>
      <c r="AM7" s="10">
        <v>101</v>
      </c>
      <c r="AN7" s="10">
        <v>40</v>
      </c>
      <c r="AO7" s="10">
        <v>32</v>
      </c>
      <c r="AP7" s="10">
        <v>17</v>
      </c>
      <c r="AQ7" s="10">
        <v>31</v>
      </c>
      <c r="AR7" s="10"/>
      <c r="AS7" s="10">
        <v>366</v>
      </c>
      <c r="AT7" s="10">
        <v>84</v>
      </c>
      <c r="AU7" s="10">
        <v>84</v>
      </c>
      <c r="AV7" s="10" t="s">
        <v>135</v>
      </c>
      <c r="AW7" s="10" t="s">
        <v>135</v>
      </c>
      <c r="AX7" s="10" t="s">
        <v>135</v>
      </c>
      <c r="AY7" s="10">
        <v>7</v>
      </c>
      <c r="AZ7" s="10">
        <v>13</v>
      </c>
      <c r="BA7" s="10">
        <v>1</v>
      </c>
      <c r="BB7" s="10"/>
      <c r="BC7" s="10">
        <v>187</v>
      </c>
      <c r="BD7" s="10">
        <v>40</v>
      </c>
      <c r="BE7" s="10">
        <v>18</v>
      </c>
      <c r="BF7" s="10">
        <v>88</v>
      </c>
      <c r="BG7" s="10">
        <v>173</v>
      </c>
      <c r="BH7" s="10">
        <v>5</v>
      </c>
      <c r="BI7" s="10"/>
      <c r="BJ7" s="10">
        <v>72</v>
      </c>
      <c r="BK7" s="10">
        <v>118</v>
      </c>
      <c r="BL7" s="10">
        <v>49</v>
      </c>
      <c r="BM7" s="10">
        <v>140</v>
      </c>
      <c r="BN7" s="10">
        <v>72</v>
      </c>
      <c r="BO7" s="10">
        <v>61</v>
      </c>
      <c r="BP7" s="10"/>
      <c r="BQ7" s="10">
        <v>362</v>
      </c>
      <c r="BR7" s="10">
        <v>149</v>
      </c>
      <c r="BS7" s="10"/>
      <c r="BT7" s="10">
        <v>264</v>
      </c>
      <c r="BU7" s="10">
        <v>245</v>
      </c>
      <c r="BV7" s="10"/>
      <c r="BW7" s="10">
        <v>329</v>
      </c>
      <c r="BX7" s="10">
        <v>172</v>
      </c>
    </row>
    <row r="8" spans="2:76" ht="30" customHeight="1" x14ac:dyDescent="0.35">
      <c r="B8" s="11" t="s">
        <v>20</v>
      </c>
      <c r="C8" s="11">
        <v>522</v>
      </c>
      <c r="D8" s="11">
        <v>247</v>
      </c>
      <c r="E8" s="11">
        <v>274</v>
      </c>
      <c r="F8" s="11"/>
      <c r="G8" s="11">
        <v>29</v>
      </c>
      <c r="H8" s="11">
        <v>113</v>
      </c>
      <c r="I8" s="11">
        <v>379</v>
      </c>
      <c r="J8" s="11"/>
      <c r="K8" s="11">
        <v>65</v>
      </c>
      <c r="L8" s="11">
        <v>93</v>
      </c>
      <c r="M8" s="11">
        <v>24</v>
      </c>
      <c r="N8" s="11">
        <v>15</v>
      </c>
      <c r="O8" s="11">
        <v>6</v>
      </c>
      <c r="P8" s="11">
        <v>9</v>
      </c>
      <c r="Q8" s="11">
        <v>44</v>
      </c>
      <c r="R8" s="11">
        <v>53</v>
      </c>
      <c r="S8" s="11">
        <v>15</v>
      </c>
      <c r="T8" s="11">
        <v>108</v>
      </c>
      <c r="U8" s="11">
        <v>22</v>
      </c>
      <c r="V8" s="11">
        <v>8</v>
      </c>
      <c r="W8" s="11">
        <v>23</v>
      </c>
      <c r="X8" s="11">
        <v>10</v>
      </c>
      <c r="Y8" s="11">
        <v>16</v>
      </c>
      <c r="Z8" s="11">
        <v>11</v>
      </c>
      <c r="AA8" s="11"/>
      <c r="AB8" s="11">
        <v>143</v>
      </c>
      <c r="AC8" s="11">
        <v>206</v>
      </c>
      <c r="AD8" s="11">
        <v>87</v>
      </c>
      <c r="AE8" s="11">
        <v>54</v>
      </c>
      <c r="AF8" s="11"/>
      <c r="AG8" s="11">
        <v>350</v>
      </c>
      <c r="AH8" s="11">
        <v>33</v>
      </c>
      <c r="AI8" s="11">
        <v>92</v>
      </c>
      <c r="AJ8" s="11">
        <v>10</v>
      </c>
      <c r="AK8" s="11"/>
      <c r="AL8" s="11">
        <v>149</v>
      </c>
      <c r="AM8" s="11">
        <v>106</v>
      </c>
      <c r="AN8" s="11">
        <v>40</v>
      </c>
      <c r="AO8" s="11">
        <v>31</v>
      </c>
      <c r="AP8" s="11">
        <v>18</v>
      </c>
      <c r="AQ8" s="11">
        <v>31</v>
      </c>
      <c r="AR8" s="11"/>
      <c r="AS8" s="11">
        <v>375</v>
      </c>
      <c r="AT8" s="11">
        <v>86</v>
      </c>
      <c r="AU8" s="11">
        <v>86</v>
      </c>
      <c r="AV8" s="11" t="s">
        <v>135</v>
      </c>
      <c r="AW8" s="11" t="s">
        <v>135</v>
      </c>
      <c r="AX8" s="11" t="s">
        <v>135</v>
      </c>
      <c r="AY8" s="11">
        <v>7</v>
      </c>
      <c r="AZ8" s="11">
        <v>12</v>
      </c>
      <c r="BA8" s="11">
        <v>1</v>
      </c>
      <c r="BB8" s="11"/>
      <c r="BC8" s="11">
        <v>195</v>
      </c>
      <c r="BD8" s="11">
        <v>40</v>
      </c>
      <c r="BE8" s="11">
        <v>18</v>
      </c>
      <c r="BF8" s="11">
        <v>85</v>
      </c>
      <c r="BG8" s="11">
        <v>177</v>
      </c>
      <c r="BH8" s="11">
        <v>5</v>
      </c>
      <c r="BI8" s="11"/>
      <c r="BJ8" s="11">
        <v>70</v>
      </c>
      <c r="BK8" s="11">
        <v>120</v>
      </c>
      <c r="BL8" s="11">
        <v>49</v>
      </c>
      <c r="BM8" s="11">
        <v>145</v>
      </c>
      <c r="BN8" s="11">
        <v>75</v>
      </c>
      <c r="BO8" s="11">
        <v>62</v>
      </c>
      <c r="BP8" s="11"/>
      <c r="BQ8" s="11">
        <v>367</v>
      </c>
      <c r="BR8" s="11">
        <v>154</v>
      </c>
      <c r="BS8" s="11"/>
      <c r="BT8" s="11">
        <v>271</v>
      </c>
      <c r="BU8" s="11">
        <v>248</v>
      </c>
      <c r="BV8" s="11"/>
      <c r="BW8" s="11">
        <v>331</v>
      </c>
      <c r="BX8" s="11">
        <v>179</v>
      </c>
    </row>
    <row r="9" spans="2:76" ht="29" x14ac:dyDescent="0.35">
      <c r="B9" s="18" t="s">
        <v>443</v>
      </c>
      <c r="C9" s="17">
        <v>0.63224364628444796</v>
      </c>
      <c r="D9" s="17">
        <v>0.64301009074001503</v>
      </c>
      <c r="E9" s="17">
        <v>0.62484060759498095</v>
      </c>
      <c r="F9" s="17"/>
      <c r="G9" s="17">
        <v>0.47609624720474297</v>
      </c>
      <c r="H9" s="17">
        <v>0.53156962040353695</v>
      </c>
      <c r="I9" s="17">
        <v>0.67429604559985301</v>
      </c>
      <c r="J9" s="17"/>
      <c r="K9" s="17">
        <v>0.49268501260820302</v>
      </c>
      <c r="L9" s="17">
        <v>0.70222263728638401</v>
      </c>
      <c r="M9" s="17">
        <v>0.50586245113815898</v>
      </c>
      <c r="N9" s="17">
        <v>0.50105585893894</v>
      </c>
      <c r="O9" s="17">
        <v>0.66846985081559096</v>
      </c>
      <c r="P9" s="17">
        <v>0.52237422436682202</v>
      </c>
      <c r="Q9" s="17">
        <v>0.66864657956723805</v>
      </c>
      <c r="R9" s="17">
        <v>0.677557541109989</v>
      </c>
      <c r="S9" s="17">
        <v>0.44305609133241702</v>
      </c>
      <c r="T9" s="17">
        <v>0.67709723786833198</v>
      </c>
      <c r="U9" s="17">
        <v>0.78186290326030194</v>
      </c>
      <c r="V9" s="17">
        <v>0.73432544342510697</v>
      </c>
      <c r="W9" s="17">
        <v>0.57739452529499802</v>
      </c>
      <c r="X9" s="17">
        <v>0.60775414891364199</v>
      </c>
      <c r="Y9" s="17">
        <v>0.72019982572272501</v>
      </c>
      <c r="Z9" s="17">
        <v>0.470711892100586</v>
      </c>
      <c r="AA9" s="17"/>
      <c r="AB9" s="17">
        <v>0.53528131588063499</v>
      </c>
      <c r="AC9" s="17">
        <v>0.64608288203651798</v>
      </c>
      <c r="AD9" s="17">
        <v>0.68689641750993002</v>
      </c>
      <c r="AE9" s="17">
        <v>0.72658531372359902</v>
      </c>
      <c r="AF9" s="17"/>
      <c r="AG9" s="17">
        <v>0.64340127524846502</v>
      </c>
      <c r="AH9" s="17">
        <v>0.64476461675868502</v>
      </c>
      <c r="AI9" s="17">
        <v>0.60187478939000305</v>
      </c>
      <c r="AJ9" s="17">
        <v>0.48494028604539402</v>
      </c>
      <c r="AK9" s="17"/>
      <c r="AL9" s="17">
        <v>0.67222545429109404</v>
      </c>
      <c r="AM9" s="17">
        <v>0.60012338603570303</v>
      </c>
      <c r="AN9" s="17">
        <v>0.49647169932681501</v>
      </c>
      <c r="AO9" s="17">
        <v>0.63810550124410403</v>
      </c>
      <c r="AP9" s="17">
        <v>0.57443114503859005</v>
      </c>
      <c r="AQ9" s="17">
        <v>0.73467108584101704</v>
      </c>
      <c r="AR9" s="17"/>
      <c r="AS9" s="17">
        <v>0.65462276178304302</v>
      </c>
      <c r="AT9" s="17">
        <v>0.72431845320753196</v>
      </c>
      <c r="AU9" s="17">
        <v>0.72431845320753196</v>
      </c>
      <c r="AV9" s="17" t="s">
        <v>136</v>
      </c>
      <c r="AW9" s="17" t="s">
        <v>136</v>
      </c>
      <c r="AX9" s="17" t="s">
        <v>136</v>
      </c>
      <c r="AY9" s="17">
        <v>0.34353740875813099</v>
      </c>
      <c r="AZ9" s="17">
        <v>0.14814740115205399</v>
      </c>
      <c r="BA9" s="17">
        <v>0</v>
      </c>
      <c r="BB9" s="17"/>
      <c r="BC9" s="17">
        <v>0.68789579276359902</v>
      </c>
      <c r="BD9" s="17">
        <v>0.624867768359329</v>
      </c>
      <c r="BE9" s="17">
        <v>0.440825920386479</v>
      </c>
      <c r="BF9" s="17">
        <v>0.54887896280684101</v>
      </c>
      <c r="BG9" s="17">
        <v>0.63017195734065801</v>
      </c>
      <c r="BH9" s="17">
        <v>0.61815685515210395</v>
      </c>
      <c r="BI9" s="17"/>
      <c r="BJ9" s="17">
        <v>0.68358467345697704</v>
      </c>
      <c r="BK9" s="17">
        <v>0.60686708202254103</v>
      </c>
      <c r="BL9" s="17">
        <v>0.51891620546044703</v>
      </c>
      <c r="BM9" s="17">
        <v>0.64977568219387605</v>
      </c>
      <c r="BN9" s="17">
        <v>0.55288113624726998</v>
      </c>
      <c r="BO9" s="17">
        <v>0.76695628014052597</v>
      </c>
      <c r="BP9" s="17"/>
      <c r="BQ9" s="17">
        <v>0.64690504142337901</v>
      </c>
      <c r="BR9" s="17">
        <v>0.59437560159690095</v>
      </c>
      <c r="BS9" s="17"/>
      <c r="BT9" s="17">
        <v>0.64510561620954898</v>
      </c>
      <c r="BU9" s="17">
        <v>0.61760667335967301</v>
      </c>
      <c r="BV9" s="17"/>
      <c r="BW9" s="17">
        <v>0.58680073540339495</v>
      </c>
      <c r="BX9" s="17">
        <v>0.71738129910500403</v>
      </c>
    </row>
    <row r="10" spans="2:76" ht="29" x14ac:dyDescent="0.35">
      <c r="B10" s="18" t="s">
        <v>444</v>
      </c>
      <c r="C10" s="17">
        <v>0.115207273182416</v>
      </c>
      <c r="D10" s="17">
        <v>0.10468628869982601</v>
      </c>
      <c r="E10" s="17">
        <v>0.12511932039277199</v>
      </c>
      <c r="F10" s="17"/>
      <c r="G10" s="17">
        <v>0.28146008380837001</v>
      </c>
      <c r="H10" s="17">
        <v>0.20678721895372801</v>
      </c>
      <c r="I10" s="17">
        <v>7.5090381082406302E-2</v>
      </c>
      <c r="J10" s="17"/>
      <c r="K10" s="17">
        <v>6.1626799231634402E-2</v>
      </c>
      <c r="L10" s="17">
        <v>8.6892139664233106E-2</v>
      </c>
      <c r="M10" s="17">
        <v>0.18389408878272701</v>
      </c>
      <c r="N10" s="17">
        <v>0.123333043638512</v>
      </c>
      <c r="O10" s="17">
        <v>0.33153014918440898</v>
      </c>
      <c r="P10" s="17">
        <v>0.28570298015471501</v>
      </c>
      <c r="Q10" s="17">
        <v>0.15386300266250699</v>
      </c>
      <c r="R10" s="17">
        <v>6.1635647684523003E-2</v>
      </c>
      <c r="S10" s="17">
        <v>0.18064625674044199</v>
      </c>
      <c r="T10" s="17">
        <v>0.108846966588629</v>
      </c>
      <c r="U10" s="17">
        <v>0</v>
      </c>
      <c r="V10" s="17">
        <v>0.178050720842125</v>
      </c>
      <c r="W10" s="17">
        <v>0.23248122157856699</v>
      </c>
      <c r="X10" s="17">
        <v>0</v>
      </c>
      <c r="Y10" s="17">
        <v>0.16673551152899499</v>
      </c>
      <c r="Z10" s="17">
        <v>0.306443115620189</v>
      </c>
      <c r="AA10" s="17"/>
      <c r="AB10" s="17">
        <v>0.178364707830553</v>
      </c>
      <c r="AC10" s="17">
        <v>0.111432251423715</v>
      </c>
      <c r="AD10" s="17">
        <v>7.1096618154465593E-2</v>
      </c>
      <c r="AE10" s="17">
        <v>8.4621056746927506E-2</v>
      </c>
      <c r="AF10" s="17"/>
      <c r="AG10" s="17">
        <v>0.10662132350755101</v>
      </c>
      <c r="AH10" s="17">
        <v>0.194951413410556</v>
      </c>
      <c r="AI10" s="17">
        <v>0.10071218412140399</v>
      </c>
      <c r="AJ10" s="17">
        <v>9.18903813889968E-2</v>
      </c>
      <c r="AK10" s="17"/>
      <c r="AL10" s="17">
        <v>9.1733808443131906E-2</v>
      </c>
      <c r="AM10" s="17">
        <v>0.16883126074663901</v>
      </c>
      <c r="AN10" s="17">
        <v>0.137728135368344</v>
      </c>
      <c r="AO10" s="17">
        <v>7.9841926512525904E-2</v>
      </c>
      <c r="AP10" s="17">
        <v>0.15998556005359599</v>
      </c>
      <c r="AQ10" s="17">
        <v>0.11106418022952699</v>
      </c>
      <c r="AR10" s="17"/>
      <c r="AS10" s="17">
        <v>0.110799155908756</v>
      </c>
      <c r="AT10" s="17">
        <v>8.9353520684501503E-2</v>
      </c>
      <c r="AU10" s="17">
        <v>8.9353520684501503E-2</v>
      </c>
      <c r="AV10" s="17" t="s">
        <v>136</v>
      </c>
      <c r="AW10" s="17" t="s">
        <v>136</v>
      </c>
      <c r="AX10" s="17" t="s">
        <v>136</v>
      </c>
      <c r="AY10" s="17">
        <v>0.23971108821457099</v>
      </c>
      <c r="AZ10" s="17">
        <v>0.45221831083791197</v>
      </c>
      <c r="BA10" s="17">
        <v>0</v>
      </c>
      <c r="BB10" s="17"/>
      <c r="BC10" s="17">
        <v>5.3102465881297599E-2</v>
      </c>
      <c r="BD10" s="17">
        <v>0.14926510153678901</v>
      </c>
      <c r="BE10" s="17">
        <v>0.22092286399417899</v>
      </c>
      <c r="BF10" s="17">
        <v>0.20203420037758499</v>
      </c>
      <c r="BG10" s="17">
        <v>0.122462946242632</v>
      </c>
      <c r="BH10" s="17">
        <v>0.17291397907641201</v>
      </c>
      <c r="BI10" s="17"/>
      <c r="BJ10" s="17">
        <v>0.196850472263847</v>
      </c>
      <c r="BK10" s="17">
        <v>6.3968560664469001E-2</v>
      </c>
      <c r="BL10" s="17">
        <v>0.135228935530113</v>
      </c>
      <c r="BM10" s="17">
        <v>0.13930215168308699</v>
      </c>
      <c r="BN10" s="17">
        <v>0.13135997869433899</v>
      </c>
      <c r="BO10" s="17">
        <v>3.1491381494515101E-2</v>
      </c>
      <c r="BP10" s="17"/>
      <c r="BQ10" s="17">
        <v>0.11047436095546199</v>
      </c>
      <c r="BR10" s="17">
        <v>0.12740497371142301</v>
      </c>
      <c r="BS10" s="17"/>
      <c r="BT10" s="17">
        <v>0.11715791585957</v>
      </c>
      <c r="BU10" s="17">
        <v>0.114512104678355</v>
      </c>
      <c r="BV10" s="17"/>
      <c r="BW10" s="17">
        <v>0.16596549864542701</v>
      </c>
      <c r="BX10" s="17">
        <v>2.8938402991283502E-2</v>
      </c>
    </row>
    <row r="11" spans="2:76" ht="29" x14ac:dyDescent="0.35">
      <c r="B11" s="18" t="s">
        <v>445</v>
      </c>
      <c r="C11" s="17">
        <v>0.106235756553929</v>
      </c>
      <c r="D11" s="17">
        <v>0.125186750317406</v>
      </c>
      <c r="E11" s="17">
        <v>8.952775913147E-2</v>
      </c>
      <c r="F11" s="17"/>
      <c r="G11" s="17">
        <v>0.19647247595963099</v>
      </c>
      <c r="H11" s="17">
        <v>0.17636218706721701</v>
      </c>
      <c r="I11" s="17">
        <v>7.8369419436360194E-2</v>
      </c>
      <c r="J11" s="17"/>
      <c r="K11" s="17">
        <v>0.132244150924714</v>
      </c>
      <c r="L11" s="17">
        <v>7.9560163926090097E-2</v>
      </c>
      <c r="M11" s="17">
        <v>0.115411170524938</v>
      </c>
      <c r="N11" s="17">
        <v>0.24947207053053</v>
      </c>
      <c r="O11" s="17">
        <v>0</v>
      </c>
      <c r="P11" s="17">
        <v>9.5961397739231902E-2</v>
      </c>
      <c r="Q11" s="17">
        <v>0.130613902864223</v>
      </c>
      <c r="R11" s="17">
        <v>0.117410034500536</v>
      </c>
      <c r="S11" s="17">
        <v>0.18142055900340301</v>
      </c>
      <c r="T11" s="17">
        <v>9.3106053467869099E-2</v>
      </c>
      <c r="U11" s="17">
        <v>4.2414375308643101E-2</v>
      </c>
      <c r="V11" s="17">
        <v>0.178132637300736</v>
      </c>
      <c r="W11" s="17">
        <v>0.107351715020874</v>
      </c>
      <c r="X11" s="17">
        <v>0</v>
      </c>
      <c r="Y11" s="17">
        <v>5.6558768781286198E-2</v>
      </c>
      <c r="Z11" s="17">
        <v>0.14792722335681699</v>
      </c>
      <c r="AA11" s="17"/>
      <c r="AB11" s="17">
        <v>0.121263661236775</v>
      </c>
      <c r="AC11" s="17">
        <v>0.116504365835392</v>
      </c>
      <c r="AD11" s="17">
        <v>6.7599163778290006E-2</v>
      </c>
      <c r="AE11" s="17">
        <v>5.2327371876774303E-2</v>
      </c>
      <c r="AF11" s="17"/>
      <c r="AG11" s="17">
        <v>9.9920871924871799E-2</v>
      </c>
      <c r="AH11" s="17">
        <v>0.19125492997944299</v>
      </c>
      <c r="AI11" s="17">
        <v>0.131246559490935</v>
      </c>
      <c r="AJ11" s="17">
        <v>0.10976780424506</v>
      </c>
      <c r="AK11" s="17"/>
      <c r="AL11" s="17">
        <v>8.7523865828964001E-2</v>
      </c>
      <c r="AM11" s="17">
        <v>7.4917375543698206E-2</v>
      </c>
      <c r="AN11" s="17">
        <v>7.3262017841716195E-2</v>
      </c>
      <c r="AO11" s="17">
        <v>0.12298554931948801</v>
      </c>
      <c r="AP11" s="17">
        <v>5.0520332950786E-2</v>
      </c>
      <c r="AQ11" s="17">
        <v>0.14859383718041999</v>
      </c>
      <c r="AR11" s="17"/>
      <c r="AS11" s="17">
        <v>0.10095162501020701</v>
      </c>
      <c r="AT11" s="17">
        <v>3.8695458053632503E-2</v>
      </c>
      <c r="AU11" s="17">
        <v>3.8695458053632503E-2</v>
      </c>
      <c r="AV11" s="17" t="s">
        <v>136</v>
      </c>
      <c r="AW11" s="17" t="s">
        <v>136</v>
      </c>
      <c r="AX11" s="17" t="s">
        <v>136</v>
      </c>
      <c r="AY11" s="17">
        <v>0.33495728272921699</v>
      </c>
      <c r="AZ11" s="17">
        <v>0.154231230346874</v>
      </c>
      <c r="BA11" s="17">
        <v>0</v>
      </c>
      <c r="BB11" s="17"/>
      <c r="BC11" s="17">
        <v>9.3819580225086102E-2</v>
      </c>
      <c r="BD11" s="17">
        <v>9.8808114822978702E-2</v>
      </c>
      <c r="BE11" s="17">
        <v>0.116358399789688</v>
      </c>
      <c r="BF11" s="17">
        <v>0.11605286830846601</v>
      </c>
      <c r="BG11" s="17">
        <v>0.114561061633559</v>
      </c>
      <c r="BH11" s="17">
        <v>0.17291397907641201</v>
      </c>
      <c r="BI11" s="17"/>
      <c r="BJ11" s="17">
        <v>5.6940927738775599E-2</v>
      </c>
      <c r="BK11" s="17">
        <v>0.109769138197546</v>
      </c>
      <c r="BL11" s="17">
        <v>0.10410822864837201</v>
      </c>
      <c r="BM11" s="17">
        <v>0.139328049910801</v>
      </c>
      <c r="BN11" s="17">
        <v>0.13246249810810801</v>
      </c>
      <c r="BO11" s="17">
        <v>4.7917648079268002E-2</v>
      </c>
      <c r="BP11" s="17"/>
      <c r="BQ11" s="17">
        <v>9.2416562715011794E-2</v>
      </c>
      <c r="BR11" s="17">
        <v>0.14010276425229301</v>
      </c>
      <c r="BS11" s="17"/>
      <c r="BT11" s="17">
        <v>8.5172128732789606E-2</v>
      </c>
      <c r="BU11" s="17">
        <v>0.13050452406931301</v>
      </c>
      <c r="BV11" s="17"/>
      <c r="BW11" s="17">
        <v>0.12058321887354401</v>
      </c>
      <c r="BX11" s="17">
        <v>8.6614386289834006E-2</v>
      </c>
    </row>
    <row r="12" spans="2:76" ht="29" x14ac:dyDescent="0.35">
      <c r="B12" s="18" t="s">
        <v>446</v>
      </c>
      <c r="C12" s="17">
        <v>9.6414956921693204E-2</v>
      </c>
      <c r="D12" s="17">
        <v>9.96397510694952E-2</v>
      </c>
      <c r="E12" s="17">
        <v>9.3858008914629296E-2</v>
      </c>
      <c r="F12" s="17"/>
      <c r="G12" s="17">
        <v>0.19318495215322101</v>
      </c>
      <c r="H12" s="17">
        <v>0.13748739954814401</v>
      </c>
      <c r="I12" s="17">
        <v>7.6714001194249495E-2</v>
      </c>
      <c r="J12" s="17"/>
      <c r="K12" s="17">
        <v>0.15685025231191599</v>
      </c>
      <c r="L12" s="17">
        <v>4.4141682818825301E-2</v>
      </c>
      <c r="M12" s="17">
        <v>0.144811197836932</v>
      </c>
      <c r="N12" s="17">
        <v>6.3099007973564394E-2</v>
      </c>
      <c r="O12" s="17">
        <v>0</v>
      </c>
      <c r="P12" s="17">
        <v>9.5961397739231902E-2</v>
      </c>
      <c r="Q12" s="17">
        <v>7.0599599064805896E-2</v>
      </c>
      <c r="R12" s="17">
        <v>9.8969226059415799E-2</v>
      </c>
      <c r="S12" s="17">
        <v>0.18142055900340301</v>
      </c>
      <c r="T12" s="17">
        <v>7.9225560722788704E-2</v>
      </c>
      <c r="U12" s="17">
        <v>0.12946666707066901</v>
      </c>
      <c r="V12" s="17">
        <v>8.7623835732767996E-2</v>
      </c>
      <c r="W12" s="17">
        <v>0.18395024420376899</v>
      </c>
      <c r="X12" s="17">
        <v>0</v>
      </c>
      <c r="Y12" s="17">
        <v>5.6558768781286198E-2</v>
      </c>
      <c r="Z12" s="17">
        <v>0.222844992279225</v>
      </c>
      <c r="AA12" s="17"/>
      <c r="AB12" s="17">
        <v>9.2915920634572102E-2</v>
      </c>
      <c r="AC12" s="17">
        <v>9.81618512620481E-2</v>
      </c>
      <c r="AD12" s="17">
        <v>0.12700549391187499</v>
      </c>
      <c r="AE12" s="17">
        <v>4.4806238693714202E-2</v>
      </c>
      <c r="AF12" s="17"/>
      <c r="AG12" s="17">
        <v>0.103872326522745</v>
      </c>
      <c r="AH12" s="17">
        <v>0.104057012764441</v>
      </c>
      <c r="AI12" s="17">
        <v>8.4860869340706205E-2</v>
      </c>
      <c r="AJ12" s="17">
        <v>0</v>
      </c>
      <c r="AK12" s="17"/>
      <c r="AL12" s="17">
        <v>8.0924027429762402E-2</v>
      </c>
      <c r="AM12" s="17">
        <v>7.9022827546392893E-2</v>
      </c>
      <c r="AN12" s="17">
        <v>0.15714667259595899</v>
      </c>
      <c r="AO12" s="17">
        <v>0</v>
      </c>
      <c r="AP12" s="17">
        <v>0.104466956031529</v>
      </c>
      <c r="AQ12" s="17">
        <v>0.14362364919729401</v>
      </c>
      <c r="AR12" s="17"/>
      <c r="AS12" s="17">
        <v>8.5814249250354399E-2</v>
      </c>
      <c r="AT12" s="17">
        <v>7.0845820427216002E-2</v>
      </c>
      <c r="AU12" s="17">
        <v>7.0845820427216002E-2</v>
      </c>
      <c r="AV12" s="17" t="s">
        <v>136</v>
      </c>
      <c r="AW12" s="17" t="s">
        <v>136</v>
      </c>
      <c r="AX12" s="17" t="s">
        <v>136</v>
      </c>
      <c r="AY12" s="17">
        <v>9.5246194514645999E-2</v>
      </c>
      <c r="AZ12" s="17">
        <v>0.23041136546080401</v>
      </c>
      <c r="BA12" s="17">
        <v>0</v>
      </c>
      <c r="BB12" s="17"/>
      <c r="BC12" s="17">
        <v>8.60575956913429E-2</v>
      </c>
      <c r="BD12" s="17">
        <v>0.149887870301249</v>
      </c>
      <c r="BE12" s="17">
        <v>5.2781212042853798E-2</v>
      </c>
      <c r="BF12" s="17">
        <v>0.103112567592421</v>
      </c>
      <c r="BG12" s="17">
        <v>9.4193210681691203E-2</v>
      </c>
      <c r="BH12" s="17">
        <v>0.20892916577148399</v>
      </c>
      <c r="BI12" s="17"/>
      <c r="BJ12" s="17">
        <v>2.74538523654956E-2</v>
      </c>
      <c r="BK12" s="17">
        <v>0.118245768547198</v>
      </c>
      <c r="BL12" s="17">
        <v>0.16758382072272801</v>
      </c>
      <c r="BM12" s="17">
        <v>9.6468185991658503E-2</v>
      </c>
      <c r="BN12" s="17">
        <v>0.13586597288371999</v>
      </c>
      <c r="BO12" s="17">
        <v>2.85054843882016E-2</v>
      </c>
      <c r="BP12" s="17"/>
      <c r="BQ12" s="17">
        <v>0.103993378557526</v>
      </c>
      <c r="BR12" s="17">
        <v>7.9017077651244993E-2</v>
      </c>
      <c r="BS12" s="17"/>
      <c r="BT12" s="17">
        <v>0.10204251625305701</v>
      </c>
      <c r="BU12" s="17">
        <v>9.1480301941079201E-2</v>
      </c>
      <c r="BV12" s="17"/>
      <c r="BW12" s="17">
        <v>9.2265618031668106E-2</v>
      </c>
      <c r="BX12" s="17">
        <v>0.110310435391275</v>
      </c>
    </row>
    <row r="13" spans="2:76" ht="29" x14ac:dyDescent="0.35">
      <c r="B13" s="18" t="s">
        <v>447</v>
      </c>
      <c r="C13" s="17">
        <v>7.5965988463273695E-2</v>
      </c>
      <c r="D13" s="17">
        <v>8.3862867888805995E-2</v>
      </c>
      <c r="E13" s="17">
        <v>6.9119556991702205E-2</v>
      </c>
      <c r="F13" s="17"/>
      <c r="G13" s="17">
        <v>6.3369807316677601E-2</v>
      </c>
      <c r="H13" s="17">
        <v>0.11360215550274699</v>
      </c>
      <c r="I13" s="17">
        <v>6.5706724776733505E-2</v>
      </c>
      <c r="J13" s="17"/>
      <c r="K13" s="17">
        <v>0.13547838830852399</v>
      </c>
      <c r="L13" s="17">
        <v>4.62919994051193E-2</v>
      </c>
      <c r="M13" s="17">
        <v>0.11544884610160901</v>
      </c>
      <c r="N13" s="17">
        <v>0.12528533391850599</v>
      </c>
      <c r="O13" s="17">
        <v>0</v>
      </c>
      <c r="P13" s="17">
        <v>0</v>
      </c>
      <c r="Q13" s="17">
        <v>6.7233615874791305E-2</v>
      </c>
      <c r="R13" s="17">
        <v>5.8696228222680703E-2</v>
      </c>
      <c r="S13" s="17">
        <v>0.119998904755255</v>
      </c>
      <c r="T13" s="17">
        <v>8.0806894752898498E-2</v>
      </c>
      <c r="U13" s="17">
        <v>8.6728856731019793E-2</v>
      </c>
      <c r="V13" s="17">
        <v>9.0508801567968394E-2</v>
      </c>
      <c r="W13" s="17">
        <v>4.1733944506033099E-2</v>
      </c>
      <c r="X13" s="17">
        <v>0</v>
      </c>
      <c r="Y13" s="17">
        <v>5.6558768781286198E-2</v>
      </c>
      <c r="Z13" s="17">
        <v>7.4641542940717204E-2</v>
      </c>
      <c r="AA13" s="17"/>
      <c r="AB13" s="17">
        <v>8.33349233561365E-2</v>
      </c>
      <c r="AC13" s="17">
        <v>5.8174875580411699E-2</v>
      </c>
      <c r="AD13" s="17">
        <v>7.2947752826065804E-2</v>
      </c>
      <c r="AE13" s="17">
        <v>0.10829524746173699</v>
      </c>
      <c r="AF13" s="17"/>
      <c r="AG13" s="17">
        <v>6.3515652406685302E-2</v>
      </c>
      <c r="AH13" s="17">
        <v>2.8607742591280402E-2</v>
      </c>
      <c r="AI13" s="17">
        <v>0.124829700509088</v>
      </c>
      <c r="AJ13" s="17">
        <v>9.8768395150549707E-2</v>
      </c>
      <c r="AK13" s="17"/>
      <c r="AL13" s="17">
        <v>4.1016929210865902E-2</v>
      </c>
      <c r="AM13" s="17">
        <v>0.107090669811299</v>
      </c>
      <c r="AN13" s="17">
        <v>7.8836041278532207E-2</v>
      </c>
      <c r="AO13" s="17">
        <v>0</v>
      </c>
      <c r="AP13" s="17">
        <v>5.0520332950786E-2</v>
      </c>
      <c r="AQ13" s="17">
        <v>3.0972509388246399E-2</v>
      </c>
      <c r="AR13" s="17"/>
      <c r="AS13" s="17">
        <v>6.5957344951042399E-2</v>
      </c>
      <c r="AT13" s="17">
        <v>4.6020357549435197E-2</v>
      </c>
      <c r="AU13" s="17">
        <v>4.6020357549435197E-2</v>
      </c>
      <c r="AV13" s="17" t="s">
        <v>136</v>
      </c>
      <c r="AW13" s="17" t="s">
        <v>136</v>
      </c>
      <c r="AX13" s="17" t="s">
        <v>136</v>
      </c>
      <c r="AY13" s="17">
        <v>0</v>
      </c>
      <c r="AZ13" s="17">
        <v>0.154231230346874</v>
      </c>
      <c r="BA13" s="17">
        <v>1</v>
      </c>
      <c r="BB13" s="17"/>
      <c r="BC13" s="17">
        <v>6.0462160372242897E-2</v>
      </c>
      <c r="BD13" s="17">
        <v>0.14895650883720199</v>
      </c>
      <c r="BE13" s="17">
        <v>0.11768789444087099</v>
      </c>
      <c r="BF13" s="17">
        <v>0.109305013643548</v>
      </c>
      <c r="BG13" s="17">
        <v>5.8967796980136003E-2</v>
      </c>
      <c r="BH13" s="17">
        <v>0</v>
      </c>
      <c r="BI13" s="17"/>
      <c r="BJ13" s="17">
        <v>4.1227513556865103E-2</v>
      </c>
      <c r="BK13" s="17">
        <v>9.1403407673964002E-2</v>
      </c>
      <c r="BL13" s="17">
        <v>0.12519366778404301</v>
      </c>
      <c r="BM13" s="17">
        <v>4.3820660200898802E-2</v>
      </c>
      <c r="BN13" s="17">
        <v>0.150419473923982</v>
      </c>
      <c r="BO13" s="17">
        <v>3.1506264837664701E-2</v>
      </c>
      <c r="BP13" s="17"/>
      <c r="BQ13" s="17">
        <v>7.5190587576632897E-2</v>
      </c>
      <c r="BR13" s="17">
        <v>7.8397958195880899E-2</v>
      </c>
      <c r="BS13" s="17"/>
      <c r="BT13" s="17">
        <v>6.4155673898083604E-2</v>
      </c>
      <c r="BU13" s="17">
        <v>8.5834889559806601E-2</v>
      </c>
      <c r="BV13" s="17"/>
      <c r="BW13" s="17">
        <v>8.1085396765353396E-2</v>
      </c>
      <c r="BX13" s="17">
        <v>7.1425715460741293E-2</v>
      </c>
    </row>
    <row r="14" spans="2:76" x14ac:dyDescent="0.35">
      <c r="B14" s="18" t="s">
        <v>448</v>
      </c>
      <c r="C14" s="17">
        <v>5.0661599284008103E-2</v>
      </c>
      <c r="D14" s="17">
        <v>5.8079201657866598E-2</v>
      </c>
      <c r="E14" s="17">
        <v>4.41550963043148E-2</v>
      </c>
      <c r="F14" s="17"/>
      <c r="G14" s="17">
        <v>0</v>
      </c>
      <c r="H14" s="17">
        <v>7.2471123357462502E-2</v>
      </c>
      <c r="I14" s="17">
        <v>4.8053562466821201E-2</v>
      </c>
      <c r="J14" s="17"/>
      <c r="K14" s="17">
        <v>0.153937094495876</v>
      </c>
      <c r="L14" s="17">
        <v>1.07282356731115E-2</v>
      </c>
      <c r="M14" s="17">
        <v>0</v>
      </c>
      <c r="N14" s="17">
        <v>0</v>
      </c>
      <c r="O14" s="17">
        <v>0</v>
      </c>
      <c r="P14" s="17">
        <v>9.5961397739231902E-2</v>
      </c>
      <c r="Q14" s="17">
        <v>2.1531401159076199E-2</v>
      </c>
      <c r="R14" s="17">
        <v>2.1724614930752398E-2</v>
      </c>
      <c r="S14" s="17">
        <v>5.9408249857763197E-2</v>
      </c>
      <c r="T14" s="17">
        <v>5.4089869908456399E-2</v>
      </c>
      <c r="U14" s="17">
        <v>4.2901958411427597E-2</v>
      </c>
      <c r="V14" s="17">
        <v>0.17516575500692499</v>
      </c>
      <c r="W14" s="17">
        <v>0.112719030471923</v>
      </c>
      <c r="X14" s="17">
        <v>0</v>
      </c>
      <c r="Y14" s="17">
        <v>0</v>
      </c>
      <c r="Z14" s="17">
        <v>7.4571763173467406E-2</v>
      </c>
      <c r="AA14" s="17"/>
      <c r="AB14" s="17">
        <v>6.2010800828634298E-2</v>
      </c>
      <c r="AC14" s="17">
        <v>3.4207938825882703E-2</v>
      </c>
      <c r="AD14" s="17">
        <v>7.4533281788949302E-2</v>
      </c>
      <c r="AE14" s="17">
        <v>3.03765269497215E-2</v>
      </c>
      <c r="AF14" s="17"/>
      <c r="AG14" s="17">
        <v>4.81176953029726E-2</v>
      </c>
      <c r="AH14" s="17">
        <v>5.02308720057126E-2</v>
      </c>
      <c r="AI14" s="17">
        <v>5.0475463003887798E-2</v>
      </c>
      <c r="AJ14" s="17">
        <v>0</v>
      </c>
      <c r="AK14" s="17"/>
      <c r="AL14" s="17">
        <v>2.5892078373536E-2</v>
      </c>
      <c r="AM14" s="17">
        <v>8.0410497802888906E-2</v>
      </c>
      <c r="AN14" s="17">
        <v>7.3368045221881395E-2</v>
      </c>
      <c r="AO14" s="17">
        <v>6.8526264497548006E-2</v>
      </c>
      <c r="AP14" s="17">
        <v>5.0520332950786E-2</v>
      </c>
      <c r="AQ14" s="17">
        <v>2.73841796300963E-2</v>
      </c>
      <c r="AR14" s="17"/>
      <c r="AS14" s="17">
        <v>4.9258008985057E-2</v>
      </c>
      <c r="AT14" s="17">
        <v>2.5073770562583201E-2</v>
      </c>
      <c r="AU14" s="17">
        <v>2.5073770562583201E-2</v>
      </c>
      <c r="AV14" s="17" t="s">
        <v>136</v>
      </c>
      <c r="AW14" s="17" t="s">
        <v>136</v>
      </c>
      <c r="AX14" s="17" t="s">
        <v>136</v>
      </c>
      <c r="AY14" s="17">
        <v>9.5246194514645999E-2</v>
      </c>
      <c r="AZ14" s="17">
        <v>0.15579958953664</v>
      </c>
      <c r="BA14" s="17">
        <v>0</v>
      </c>
      <c r="BB14" s="17"/>
      <c r="BC14" s="17">
        <v>8.5301261937350006E-2</v>
      </c>
      <c r="BD14" s="17">
        <v>0</v>
      </c>
      <c r="BE14" s="17">
        <v>0</v>
      </c>
      <c r="BF14" s="17">
        <v>5.28476475930027E-2</v>
      </c>
      <c r="BG14" s="17">
        <v>3.0014906573329302E-2</v>
      </c>
      <c r="BH14" s="17">
        <v>0</v>
      </c>
      <c r="BI14" s="17"/>
      <c r="BJ14" s="17">
        <v>2.3516708865469499E-2</v>
      </c>
      <c r="BK14" s="17">
        <v>4.1346442054009898E-2</v>
      </c>
      <c r="BL14" s="17">
        <v>0.193027997548539</v>
      </c>
      <c r="BM14" s="17">
        <v>4.3938580059241998E-2</v>
      </c>
      <c r="BN14" s="17">
        <v>3.8560922266596499E-2</v>
      </c>
      <c r="BO14" s="17">
        <v>1.8502014049810899E-2</v>
      </c>
      <c r="BP14" s="17"/>
      <c r="BQ14" s="17">
        <v>4.6277961252877899E-2</v>
      </c>
      <c r="BR14" s="17">
        <v>6.1533504076404399E-2</v>
      </c>
      <c r="BS14" s="17"/>
      <c r="BT14" s="17">
        <v>6.0261961334523099E-2</v>
      </c>
      <c r="BU14" s="17">
        <v>4.0830384005842997E-2</v>
      </c>
      <c r="BV14" s="17"/>
      <c r="BW14" s="17">
        <v>5.0475870588516901E-2</v>
      </c>
      <c r="BX14" s="17">
        <v>5.4280347646438902E-2</v>
      </c>
    </row>
    <row r="15" spans="2:76" ht="43.5" x14ac:dyDescent="0.35">
      <c r="B15" s="18" t="s">
        <v>449</v>
      </c>
      <c r="C15" s="17">
        <v>4.9591988674029398E-2</v>
      </c>
      <c r="D15" s="17">
        <v>5.4146771208297403E-2</v>
      </c>
      <c r="E15" s="17">
        <v>4.5664186464313201E-2</v>
      </c>
      <c r="F15" s="17"/>
      <c r="G15" s="17">
        <v>3.1186991649295601E-2</v>
      </c>
      <c r="H15" s="17">
        <v>0.128386037276983</v>
      </c>
      <c r="I15" s="17">
        <v>2.7500434136187302E-2</v>
      </c>
      <c r="J15" s="17"/>
      <c r="K15" s="17">
        <v>9.8085005622733798E-2</v>
      </c>
      <c r="L15" s="17">
        <v>3.1914219444196701E-2</v>
      </c>
      <c r="M15" s="17">
        <v>3.4815163154029202E-2</v>
      </c>
      <c r="N15" s="17">
        <v>0.123333043638512</v>
      </c>
      <c r="O15" s="17">
        <v>0.16732092194596701</v>
      </c>
      <c r="P15" s="17">
        <v>9.5961397739231902E-2</v>
      </c>
      <c r="Q15" s="17">
        <v>6.2693974104366404E-2</v>
      </c>
      <c r="R15" s="17">
        <v>1.8548382905982701E-2</v>
      </c>
      <c r="S15" s="17">
        <v>5.9408249857763197E-2</v>
      </c>
      <c r="T15" s="17">
        <v>3.7568995470027899E-2</v>
      </c>
      <c r="U15" s="17">
        <v>0</v>
      </c>
      <c r="V15" s="17">
        <v>9.0508801567968394E-2</v>
      </c>
      <c r="W15" s="17">
        <v>0</v>
      </c>
      <c r="X15" s="17">
        <v>0</v>
      </c>
      <c r="Y15" s="17">
        <v>5.6558768781286198E-2</v>
      </c>
      <c r="Z15" s="17">
        <v>0.16089286538973199</v>
      </c>
      <c r="AA15" s="17"/>
      <c r="AB15" s="17">
        <v>9.6509214101853105E-2</v>
      </c>
      <c r="AC15" s="17">
        <v>4.8325005497453499E-2</v>
      </c>
      <c r="AD15" s="17">
        <v>0</v>
      </c>
      <c r="AE15" s="17">
        <v>1.70637312797478E-2</v>
      </c>
      <c r="AF15" s="17"/>
      <c r="AG15" s="17">
        <v>5.0698025717695799E-2</v>
      </c>
      <c r="AH15" s="17">
        <v>8.3298850945126901E-2</v>
      </c>
      <c r="AI15" s="17">
        <v>2.7646145458248401E-2</v>
      </c>
      <c r="AJ15" s="17">
        <v>9.18903813889968E-2</v>
      </c>
      <c r="AK15" s="17"/>
      <c r="AL15" s="17">
        <v>4.7207612844553902E-2</v>
      </c>
      <c r="AM15" s="17">
        <v>3.7346187642194897E-2</v>
      </c>
      <c r="AN15" s="17">
        <v>9.5658930541465001E-2</v>
      </c>
      <c r="AO15" s="17">
        <v>3.1169295732421099E-2</v>
      </c>
      <c r="AP15" s="17">
        <v>0.106128896379432</v>
      </c>
      <c r="AQ15" s="17">
        <v>0</v>
      </c>
      <c r="AR15" s="17"/>
      <c r="AS15" s="17">
        <v>5.31544199862874E-2</v>
      </c>
      <c r="AT15" s="17">
        <v>1.07429883861453E-2</v>
      </c>
      <c r="AU15" s="17">
        <v>1.07429883861453E-2</v>
      </c>
      <c r="AV15" s="17" t="s">
        <v>136</v>
      </c>
      <c r="AW15" s="17" t="s">
        <v>136</v>
      </c>
      <c r="AX15" s="17" t="s">
        <v>136</v>
      </c>
      <c r="AY15" s="17">
        <v>0</v>
      </c>
      <c r="AZ15" s="17">
        <v>0.173322780625662</v>
      </c>
      <c r="BA15" s="17">
        <v>1</v>
      </c>
      <c r="BB15" s="17"/>
      <c r="BC15" s="17">
        <v>3.2487509948933402E-2</v>
      </c>
      <c r="BD15" s="17">
        <v>2.3053967588011801E-2</v>
      </c>
      <c r="BE15" s="17">
        <v>5.42311835141129E-2</v>
      </c>
      <c r="BF15" s="17">
        <v>6.3161667900918705E-2</v>
      </c>
      <c r="BG15" s="17">
        <v>6.4127251100144694E-2</v>
      </c>
      <c r="BH15" s="17">
        <v>0.17291397907641201</v>
      </c>
      <c r="BI15" s="17"/>
      <c r="BJ15" s="17">
        <v>3.9302115430763999E-2</v>
      </c>
      <c r="BK15" s="17">
        <v>8.1910554578477901E-3</v>
      </c>
      <c r="BL15" s="17">
        <v>8.4335176859431996E-2</v>
      </c>
      <c r="BM15" s="17">
        <v>4.7172832340182803E-2</v>
      </c>
      <c r="BN15" s="17">
        <v>0.119966589520552</v>
      </c>
      <c r="BO15" s="17">
        <v>3.4569904907412997E-2</v>
      </c>
      <c r="BP15" s="17"/>
      <c r="BQ15" s="17">
        <v>4.4450905660628801E-2</v>
      </c>
      <c r="BR15" s="17">
        <v>6.2267833326202698E-2</v>
      </c>
      <c r="BS15" s="17"/>
      <c r="BT15" s="17">
        <v>4.68401165318061E-2</v>
      </c>
      <c r="BU15" s="17">
        <v>5.3205930417129101E-2</v>
      </c>
      <c r="BV15" s="17"/>
      <c r="BW15" s="17">
        <v>6.4520736621775807E-2</v>
      </c>
      <c r="BX15" s="17">
        <v>2.5234714583208501E-2</v>
      </c>
    </row>
    <row r="16" spans="2:76" x14ac:dyDescent="0.35">
      <c r="B16" s="18" t="s">
        <v>450</v>
      </c>
      <c r="C16" s="17">
        <v>4.9292082107911299E-2</v>
      </c>
      <c r="D16" s="17">
        <v>4.1431027833822201E-2</v>
      </c>
      <c r="E16" s="17">
        <v>5.6563763508980597E-2</v>
      </c>
      <c r="F16" s="17"/>
      <c r="G16" s="17">
        <v>6.3758493550435696E-2</v>
      </c>
      <c r="H16" s="17">
        <v>7.9961605563086194E-2</v>
      </c>
      <c r="I16" s="17">
        <v>3.9028638478512297E-2</v>
      </c>
      <c r="J16" s="17"/>
      <c r="K16" s="17">
        <v>7.9467642665019697E-2</v>
      </c>
      <c r="L16" s="17">
        <v>2.31351754502589E-2</v>
      </c>
      <c r="M16" s="17">
        <v>4.0300552506771899E-2</v>
      </c>
      <c r="N16" s="17">
        <v>6.3099007973564394E-2</v>
      </c>
      <c r="O16" s="17">
        <v>0</v>
      </c>
      <c r="P16" s="17">
        <v>9.5961397739231902E-2</v>
      </c>
      <c r="Q16" s="17">
        <v>6.2945277316515599E-2</v>
      </c>
      <c r="R16" s="17">
        <v>2.1724614930752398E-2</v>
      </c>
      <c r="S16" s="17">
        <v>5.9408249857763197E-2</v>
      </c>
      <c r="T16" s="17">
        <v>4.67194954180278E-2</v>
      </c>
      <c r="U16" s="17">
        <v>0</v>
      </c>
      <c r="V16" s="17">
        <v>8.7541919274156998E-2</v>
      </c>
      <c r="W16" s="17">
        <v>0.112303118687074</v>
      </c>
      <c r="X16" s="17">
        <v>0</v>
      </c>
      <c r="Y16" s="17">
        <v>5.6558768781286198E-2</v>
      </c>
      <c r="Z16" s="17">
        <v>0.14820344933850799</v>
      </c>
      <c r="AA16" s="17"/>
      <c r="AB16" s="17">
        <v>6.4189478805551106E-2</v>
      </c>
      <c r="AC16" s="17">
        <v>5.1448078065878498E-2</v>
      </c>
      <c r="AD16" s="17">
        <v>2.41935707284462E-2</v>
      </c>
      <c r="AE16" s="17">
        <v>5.3483516873342303E-2</v>
      </c>
      <c r="AF16" s="17"/>
      <c r="AG16" s="17">
        <v>4.83189855213896E-2</v>
      </c>
      <c r="AH16" s="17">
        <v>5.1875490934366303E-2</v>
      </c>
      <c r="AI16" s="17">
        <v>5.00293972867406E-2</v>
      </c>
      <c r="AJ16" s="17">
        <v>0</v>
      </c>
      <c r="AK16" s="17"/>
      <c r="AL16" s="17">
        <v>5.44956638455849E-2</v>
      </c>
      <c r="AM16" s="17">
        <v>3.8363566579611201E-2</v>
      </c>
      <c r="AN16" s="17">
        <v>6.6162367782407E-2</v>
      </c>
      <c r="AO16" s="17">
        <v>0</v>
      </c>
      <c r="AP16" s="17">
        <v>5.0520332950786E-2</v>
      </c>
      <c r="AQ16" s="17">
        <v>5.8011474736564303E-2</v>
      </c>
      <c r="AR16" s="17"/>
      <c r="AS16" s="17">
        <v>4.52797035544594E-2</v>
      </c>
      <c r="AT16" s="17">
        <v>1.1049536855401901E-2</v>
      </c>
      <c r="AU16" s="17">
        <v>1.1049536855401901E-2</v>
      </c>
      <c r="AV16" s="17" t="s">
        <v>136</v>
      </c>
      <c r="AW16" s="17" t="s">
        <v>136</v>
      </c>
      <c r="AX16" s="17" t="s">
        <v>136</v>
      </c>
      <c r="AY16" s="17">
        <v>0.114367023724185</v>
      </c>
      <c r="AZ16" s="17">
        <v>0.173322780625662</v>
      </c>
      <c r="BA16" s="17">
        <v>1</v>
      </c>
      <c r="BB16" s="17"/>
      <c r="BC16" s="17">
        <v>5.3992602750033002E-2</v>
      </c>
      <c r="BD16" s="17">
        <v>5.2881506073215102E-2</v>
      </c>
      <c r="BE16" s="17">
        <v>5.2781212042853798E-2</v>
      </c>
      <c r="BF16" s="17">
        <v>6.2111620657166501E-2</v>
      </c>
      <c r="BG16" s="17">
        <v>3.3454680595096903E-2</v>
      </c>
      <c r="BH16" s="17">
        <v>0.17291397907641201</v>
      </c>
      <c r="BI16" s="17"/>
      <c r="BJ16" s="17">
        <v>4.9509151849886197E-2</v>
      </c>
      <c r="BK16" s="17">
        <v>3.3178649886665801E-2</v>
      </c>
      <c r="BL16" s="17">
        <v>5.6929653176781399E-2</v>
      </c>
      <c r="BM16" s="17">
        <v>5.6987311544029799E-2</v>
      </c>
      <c r="BN16" s="17">
        <v>6.7576454740147798E-2</v>
      </c>
      <c r="BO16" s="17">
        <v>3.42504282027324E-2</v>
      </c>
      <c r="BP16" s="17"/>
      <c r="BQ16" s="17">
        <v>3.6278296006815203E-2</v>
      </c>
      <c r="BR16" s="17">
        <v>8.0799805078611495E-2</v>
      </c>
      <c r="BS16" s="17"/>
      <c r="BT16" s="17">
        <v>3.51645457918335E-2</v>
      </c>
      <c r="BU16" s="17">
        <v>6.5296709379893805E-2</v>
      </c>
      <c r="BV16" s="17"/>
      <c r="BW16" s="17">
        <v>5.5707367994973403E-2</v>
      </c>
      <c r="BX16" s="17">
        <v>4.06343853097796E-2</v>
      </c>
    </row>
    <row r="17" spans="2:76" ht="43.5" x14ac:dyDescent="0.35">
      <c r="B17" s="18" t="s">
        <v>451</v>
      </c>
      <c r="C17" s="17">
        <v>4.30625915238287E-2</v>
      </c>
      <c r="D17" s="17">
        <v>6.2808044700311996E-2</v>
      </c>
      <c r="E17" s="17">
        <v>2.5407124116272401E-2</v>
      </c>
      <c r="F17" s="17"/>
      <c r="G17" s="17">
        <v>9.8042432867634102E-2</v>
      </c>
      <c r="H17" s="17">
        <v>7.8470581798647202E-2</v>
      </c>
      <c r="I17" s="17">
        <v>2.8267650637360899E-2</v>
      </c>
      <c r="J17" s="17"/>
      <c r="K17" s="17">
        <v>9.8226241385481999E-2</v>
      </c>
      <c r="L17" s="17">
        <v>2.1466510183397E-2</v>
      </c>
      <c r="M17" s="17">
        <v>0</v>
      </c>
      <c r="N17" s="17">
        <v>0</v>
      </c>
      <c r="O17" s="17">
        <v>0</v>
      </c>
      <c r="P17" s="17">
        <v>0</v>
      </c>
      <c r="Q17" s="17">
        <v>4.2771241198616798E-2</v>
      </c>
      <c r="R17" s="17">
        <v>4.3449229861504797E-2</v>
      </c>
      <c r="S17" s="17">
        <v>6.14216542481483E-2</v>
      </c>
      <c r="T17" s="17">
        <v>3.4774573239333299E-2</v>
      </c>
      <c r="U17" s="17">
        <v>8.6564708659241305E-2</v>
      </c>
      <c r="V17" s="17">
        <v>0</v>
      </c>
      <c r="W17" s="17">
        <v>3.5632262543772802E-2</v>
      </c>
      <c r="X17" s="17">
        <v>0</v>
      </c>
      <c r="Y17" s="17">
        <v>5.6558768781286198E-2</v>
      </c>
      <c r="Z17" s="17">
        <v>0.14827322910575799</v>
      </c>
      <c r="AA17" s="17"/>
      <c r="AB17" s="17">
        <v>3.5267402458746502E-2</v>
      </c>
      <c r="AC17" s="17">
        <v>4.4047564612272903E-2</v>
      </c>
      <c r="AD17" s="17">
        <v>3.5976338146877798E-2</v>
      </c>
      <c r="AE17" s="17">
        <v>5.7110553076354702E-2</v>
      </c>
      <c r="AF17" s="17"/>
      <c r="AG17" s="17">
        <v>4.2730104385819999E-2</v>
      </c>
      <c r="AH17" s="17">
        <v>8.4305323023408402E-2</v>
      </c>
      <c r="AI17" s="17">
        <v>4.1233570794330397E-2</v>
      </c>
      <c r="AJ17" s="17">
        <v>0</v>
      </c>
      <c r="AK17" s="17"/>
      <c r="AL17" s="17">
        <v>5.6586018629963597E-2</v>
      </c>
      <c r="AM17" s="17">
        <v>3.2012323330968699E-2</v>
      </c>
      <c r="AN17" s="17">
        <v>2.9392288944180101E-2</v>
      </c>
      <c r="AO17" s="17">
        <v>0</v>
      </c>
      <c r="AP17" s="17">
        <v>5.3946623080743501E-2</v>
      </c>
      <c r="AQ17" s="17">
        <v>2.70389653483179E-2</v>
      </c>
      <c r="AR17" s="17"/>
      <c r="AS17" s="17">
        <v>3.3448014585055703E-2</v>
      </c>
      <c r="AT17" s="17">
        <v>5.9263319791952103E-2</v>
      </c>
      <c r="AU17" s="17">
        <v>5.9263319791952103E-2</v>
      </c>
      <c r="AV17" s="17" t="s">
        <v>136</v>
      </c>
      <c r="AW17" s="17" t="s">
        <v>136</v>
      </c>
      <c r="AX17" s="17" t="s">
        <v>136</v>
      </c>
      <c r="AY17" s="17">
        <v>0.114367023724185</v>
      </c>
      <c r="AZ17" s="17">
        <v>7.8099020229303498E-2</v>
      </c>
      <c r="BA17" s="17">
        <v>0</v>
      </c>
      <c r="BB17" s="17"/>
      <c r="BC17" s="17">
        <v>5.3836883759150897E-2</v>
      </c>
      <c r="BD17" s="17">
        <v>1.9402201749836701E-2</v>
      </c>
      <c r="BE17" s="17">
        <v>0</v>
      </c>
      <c r="BF17" s="17">
        <v>3.1295144566279499E-2</v>
      </c>
      <c r="BG17" s="17">
        <v>4.8175092771339398E-2</v>
      </c>
      <c r="BH17" s="17">
        <v>0</v>
      </c>
      <c r="BI17" s="17"/>
      <c r="BJ17" s="17">
        <v>3.8910555939314702E-2</v>
      </c>
      <c r="BK17" s="17">
        <v>3.4045876051170799E-2</v>
      </c>
      <c r="BL17" s="17">
        <v>1.6294380048671502E-2</v>
      </c>
      <c r="BM17" s="17">
        <v>5.0769432740473297E-2</v>
      </c>
      <c r="BN17" s="17">
        <v>8.9063833944539997E-2</v>
      </c>
      <c r="BO17" s="17">
        <v>1.2506860173131001E-2</v>
      </c>
      <c r="BP17" s="17"/>
      <c r="BQ17" s="17">
        <v>4.0758310529521197E-2</v>
      </c>
      <c r="BR17" s="17">
        <v>4.89022610136048E-2</v>
      </c>
      <c r="BS17" s="17"/>
      <c r="BT17" s="17">
        <v>3.6831905069172E-2</v>
      </c>
      <c r="BU17" s="17">
        <v>5.0385836976415702E-2</v>
      </c>
      <c r="BV17" s="17"/>
      <c r="BW17" s="17">
        <v>4.40565861150711E-2</v>
      </c>
      <c r="BX17" s="17">
        <v>4.4011779791759402E-2</v>
      </c>
    </row>
    <row r="18" spans="2:76" ht="43.5" x14ac:dyDescent="0.35">
      <c r="B18" s="18" t="s">
        <v>452</v>
      </c>
      <c r="C18" s="17">
        <v>1.35873187305712E-2</v>
      </c>
      <c r="D18" s="17">
        <v>7.4327405186191001E-3</v>
      </c>
      <c r="E18" s="17">
        <v>1.91891236045382E-2</v>
      </c>
      <c r="F18" s="17"/>
      <c r="G18" s="17">
        <v>0</v>
      </c>
      <c r="H18" s="17">
        <v>1.4609727850157701E-2</v>
      </c>
      <c r="I18" s="17">
        <v>1.43279252912799E-2</v>
      </c>
      <c r="J18" s="17"/>
      <c r="K18" s="17">
        <v>2.1530520773753701E-2</v>
      </c>
      <c r="L18" s="17">
        <v>2.1124547933839902E-2</v>
      </c>
      <c r="M18" s="17">
        <v>0</v>
      </c>
      <c r="N18" s="17">
        <v>0</v>
      </c>
      <c r="O18" s="17">
        <v>0</v>
      </c>
      <c r="P18" s="17">
        <v>0</v>
      </c>
      <c r="Q18" s="17">
        <v>0</v>
      </c>
      <c r="R18" s="17">
        <v>0</v>
      </c>
      <c r="S18" s="17">
        <v>0</v>
      </c>
      <c r="T18" s="17">
        <v>2.0353149410329101E-2</v>
      </c>
      <c r="U18" s="17">
        <v>0</v>
      </c>
      <c r="V18" s="17">
        <v>8.7623835732767996E-2</v>
      </c>
      <c r="W18" s="17">
        <v>3.6087189933328101E-2</v>
      </c>
      <c r="X18" s="17">
        <v>0</v>
      </c>
      <c r="Y18" s="17">
        <v>0</v>
      </c>
      <c r="Z18" s="17">
        <v>0</v>
      </c>
      <c r="AA18" s="17"/>
      <c r="AB18" s="17">
        <v>3.1064384084237999E-2</v>
      </c>
      <c r="AC18" s="17">
        <v>9.5008885925145798E-3</v>
      </c>
      <c r="AD18" s="17">
        <v>0</v>
      </c>
      <c r="AE18" s="17">
        <v>1.27674593567667E-2</v>
      </c>
      <c r="AF18" s="17"/>
      <c r="AG18" s="17">
        <v>9.0648670620990905E-3</v>
      </c>
      <c r="AH18" s="17">
        <v>2.55221956843069E-2</v>
      </c>
      <c r="AI18" s="17">
        <v>1.8264832822459699E-2</v>
      </c>
      <c r="AJ18" s="17">
        <v>0</v>
      </c>
      <c r="AK18" s="17"/>
      <c r="AL18" s="17">
        <v>7.4017488537526498E-3</v>
      </c>
      <c r="AM18" s="17">
        <v>3.1712446266609802E-2</v>
      </c>
      <c r="AN18" s="17">
        <v>0</v>
      </c>
      <c r="AO18" s="17">
        <v>0</v>
      </c>
      <c r="AP18" s="17">
        <v>0</v>
      </c>
      <c r="AQ18" s="17">
        <v>2.73841796300963E-2</v>
      </c>
      <c r="AR18" s="17"/>
      <c r="AS18" s="17">
        <v>8.9072061880012595E-3</v>
      </c>
      <c r="AT18" s="17">
        <v>2.4368160296082901E-2</v>
      </c>
      <c r="AU18" s="17">
        <v>2.4368160296082901E-2</v>
      </c>
      <c r="AV18" s="17" t="s">
        <v>136</v>
      </c>
      <c r="AW18" s="17" t="s">
        <v>136</v>
      </c>
      <c r="AX18" s="17" t="s">
        <v>136</v>
      </c>
      <c r="AY18" s="17">
        <v>9.5246194514645999E-2</v>
      </c>
      <c r="AZ18" s="17">
        <v>0</v>
      </c>
      <c r="BA18" s="17">
        <v>0</v>
      </c>
      <c r="BB18" s="17"/>
      <c r="BC18" s="17">
        <v>2.14523650041532E-2</v>
      </c>
      <c r="BD18" s="17">
        <v>0</v>
      </c>
      <c r="BE18" s="17">
        <v>0</v>
      </c>
      <c r="BF18" s="17">
        <v>0</v>
      </c>
      <c r="BG18" s="17">
        <v>1.6407545671981601E-2</v>
      </c>
      <c r="BH18" s="17">
        <v>0</v>
      </c>
      <c r="BI18" s="17"/>
      <c r="BJ18" s="17">
        <v>0</v>
      </c>
      <c r="BK18" s="17">
        <v>2.31672715525355E-2</v>
      </c>
      <c r="BL18" s="17">
        <v>5.1372915322714999E-2</v>
      </c>
      <c r="BM18" s="17">
        <v>1.24475888897441E-2</v>
      </c>
      <c r="BN18" s="17">
        <v>0</v>
      </c>
      <c r="BO18" s="17">
        <v>0</v>
      </c>
      <c r="BP18" s="17"/>
      <c r="BQ18" s="17">
        <v>1.3684187030832899E-2</v>
      </c>
      <c r="BR18" s="17">
        <v>1.3458770703357501E-2</v>
      </c>
      <c r="BS18" s="17"/>
      <c r="BT18" s="17">
        <v>1.1935556543735799E-2</v>
      </c>
      <c r="BU18" s="17">
        <v>1.5555674661351999E-2</v>
      </c>
      <c r="BV18" s="17"/>
      <c r="BW18" s="17">
        <v>1.29912969357767E-2</v>
      </c>
      <c r="BX18" s="17">
        <v>1.55663616976465E-2</v>
      </c>
    </row>
    <row r="19" spans="2:76" ht="43.5" x14ac:dyDescent="0.35">
      <c r="B19" s="18" t="s">
        <v>453</v>
      </c>
      <c r="C19" s="17">
        <v>9.4991900640368394E-3</v>
      </c>
      <c r="D19" s="17">
        <v>1.09474450906689E-2</v>
      </c>
      <c r="E19" s="17">
        <v>8.2273903197122508E-3</v>
      </c>
      <c r="F19" s="17"/>
      <c r="G19" s="17">
        <v>0</v>
      </c>
      <c r="H19" s="17">
        <v>2.38881945734453E-2</v>
      </c>
      <c r="I19" s="17">
        <v>5.9373064451377399E-3</v>
      </c>
      <c r="J19" s="17"/>
      <c r="K19" s="17">
        <v>0</v>
      </c>
      <c r="L19" s="17">
        <v>1.2406939777147401E-2</v>
      </c>
      <c r="M19" s="17">
        <v>0</v>
      </c>
      <c r="N19" s="17">
        <v>0</v>
      </c>
      <c r="O19" s="17">
        <v>0</v>
      </c>
      <c r="P19" s="17">
        <v>0</v>
      </c>
      <c r="Q19" s="17">
        <v>0</v>
      </c>
      <c r="R19" s="17">
        <v>0</v>
      </c>
      <c r="S19" s="17">
        <v>6.0590654897491603E-2</v>
      </c>
      <c r="T19" s="17">
        <v>1.8865290473172602E-2</v>
      </c>
      <c r="U19" s="17">
        <v>0</v>
      </c>
      <c r="V19" s="17">
        <v>0</v>
      </c>
      <c r="W19" s="17">
        <v>3.5598951188072901E-2</v>
      </c>
      <c r="X19" s="17">
        <v>0</v>
      </c>
      <c r="Y19" s="17">
        <v>0</v>
      </c>
      <c r="Z19" s="17">
        <v>0</v>
      </c>
      <c r="AA19" s="17"/>
      <c r="AB19" s="17">
        <v>2.23455608443726E-2</v>
      </c>
      <c r="AC19" s="17">
        <v>8.5566599452312798E-3</v>
      </c>
      <c r="AD19" s="17">
        <v>0</v>
      </c>
      <c r="AE19" s="17">
        <v>0</v>
      </c>
      <c r="AF19" s="17"/>
      <c r="AG19" s="17">
        <v>1.4176287549552399E-2</v>
      </c>
      <c r="AH19" s="17">
        <v>0</v>
      </c>
      <c r="AI19" s="17">
        <v>0</v>
      </c>
      <c r="AJ19" s="17">
        <v>0</v>
      </c>
      <c r="AK19" s="17"/>
      <c r="AL19" s="17">
        <v>6.2438285168018E-3</v>
      </c>
      <c r="AM19" s="17">
        <v>0</v>
      </c>
      <c r="AN19" s="17">
        <v>0</v>
      </c>
      <c r="AO19" s="17">
        <v>0</v>
      </c>
      <c r="AP19" s="17">
        <v>0</v>
      </c>
      <c r="AQ19" s="17">
        <v>2.70136875655397E-2</v>
      </c>
      <c r="AR19" s="17"/>
      <c r="AS19" s="17">
        <v>7.6764037792251402E-3</v>
      </c>
      <c r="AT19" s="17">
        <v>2.41568027007363E-2</v>
      </c>
      <c r="AU19" s="17">
        <v>2.41568027007363E-2</v>
      </c>
      <c r="AV19" s="17" t="s">
        <v>136</v>
      </c>
      <c r="AW19" s="17" t="s">
        <v>136</v>
      </c>
      <c r="AX19" s="17" t="s">
        <v>136</v>
      </c>
      <c r="AY19" s="17">
        <v>0</v>
      </c>
      <c r="AZ19" s="17">
        <v>0</v>
      </c>
      <c r="BA19" s="17">
        <v>0</v>
      </c>
      <c r="BB19" s="17"/>
      <c r="BC19" s="17">
        <v>1.63877819526431E-2</v>
      </c>
      <c r="BD19" s="17">
        <v>0</v>
      </c>
      <c r="BE19" s="17">
        <v>0</v>
      </c>
      <c r="BF19" s="17">
        <v>2.0753926746403299E-2</v>
      </c>
      <c r="BG19" s="17">
        <v>0</v>
      </c>
      <c r="BH19" s="17">
        <v>0</v>
      </c>
      <c r="BI19" s="17"/>
      <c r="BJ19" s="17">
        <v>0</v>
      </c>
      <c r="BK19" s="17">
        <v>7.7318939041168501E-3</v>
      </c>
      <c r="BL19" s="17">
        <v>4.21151087005169E-2</v>
      </c>
      <c r="BM19" s="17">
        <v>5.7310728799611103E-3</v>
      </c>
      <c r="BN19" s="17">
        <v>1.5232128828650699E-2</v>
      </c>
      <c r="BO19" s="17">
        <v>0</v>
      </c>
      <c r="BP19" s="17"/>
      <c r="BQ19" s="17">
        <v>1.03713315298313E-2</v>
      </c>
      <c r="BR19" s="17">
        <v>7.48487893930074E-3</v>
      </c>
      <c r="BS19" s="17"/>
      <c r="BT19" s="17">
        <v>6.5543738460400198E-3</v>
      </c>
      <c r="BU19" s="17">
        <v>1.2825649777788399E-2</v>
      </c>
      <c r="BV19" s="17"/>
      <c r="BW19" s="17">
        <v>1.15057529156541E-2</v>
      </c>
      <c r="BX19" s="17">
        <v>6.4085662994728598E-3</v>
      </c>
    </row>
    <row r="20" spans="2:76" x14ac:dyDescent="0.35">
      <c r="B20" s="18" t="s">
        <v>97</v>
      </c>
      <c r="C20" s="17">
        <v>7.8891629514967095E-3</v>
      </c>
      <c r="D20" s="17">
        <v>8.2864985340687994E-3</v>
      </c>
      <c r="E20" s="17">
        <v>7.5595375951123698E-3</v>
      </c>
      <c r="F20" s="17"/>
      <c r="G20" s="17">
        <v>0</v>
      </c>
      <c r="H20" s="17">
        <v>8.1369984926730598E-3</v>
      </c>
      <c r="I20" s="17">
        <v>8.4223481651502109E-3</v>
      </c>
      <c r="J20" s="17"/>
      <c r="K20" s="17">
        <v>1.8634783965327601E-2</v>
      </c>
      <c r="L20" s="17">
        <v>1.2406939777147401E-2</v>
      </c>
      <c r="M20" s="17">
        <v>0</v>
      </c>
      <c r="N20" s="17">
        <v>0</v>
      </c>
      <c r="O20" s="17">
        <v>0</v>
      </c>
      <c r="P20" s="17">
        <v>0</v>
      </c>
      <c r="Q20" s="17">
        <v>2.0825600930223901E-2</v>
      </c>
      <c r="R20" s="17">
        <v>0</v>
      </c>
      <c r="S20" s="17">
        <v>0</v>
      </c>
      <c r="T20" s="17">
        <v>0</v>
      </c>
      <c r="U20" s="17">
        <v>0</v>
      </c>
      <c r="V20" s="17">
        <v>0</v>
      </c>
      <c r="W20" s="17">
        <v>3.6087189933328101E-2</v>
      </c>
      <c r="X20" s="17">
        <v>0</v>
      </c>
      <c r="Y20" s="17">
        <v>0</v>
      </c>
      <c r="Z20" s="17">
        <v>0</v>
      </c>
      <c r="AA20" s="17"/>
      <c r="AB20" s="17">
        <v>1.4475170896825901E-2</v>
      </c>
      <c r="AC20" s="17">
        <v>0</v>
      </c>
      <c r="AD20" s="17">
        <v>0</v>
      </c>
      <c r="AE20" s="17">
        <v>2.2231097705526601E-2</v>
      </c>
      <c r="AF20" s="17"/>
      <c r="AG20" s="17">
        <v>5.91970294965595E-3</v>
      </c>
      <c r="AH20" s="17">
        <v>2.55221956843069E-2</v>
      </c>
      <c r="AI20" s="17">
        <v>0</v>
      </c>
      <c r="AJ20" s="17">
        <v>0.11971731231383299</v>
      </c>
      <c r="AK20" s="17"/>
      <c r="AL20" s="17">
        <v>8.08020767739627E-3</v>
      </c>
      <c r="AM20" s="17">
        <v>1.08800216481988E-2</v>
      </c>
      <c r="AN20" s="17">
        <v>0</v>
      </c>
      <c r="AO20" s="17">
        <v>2.6747810750487402E-2</v>
      </c>
      <c r="AP20" s="17">
        <v>0</v>
      </c>
      <c r="AQ20" s="17">
        <v>0</v>
      </c>
      <c r="AR20" s="17"/>
      <c r="AS20" s="17">
        <v>8.5270580056181992E-3</v>
      </c>
      <c r="AT20" s="17">
        <v>0</v>
      </c>
      <c r="AU20" s="17">
        <v>0</v>
      </c>
      <c r="AV20" s="17" t="s">
        <v>136</v>
      </c>
      <c r="AW20" s="17" t="s">
        <v>136</v>
      </c>
      <c r="AX20" s="17" t="s">
        <v>136</v>
      </c>
      <c r="AY20" s="17">
        <v>0</v>
      </c>
      <c r="AZ20" s="17">
        <v>0</v>
      </c>
      <c r="BA20" s="17">
        <v>0</v>
      </c>
      <c r="BB20" s="17"/>
      <c r="BC20" s="17">
        <v>1.0904966262969801E-2</v>
      </c>
      <c r="BD20" s="17">
        <v>0</v>
      </c>
      <c r="BE20" s="17">
        <v>0</v>
      </c>
      <c r="BF20" s="17">
        <v>0</v>
      </c>
      <c r="BG20" s="17">
        <v>1.12331846056581E-2</v>
      </c>
      <c r="BH20" s="17">
        <v>0</v>
      </c>
      <c r="BI20" s="17"/>
      <c r="BJ20" s="17">
        <v>0</v>
      </c>
      <c r="BK20" s="17">
        <v>0</v>
      </c>
      <c r="BL20" s="17">
        <v>0</v>
      </c>
      <c r="BM20" s="17">
        <v>1.4128180991321499E-2</v>
      </c>
      <c r="BN20" s="17">
        <v>1.5232128828650699E-2</v>
      </c>
      <c r="BO20" s="17">
        <v>1.4748710746897299E-2</v>
      </c>
      <c r="BP20" s="17"/>
      <c r="BQ20" s="17">
        <v>8.9195562668991594E-3</v>
      </c>
      <c r="BR20" s="17">
        <v>5.48403222474954E-3</v>
      </c>
      <c r="BS20" s="17"/>
      <c r="BT20" s="17">
        <v>7.65246137800392E-3</v>
      </c>
      <c r="BU20" s="17">
        <v>8.2449969884335599E-3</v>
      </c>
      <c r="BV20" s="17"/>
      <c r="BW20" s="17">
        <v>9.6552377661431495E-3</v>
      </c>
      <c r="BX20" s="17">
        <v>0</v>
      </c>
    </row>
    <row r="21" spans="2:76" ht="29" x14ac:dyDescent="0.35">
      <c r="B21" s="18" t="s">
        <v>454</v>
      </c>
      <c r="C21" s="17">
        <v>4.6147396362564803E-3</v>
      </c>
      <c r="D21" s="17">
        <v>9.7488631022556692E-3</v>
      </c>
      <c r="E21" s="17">
        <v>0</v>
      </c>
      <c r="F21" s="17"/>
      <c r="G21" s="17">
        <v>0</v>
      </c>
      <c r="H21" s="17">
        <v>0</v>
      </c>
      <c r="I21" s="17">
        <v>6.3466685765195298E-3</v>
      </c>
      <c r="J21" s="17"/>
      <c r="K21" s="17">
        <v>3.7234725915428202E-2</v>
      </c>
      <c r="L21" s="17">
        <v>0</v>
      </c>
      <c r="M21" s="17">
        <v>0</v>
      </c>
      <c r="N21" s="17">
        <v>0</v>
      </c>
      <c r="O21" s="17">
        <v>0</v>
      </c>
      <c r="P21" s="17">
        <v>0</v>
      </c>
      <c r="Q21" s="17">
        <v>0</v>
      </c>
      <c r="R21" s="17">
        <v>0</v>
      </c>
      <c r="S21" s="17">
        <v>0</v>
      </c>
      <c r="T21" s="17">
        <v>0</v>
      </c>
      <c r="U21" s="17">
        <v>0</v>
      </c>
      <c r="V21" s="17">
        <v>0</v>
      </c>
      <c r="W21" s="17">
        <v>0</v>
      </c>
      <c r="X21" s="17">
        <v>0</v>
      </c>
      <c r="Y21" s="17">
        <v>0</v>
      </c>
      <c r="Z21" s="17">
        <v>0</v>
      </c>
      <c r="AA21" s="17"/>
      <c r="AB21" s="17">
        <v>8.4200937957554702E-3</v>
      </c>
      <c r="AC21" s="17">
        <v>0</v>
      </c>
      <c r="AD21" s="17">
        <v>0</v>
      </c>
      <c r="AE21" s="17">
        <v>0</v>
      </c>
      <c r="AF21" s="17"/>
      <c r="AG21" s="17">
        <v>6.8868898936513597E-3</v>
      </c>
      <c r="AH21" s="17">
        <v>0</v>
      </c>
      <c r="AI21" s="17">
        <v>0</v>
      </c>
      <c r="AJ21" s="17">
        <v>0</v>
      </c>
      <c r="AK21" s="17"/>
      <c r="AL21" s="17">
        <v>0</v>
      </c>
      <c r="AM21" s="17">
        <v>0</v>
      </c>
      <c r="AN21" s="17">
        <v>2.9767548788148902E-2</v>
      </c>
      <c r="AO21" s="17">
        <v>0</v>
      </c>
      <c r="AP21" s="17">
        <v>0</v>
      </c>
      <c r="AQ21" s="17">
        <v>0</v>
      </c>
      <c r="AR21" s="17"/>
      <c r="AS21" s="17">
        <v>3.2127863888568599E-3</v>
      </c>
      <c r="AT21" s="17">
        <v>0</v>
      </c>
      <c r="AU21" s="17">
        <v>0</v>
      </c>
      <c r="AV21" s="17" t="s">
        <v>136</v>
      </c>
      <c r="AW21" s="17" t="s">
        <v>136</v>
      </c>
      <c r="AX21" s="17" t="s">
        <v>136</v>
      </c>
      <c r="AY21" s="17">
        <v>0</v>
      </c>
      <c r="AZ21" s="17">
        <v>0</v>
      </c>
      <c r="BA21" s="17">
        <v>0</v>
      </c>
      <c r="BB21" s="17"/>
      <c r="BC21" s="17">
        <v>6.17512633075816E-3</v>
      </c>
      <c r="BD21" s="17">
        <v>0</v>
      </c>
      <c r="BE21" s="17">
        <v>0</v>
      </c>
      <c r="BF21" s="17">
        <v>0</v>
      </c>
      <c r="BG21" s="17">
        <v>6.7949576363463904E-3</v>
      </c>
      <c r="BH21" s="17">
        <v>0</v>
      </c>
      <c r="BI21" s="17"/>
      <c r="BJ21" s="17">
        <v>0</v>
      </c>
      <c r="BK21" s="17">
        <v>0</v>
      </c>
      <c r="BL21" s="17">
        <v>0</v>
      </c>
      <c r="BM21" s="17">
        <v>8.3107299061244908E-3</v>
      </c>
      <c r="BN21" s="17">
        <v>1.59647894933573E-2</v>
      </c>
      <c r="BO21" s="17">
        <v>0</v>
      </c>
      <c r="BP21" s="17"/>
      <c r="BQ21" s="17">
        <v>6.5583573448554202E-3</v>
      </c>
      <c r="BR21" s="17">
        <v>0</v>
      </c>
      <c r="BS21" s="17"/>
      <c r="BT21" s="17">
        <v>8.9027539682198994E-3</v>
      </c>
      <c r="BU21" s="17">
        <v>0</v>
      </c>
      <c r="BV21" s="17"/>
      <c r="BW21" s="17">
        <v>7.2757137234913298E-3</v>
      </c>
      <c r="BX21" s="17">
        <v>0</v>
      </c>
    </row>
    <row r="22" spans="2:76" x14ac:dyDescent="0.35">
      <c r="B22" s="18" t="s">
        <v>120</v>
      </c>
      <c r="C22" s="19">
        <v>9.93145607216981E-2</v>
      </c>
      <c r="D22" s="19">
        <v>8.9783555073839297E-2</v>
      </c>
      <c r="E22" s="19">
        <v>0.104622465332995</v>
      </c>
      <c r="F22" s="19"/>
      <c r="G22" s="19">
        <v>3.9467100626355799E-2</v>
      </c>
      <c r="H22" s="19">
        <v>6.3849228197737806E-2</v>
      </c>
      <c r="I22" s="19">
        <v>0.114501206710147</v>
      </c>
      <c r="J22" s="19"/>
      <c r="K22" s="19">
        <v>0.119682948172371</v>
      </c>
      <c r="L22" s="19">
        <v>9.4094200954676396E-2</v>
      </c>
      <c r="M22" s="19">
        <v>0.194794613977505</v>
      </c>
      <c r="N22" s="19">
        <v>0.126139026892018</v>
      </c>
      <c r="O22" s="19">
        <v>0</v>
      </c>
      <c r="P22" s="19">
        <v>0.191922795478464</v>
      </c>
      <c r="Q22" s="19">
        <v>2.1511272205383E-2</v>
      </c>
      <c r="R22" s="19">
        <v>0.102525001222325</v>
      </c>
      <c r="S22" s="19">
        <v>0.254285342781501</v>
      </c>
      <c r="T22" s="19">
        <v>8.3653807770051894E-2</v>
      </c>
      <c r="U22" s="19">
        <v>4.4355948246652503E-2</v>
      </c>
      <c r="V22" s="19">
        <v>0</v>
      </c>
      <c r="W22" s="19">
        <v>8.3467889012066102E-2</v>
      </c>
      <c r="X22" s="19">
        <v>0.39224585108635801</v>
      </c>
      <c r="Y22" s="19">
        <v>5.6505893966993799E-2</v>
      </c>
      <c r="Z22" s="19">
        <v>0</v>
      </c>
      <c r="AA22" s="19"/>
      <c r="AB22" s="19">
        <v>0.13021510627101299</v>
      </c>
      <c r="AC22" s="19">
        <v>9.4148407058301894E-2</v>
      </c>
      <c r="AD22" s="19">
        <v>7.4282364495632094E-2</v>
      </c>
      <c r="AE22" s="19">
        <v>7.8253345473476302E-2</v>
      </c>
      <c r="AF22" s="19"/>
      <c r="AG22" s="19">
        <v>9.7371120301025502E-2</v>
      </c>
      <c r="AH22" s="19">
        <v>0</v>
      </c>
      <c r="AI22" s="19">
        <v>0.13964889957995899</v>
      </c>
      <c r="AJ22" s="19">
        <v>9.4915820856167399E-2</v>
      </c>
      <c r="AK22" s="19"/>
      <c r="AL22" s="19">
        <v>0.10913874259128201</v>
      </c>
      <c r="AM22" s="19">
        <v>6.7396534251884202E-2</v>
      </c>
      <c r="AN22" s="19">
        <v>0.176010432619463</v>
      </c>
      <c r="AO22" s="19">
        <v>0.119102463673882</v>
      </c>
      <c r="AP22" s="19">
        <v>0.21163667182707099</v>
      </c>
      <c r="AQ22" s="19">
        <v>2.9121532339203199E-2</v>
      </c>
      <c r="AR22" s="19"/>
      <c r="AS22" s="19">
        <v>0.102789332385971</v>
      </c>
      <c r="AT22" s="19">
        <v>7.3955680389697603E-2</v>
      </c>
      <c r="AU22" s="19">
        <v>7.3955680389697603E-2</v>
      </c>
      <c r="AV22" s="19" t="s">
        <v>136</v>
      </c>
      <c r="AW22" s="19" t="s">
        <v>136</v>
      </c>
      <c r="AX22" s="19" t="s">
        <v>136</v>
      </c>
      <c r="AY22" s="19">
        <v>0.32150530851265102</v>
      </c>
      <c r="AZ22" s="19">
        <v>0.14816456215870999</v>
      </c>
      <c r="BA22" s="19">
        <v>0</v>
      </c>
      <c r="BB22" s="19"/>
      <c r="BC22" s="19">
        <v>8.5572896359809303E-2</v>
      </c>
      <c r="BD22" s="19">
        <v>5.6821665220846897E-2</v>
      </c>
      <c r="BE22" s="19">
        <v>0.167782109135618</v>
      </c>
      <c r="BF22" s="19">
        <v>0.17514600236203701</v>
      </c>
      <c r="BG22" s="19">
        <v>8.4376575432225098E-2</v>
      </c>
      <c r="BH22" s="19">
        <v>0</v>
      </c>
      <c r="BI22" s="19"/>
      <c r="BJ22" s="19">
        <v>4.5194481758835899E-2</v>
      </c>
      <c r="BK22" s="19">
        <v>0.165429688235605</v>
      </c>
      <c r="BL22" s="19">
        <v>0.11686100657269299</v>
      </c>
      <c r="BM22" s="19">
        <v>5.7854128866042798E-2</v>
      </c>
      <c r="BN22" s="19">
        <v>0.120700544688054</v>
      </c>
      <c r="BO22" s="19">
        <v>8.9197746164887404E-2</v>
      </c>
      <c r="BP22" s="19"/>
      <c r="BQ22" s="19">
        <v>0.103534118051062</v>
      </c>
      <c r="BR22" s="19">
        <v>8.9974237640947294E-2</v>
      </c>
      <c r="BS22" s="19"/>
      <c r="BT22" s="19">
        <v>0.10650479366952501</v>
      </c>
      <c r="BU22" s="19">
        <v>9.2713282523379403E-2</v>
      </c>
      <c r="BV22" s="19"/>
      <c r="BW22" s="19">
        <v>9.6796805694681007E-2</v>
      </c>
      <c r="BX22" s="19">
        <v>9.05106371288356E-2</v>
      </c>
    </row>
    <row r="23" spans="2:76" x14ac:dyDescent="0.35">
      <c r="B23" s="33" t="s">
        <v>508</v>
      </c>
    </row>
    <row r="24" spans="2:76" x14ac:dyDescent="0.35">
      <c r="B24" t="s">
        <v>100</v>
      </c>
    </row>
    <row r="25" spans="2:76" x14ac:dyDescent="0.35">
      <c r="B25" t="s">
        <v>101</v>
      </c>
    </row>
    <row r="27" spans="2:76" x14ac:dyDescent="0.35">
      <c r="B2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ht="29" x14ac:dyDescent="0.35">
      <c r="B9" s="18" t="s">
        <v>456</v>
      </c>
      <c r="C9" s="17">
        <v>0.15813443973049601</v>
      </c>
      <c r="D9" s="17">
        <v>0.198884354850276</v>
      </c>
      <c r="E9" s="17">
        <v>0.117620981161782</v>
      </c>
      <c r="F9" s="17"/>
      <c r="G9" s="17">
        <v>0.139943639528781</v>
      </c>
      <c r="H9" s="17">
        <v>0.18170303480098901</v>
      </c>
      <c r="I9" s="17">
        <v>0.14809324717448299</v>
      </c>
      <c r="J9" s="17"/>
      <c r="K9" s="17">
        <v>0.15874118064268</v>
      </c>
      <c r="L9" s="17">
        <v>0.18585349870493301</v>
      </c>
      <c r="M9" s="17">
        <v>2.03253379416048E-2</v>
      </c>
      <c r="N9" s="17">
        <v>0.18499757996041699</v>
      </c>
      <c r="O9" s="17">
        <v>9.8566391694175207E-2</v>
      </c>
      <c r="P9" s="17">
        <v>9.3858678666243797E-2</v>
      </c>
      <c r="Q9" s="17">
        <v>0.108778058713773</v>
      </c>
      <c r="R9" s="17">
        <v>0.168723764953393</v>
      </c>
      <c r="S9" s="17">
        <v>0.24692593488004799</v>
      </c>
      <c r="T9" s="17">
        <v>0.17258723230016099</v>
      </c>
      <c r="U9" s="17">
        <v>0.21322365923912701</v>
      </c>
      <c r="V9" s="17">
        <v>0.15377156932387601</v>
      </c>
      <c r="W9" s="17">
        <v>0.116492292114732</v>
      </c>
      <c r="X9" s="17">
        <v>8.3492454023809795E-2</v>
      </c>
      <c r="Y9" s="17">
        <v>0.21267986939274999</v>
      </c>
      <c r="Z9" s="17">
        <v>0.15625048425899299</v>
      </c>
      <c r="AA9" s="17"/>
      <c r="AB9" s="17">
        <v>0.114897427464699</v>
      </c>
      <c r="AC9" s="17">
        <v>0.14346010802155501</v>
      </c>
      <c r="AD9" s="17">
        <v>0.18965041198927901</v>
      </c>
      <c r="AE9" s="17">
        <v>0.25344526356423203</v>
      </c>
      <c r="AF9" s="17"/>
      <c r="AG9" s="17">
        <v>0.154662440965568</v>
      </c>
      <c r="AH9" s="17">
        <v>0.18507023057950001</v>
      </c>
      <c r="AI9" s="17">
        <v>0.17232167284122099</v>
      </c>
      <c r="AJ9" s="17">
        <v>0.195495009265267</v>
      </c>
      <c r="AK9" s="17"/>
      <c r="AL9" s="17">
        <v>0.17883166865618599</v>
      </c>
      <c r="AM9" s="17">
        <v>0.162455177741782</v>
      </c>
      <c r="AN9" s="17">
        <v>0.12482656340112699</v>
      </c>
      <c r="AO9" s="17">
        <v>0.157763635804782</v>
      </c>
      <c r="AP9" s="17">
        <v>0.16878994632035399</v>
      </c>
      <c r="AQ9" s="17">
        <v>0.222880633959324</v>
      </c>
      <c r="AR9" s="17"/>
      <c r="AS9" s="17">
        <v>0.13277352769445799</v>
      </c>
      <c r="AT9" s="17">
        <v>0.115084800683279</v>
      </c>
      <c r="AU9" s="17">
        <v>0.115084800683279</v>
      </c>
      <c r="AV9" s="17">
        <v>0.27221969622876002</v>
      </c>
      <c r="AW9" s="17">
        <v>0.21259946730561299</v>
      </c>
      <c r="AX9" s="17">
        <v>0.110245358501426</v>
      </c>
      <c r="AY9" s="17">
        <v>0</v>
      </c>
      <c r="AZ9" s="17">
        <v>7.9481318897456799E-2</v>
      </c>
      <c r="BA9" s="17">
        <v>0</v>
      </c>
      <c r="BB9" s="17"/>
      <c r="BC9" s="17">
        <v>0.188947135888932</v>
      </c>
      <c r="BD9" s="17">
        <v>0.143110667001136</v>
      </c>
      <c r="BE9" s="17">
        <v>8.5252471348820996E-2</v>
      </c>
      <c r="BF9" s="17">
        <v>0.12328542610635999</v>
      </c>
      <c r="BG9" s="17">
        <v>0.16197531213578101</v>
      </c>
      <c r="BH9" s="17">
        <v>0</v>
      </c>
      <c r="BI9" s="17"/>
      <c r="BJ9" s="17">
        <v>0.158390073398119</v>
      </c>
      <c r="BK9" s="17">
        <v>0.16249191351578299</v>
      </c>
      <c r="BL9" s="17">
        <v>0.16114350330069699</v>
      </c>
      <c r="BM9" s="17">
        <v>0.15565948974451199</v>
      </c>
      <c r="BN9" s="17">
        <v>0.17769675938937601</v>
      </c>
      <c r="BO9" s="17">
        <v>0.12230164841128401</v>
      </c>
      <c r="BP9" s="17"/>
      <c r="BQ9" s="17">
        <v>0.15798346889317499</v>
      </c>
      <c r="BR9" s="17">
        <v>0.15637221877833199</v>
      </c>
      <c r="BS9" s="17"/>
      <c r="BT9" s="17">
        <v>0.157626019201171</v>
      </c>
      <c r="BU9" s="17">
        <v>0.16002860440358099</v>
      </c>
      <c r="BV9" s="17"/>
      <c r="BW9" s="17">
        <v>0.146572261592471</v>
      </c>
      <c r="BX9" s="17">
        <v>0.186381198679447</v>
      </c>
    </row>
    <row r="10" spans="2:76" ht="29" x14ac:dyDescent="0.35">
      <c r="B10" s="18" t="s">
        <v>457</v>
      </c>
      <c r="C10" s="17">
        <v>0.38893440989486</v>
      </c>
      <c r="D10" s="17">
        <v>0.37703604655818101</v>
      </c>
      <c r="E10" s="17">
        <v>0.40163078344983499</v>
      </c>
      <c r="F10" s="17"/>
      <c r="G10" s="17">
        <v>0.48804196059291799</v>
      </c>
      <c r="H10" s="17">
        <v>0.41683039868902</v>
      </c>
      <c r="I10" s="17">
        <v>0.33520271148422898</v>
      </c>
      <c r="J10" s="17"/>
      <c r="K10" s="17">
        <v>0.41077894890442701</v>
      </c>
      <c r="L10" s="17">
        <v>0.378755646673125</v>
      </c>
      <c r="M10" s="17">
        <v>0.33706054292965998</v>
      </c>
      <c r="N10" s="17">
        <v>0.47289635379324602</v>
      </c>
      <c r="O10" s="17">
        <v>0.49899764121074403</v>
      </c>
      <c r="P10" s="17">
        <v>0.55686180899719595</v>
      </c>
      <c r="Q10" s="17">
        <v>0.40755109451572202</v>
      </c>
      <c r="R10" s="17">
        <v>0.35633969579677399</v>
      </c>
      <c r="S10" s="17">
        <v>0.46579991883474597</v>
      </c>
      <c r="T10" s="17">
        <v>0.37222592453772602</v>
      </c>
      <c r="U10" s="17">
        <v>0.37194685206454597</v>
      </c>
      <c r="V10" s="17">
        <v>0.56077464218317796</v>
      </c>
      <c r="W10" s="17">
        <v>0.32364752410486503</v>
      </c>
      <c r="X10" s="17">
        <v>0.33144854574780902</v>
      </c>
      <c r="Y10" s="17">
        <v>0.390616098142266</v>
      </c>
      <c r="Z10" s="17">
        <v>0.48390518356371798</v>
      </c>
      <c r="AA10" s="17"/>
      <c r="AB10" s="17">
        <v>0.33804880925497599</v>
      </c>
      <c r="AC10" s="17">
        <v>0.43062135510305899</v>
      </c>
      <c r="AD10" s="17">
        <v>0.39514572772686402</v>
      </c>
      <c r="AE10" s="17">
        <v>0.36652885434502902</v>
      </c>
      <c r="AF10" s="17"/>
      <c r="AG10" s="17">
        <v>0.407879705829296</v>
      </c>
      <c r="AH10" s="17">
        <v>0.38189501996068198</v>
      </c>
      <c r="AI10" s="17">
        <v>0.38941479686818897</v>
      </c>
      <c r="AJ10" s="17">
        <v>0.28051892373131099</v>
      </c>
      <c r="AK10" s="17"/>
      <c r="AL10" s="17">
        <v>0.39814478467071601</v>
      </c>
      <c r="AM10" s="17">
        <v>0.371922210337437</v>
      </c>
      <c r="AN10" s="17">
        <v>0.56623976014798805</v>
      </c>
      <c r="AO10" s="17">
        <v>0.34290735654621102</v>
      </c>
      <c r="AP10" s="17">
        <v>0.31506206076994497</v>
      </c>
      <c r="AQ10" s="17">
        <v>0.36465598454209103</v>
      </c>
      <c r="AR10" s="17"/>
      <c r="AS10" s="17">
        <v>0.33999855775700399</v>
      </c>
      <c r="AT10" s="17">
        <v>0.38188276588289299</v>
      </c>
      <c r="AU10" s="17">
        <v>0.38188276588289299</v>
      </c>
      <c r="AV10" s="17">
        <v>0.38701353235674502</v>
      </c>
      <c r="AW10" s="17">
        <v>0.39499056060570198</v>
      </c>
      <c r="AX10" s="17">
        <v>0.59510974508649295</v>
      </c>
      <c r="AY10" s="17">
        <v>0.52936946041774902</v>
      </c>
      <c r="AZ10" s="17">
        <v>0.55773104008599705</v>
      </c>
      <c r="BA10" s="17">
        <v>0.68921942700524597</v>
      </c>
      <c r="BB10" s="17"/>
      <c r="BC10" s="17">
        <v>0.34749050450656299</v>
      </c>
      <c r="BD10" s="17">
        <v>0.477221241458123</v>
      </c>
      <c r="BE10" s="17">
        <v>0.49828671105656402</v>
      </c>
      <c r="BF10" s="17">
        <v>0.390920401489255</v>
      </c>
      <c r="BG10" s="17">
        <v>0.37828305051846201</v>
      </c>
      <c r="BH10" s="17">
        <v>0.76759068749020798</v>
      </c>
      <c r="BI10" s="17"/>
      <c r="BJ10" s="17">
        <v>0.40828486957964</v>
      </c>
      <c r="BK10" s="17">
        <v>0.38811443997560902</v>
      </c>
      <c r="BL10" s="17">
        <v>0.345579069582647</v>
      </c>
      <c r="BM10" s="17">
        <v>0.38162133275347498</v>
      </c>
      <c r="BN10" s="17">
        <v>0.397813370375173</v>
      </c>
      <c r="BO10" s="17">
        <v>0.40437694122215301</v>
      </c>
      <c r="BP10" s="17"/>
      <c r="BQ10" s="17">
        <v>0.36078903403977403</v>
      </c>
      <c r="BR10" s="17">
        <v>0.44603669703992399</v>
      </c>
      <c r="BS10" s="17"/>
      <c r="BT10" s="17">
        <v>0.35742124662623498</v>
      </c>
      <c r="BU10" s="17">
        <v>0.41648701462094201</v>
      </c>
      <c r="BV10" s="17"/>
      <c r="BW10" s="17">
        <v>0.42440638757203097</v>
      </c>
      <c r="BX10" s="17">
        <v>0.34127180938106</v>
      </c>
    </row>
    <row r="11" spans="2:76" x14ac:dyDescent="0.35">
      <c r="B11" s="18" t="s">
        <v>97</v>
      </c>
      <c r="C11" s="19">
        <v>0.45293115037464499</v>
      </c>
      <c r="D11" s="19">
        <v>0.42407959859154198</v>
      </c>
      <c r="E11" s="19">
        <v>0.48074823538838302</v>
      </c>
      <c r="F11" s="19"/>
      <c r="G11" s="19">
        <v>0.37201439987830098</v>
      </c>
      <c r="H11" s="19">
        <v>0.40146656650999102</v>
      </c>
      <c r="I11" s="19">
        <v>0.516704041341288</v>
      </c>
      <c r="J11" s="19"/>
      <c r="K11" s="19">
        <v>0.43047987045289199</v>
      </c>
      <c r="L11" s="19">
        <v>0.43539085462194299</v>
      </c>
      <c r="M11" s="19">
        <v>0.64261411912873501</v>
      </c>
      <c r="N11" s="19">
        <v>0.34210606624633699</v>
      </c>
      <c r="O11" s="19">
        <v>0.402435967095081</v>
      </c>
      <c r="P11" s="19">
        <v>0.34927951233656102</v>
      </c>
      <c r="Q11" s="19">
        <v>0.48367084677050498</v>
      </c>
      <c r="R11" s="19">
        <v>0.47493653924983298</v>
      </c>
      <c r="S11" s="19">
        <v>0.28727414628520598</v>
      </c>
      <c r="T11" s="19">
        <v>0.455186843162114</v>
      </c>
      <c r="U11" s="19">
        <v>0.41482948869632702</v>
      </c>
      <c r="V11" s="19">
        <v>0.285453788492946</v>
      </c>
      <c r="W11" s="19">
        <v>0.55986018378040303</v>
      </c>
      <c r="X11" s="19">
        <v>0.58505900022838098</v>
      </c>
      <c r="Y11" s="19">
        <v>0.39670403246498398</v>
      </c>
      <c r="Z11" s="19">
        <v>0.35984433217728901</v>
      </c>
      <c r="AA11" s="19"/>
      <c r="AB11" s="19">
        <v>0.54705376328032596</v>
      </c>
      <c r="AC11" s="19">
        <v>0.425918536875386</v>
      </c>
      <c r="AD11" s="19">
        <v>0.41520386028385597</v>
      </c>
      <c r="AE11" s="19">
        <v>0.38002588209074001</v>
      </c>
      <c r="AF11" s="19"/>
      <c r="AG11" s="19">
        <v>0.43745785320513603</v>
      </c>
      <c r="AH11" s="19">
        <v>0.43303474945981801</v>
      </c>
      <c r="AI11" s="19">
        <v>0.43826353029059101</v>
      </c>
      <c r="AJ11" s="19">
        <v>0.52398606700342198</v>
      </c>
      <c r="AK11" s="19"/>
      <c r="AL11" s="19">
        <v>0.42302354667309799</v>
      </c>
      <c r="AM11" s="19">
        <v>0.46562261192078103</v>
      </c>
      <c r="AN11" s="19">
        <v>0.30893367645088399</v>
      </c>
      <c r="AO11" s="19">
        <v>0.49932900764900701</v>
      </c>
      <c r="AP11" s="19">
        <v>0.51614799290970204</v>
      </c>
      <c r="AQ11" s="19">
        <v>0.41246338149858502</v>
      </c>
      <c r="AR11" s="19"/>
      <c r="AS11" s="19">
        <v>0.52722791454853901</v>
      </c>
      <c r="AT11" s="19">
        <v>0.50303243343382797</v>
      </c>
      <c r="AU11" s="19">
        <v>0.50303243343382797</v>
      </c>
      <c r="AV11" s="19">
        <v>0.34076677141449502</v>
      </c>
      <c r="AW11" s="19">
        <v>0.392409972088685</v>
      </c>
      <c r="AX11" s="19">
        <v>0.29464489641208103</v>
      </c>
      <c r="AY11" s="19">
        <v>0.47063053958225098</v>
      </c>
      <c r="AZ11" s="19">
        <v>0.36278764101654598</v>
      </c>
      <c r="BA11" s="19">
        <v>0.31078057299475398</v>
      </c>
      <c r="BB11" s="19"/>
      <c r="BC11" s="19">
        <v>0.46356235960450498</v>
      </c>
      <c r="BD11" s="19">
        <v>0.37966809154074199</v>
      </c>
      <c r="BE11" s="19">
        <v>0.41646081759461501</v>
      </c>
      <c r="BF11" s="19">
        <v>0.48579417240438499</v>
      </c>
      <c r="BG11" s="19">
        <v>0.45974163734575602</v>
      </c>
      <c r="BH11" s="19">
        <v>0.23240931250979199</v>
      </c>
      <c r="BI11" s="19"/>
      <c r="BJ11" s="19">
        <v>0.433325057022242</v>
      </c>
      <c r="BK11" s="19">
        <v>0.44939364650860802</v>
      </c>
      <c r="BL11" s="19">
        <v>0.49327742711665601</v>
      </c>
      <c r="BM11" s="19">
        <v>0.46271917750201302</v>
      </c>
      <c r="BN11" s="19">
        <v>0.42448987023545098</v>
      </c>
      <c r="BO11" s="19">
        <v>0.473321410366563</v>
      </c>
      <c r="BP11" s="19"/>
      <c r="BQ11" s="19">
        <v>0.48122749706705198</v>
      </c>
      <c r="BR11" s="19">
        <v>0.39759108418174399</v>
      </c>
      <c r="BS11" s="19"/>
      <c r="BT11" s="19">
        <v>0.48495273417259399</v>
      </c>
      <c r="BU11" s="19">
        <v>0.42348438097547603</v>
      </c>
      <c r="BV11" s="19"/>
      <c r="BW11" s="19">
        <v>0.42902135083549803</v>
      </c>
      <c r="BX11" s="19">
        <v>0.47234699193949198</v>
      </c>
    </row>
    <row r="12" spans="2:76" x14ac:dyDescent="0.35">
      <c r="B12" s="16"/>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X23"/>
  <sheetViews>
    <sheetView showGridLines="0" topLeftCell="A13"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395</v>
      </c>
      <c r="D7" s="10">
        <v>195</v>
      </c>
      <c r="E7" s="10">
        <v>200</v>
      </c>
      <c r="F7" s="10"/>
      <c r="G7" s="10">
        <v>87</v>
      </c>
      <c r="H7" s="10">
        <v>149</v>
      </c>
      <c r="I7" s="10">
        <v>159</v>
      </c>
      <c r="J7" s="10"/>
      <c r="K7" s="10">
        <v>44</v>
      </c>
      <c r="L7" s="10">
        <v>60</v>
      </c>
      <c r="M7" s="10">
        <v>16</v>
      </c>
      <c r="N7" s="10">
        <v>15</v>
      </c>
      <c r="O7" s="10">
        <v>5</v>
      </c>
      <c r="P7" s="10">
        <v>13</v>
      </c>
      <c r="Q7" s="10">
        <v>34</v>
      </c>
      <c r="R7" s="10">
        <v>35</v>
      </c>
      <c r="S7" s="10">
        <v>10</v>
      </c>
      <c r="T7" s="10">
        <v>84</v>
      </c>
      <c r="U7" s="10">
        <v>19</v>
      </c>
      <c r="V7" s="10">
        <v>8</v>
      </c>
      <c r="W7" s="10">
        <v>19</v>
      </c>
      <c r="X7" s="10">
        <v>8</v>
      </c>
      <c r="Y7" s="10">
        <v>13</v>
      </c>
      <c r="Z7" s="10">
        <v>12</v>
      </c>
      <c r="AA7" s="10"/>
      <c r="AB7" s="10">
        <v>81</v>
      </c>
      <c r="AC7" s="10">
        <v>153</v>
      </c>
      <c r="AD7" s="10">
        <v>72</v>
      </c>
      <c r="AE7" s="10">
        <v>65</v>
      </c>
      <c r="AF7" s="10"/>
      <c r="AG7" s="10">
        <v>271</v>
      </c>
      <c r="AH7" s="10">
        <v>28</v>
      </c>
      <c r="AI7" s="10">
        <v>75</v>
      </c>
      <c r="AJ7" s="10">
        <v>6</v>
      </c>
      <c r="AK7" s="10"/>
      <c r="AL7" s="10">
        <v>104</v>
      </c>
      <c r="AM7" s="10">
        <v>71</v>
      </c>
      <c r="AN7" s="10">
        <v>48</v>
      </c>
      <c r="AO7" s="10">
        <v>21</v>
      </c>
      <c r="AP7" s="10">
        <v>12</v>
      </c>
      <c r="AQ7" s="10">
        <v>25</v>
      </c>
      <c r="AR7" s="10"/>
      <c r="AS7" s="10">
        <v>148</v>
      </c>
      <c r="AT7" s="10">
        <v>37</v>
      </c>
      <c r="AU7" s="10">
        <v>37</v>
      </c>
      <c r="AV7" s="10">
        <v>88</v>
      </c>
      <c r="AW7" s="10">
        <v>41</v>
      </c>
      <c r="AX7" s="10">
        <v>16</v>
      </c>
      <c r="AY7" s="10">
        <v>9</v>
      </c>
      <c r="AZ7" s="10">
        <v>19</v>
      </c>
      <c r="BA7" s="10">
        <v>2</v>
      </c>
      <c r="BB7" s="10"/>
      <c r="BC7" s="10">
        <v>117</v>
      </c>
      <c r="BD7" s="10">
        <v>47</v>
      </c>
      <c r="BE7" s="10">
        <v>16</v>
      </c>
      <c r="BF7" s="10">
        <v>64</v>
      </c>
      <c r="BG7" s="10">
        <v>138</v>
      </c>
      <c r="BH7" s="10">
        <v>11</v>
      </c>
      <c r="BI7" s="10"/>
      <c r="BJ7" s="10">
        <v>67</v>
      </c>
      <c r="BK7" s="10">
        <v>93</v>
      </c>
      <c r="BL7" s="10">
        <v>32</v>
      </c>
      <c r="BM7" s="10">
        <v>100</v>
      </c>
      <c r="BN7" s="10">
        <v>61</v>
      </c>
      <c r="BO7" s="10">
        <v>42</v>
      </c>
      <c r="BP7" s="10"/>
      <c r="BQ7" s="10">
        <v>249</v>
      </c>
      <c r="BR7" s="10">
        <v>144</v>
      </c>
      <c r="BS7" s="10"/>
      <c r="BT7" s="10">
        <v>160</v>
      </c>
      <c r="BU7" s="10">
        <v>234</v>
      </c>
      <c r="BV7" s="10"/>
      <c r="BW7" s="10">
        <v>258</v>
      </c>
      <c r="BX7" s="10">
        <v>128</v>
      </c>
    </row>
    <row r="8" spans="2:76" ht="30" customHeight="1" x14ac:dyDescent="0.35">
      <c r="B8" s="11" t="s">
        <v>20</v>
      </c>
      <c r="C8" s="11">
        <v>391</v>
      </c>
      <c r="D8" s="11">
        <v>190</v>
      </c>
      <c r="E8" s="11">
        <v>202</v>
      </c>
      <c r="F8" s="11"/>
      <c r="G8" s="11">
        <v>83</v>
      </c>
      <c r="H8" s="11">
        <v>143</v>
      </c>
      <c r="I8" s="11">
        <v>165</v>
      </c>
      <c r="J8" s="11"/>
      <c r="K8" s="11">
        <v>54</v>
      </c>
      <c r="L8" s="11">
        <v>61</v>
      </c>
      <c r="M8" s="11">
        <v>13</v>
      </c>
      <c r="N8" s="11">
        <v>14</v>
      </c>
      <c r="O8" s="11">
        <v>5</v>
      </c>
      <c r="P8" s="11">
        <v>11</v>
      </c>
      <c r="Q8" s="11">
        <v>33</v>
      </c>
      <c r="R8" s="11">
        <v>36</v>
      </c>
      <c r="S8" s="11">
        <v>9</v>
      </c>
      <c r="T8" s="11">
        <v>83</v>
      </c>
      <c r="U8" s="11">
        <v>19</v>
      </c>
      <c r="V8" s="11">
        <v>6</v>
      </c>
      <c r="W8" s="11">
        <v>16</v>
      </c>
      <c r="X8" s="11">
        <v>10</v>
      </c>
      <c r="Y8" s="11">
        <v>12</v>
      </c>
      <c r="Z8" s="11">
        <v>10</v>
      </c>
      <c r="AA8" s="11"/>
      <c r="AB8" s="11">
        <v>79</v>
      </c>
      <c r="AC8" s="11">
        <v>153</v>
      </c>
      <c r="AD8" s="11">
        <v>73</v>
      </c>
      <c r="AE8" s="11">
        <v>62</v>
      </c>
      <c r="AF8" s="11"/>
      <c r="AG8" s="11">
        <v>270</v>
      </c>
      <c r="AH8" s="11">
        <v>27</v>
      </c>
      <c r="AI8" s="11">
        <v>74</v>
      </c>
      <c r="AJ8" s="11">
        <v>6</v>
      </c>
      <c r="AK8" s="11"/>
      <c r="AL8" s="11">
        <v>105</v>
      </c>
      <c r="AM8" s="11">
        <v>72</v>
      </c>
      <c r="AN8" s="11">
        <v>48</v>
      </c>
      <c r="AO8" s="11">
        <v>21</v>
      </c>
      <c r="AP8" s="11">
        <v>12</v>
      </c>
      <c r="AQ8" s="11">
        <v>24</v>
      </c>
      <c r="AR8" s="11"/>
      <c r="AS8" s="11">
        <v>150</v>
      </c>
      <c r="AT8" s="11">
        <v>36</v>
      </c>
      <c r="AU8" s="11">
        <v>36</v>
      </c>
      <c r="AV8" s="11">
        <v>87</v>
      </c>
      <c r="AW8" s="11">
        <v>41</v>
      </c>
      <c r="AX8" s="11">
        <v>15</v>
      </c>
      <c r="AY8" s="11">
        <v>9</v>
      </c>
      <c r="AZ8" s="11">
        <v>18</v>
      </c>
      <c r="BA8" s="11">
        <v>2</v>
      </c>
      <c r="BB8" s="11"/>
      <c r="BC8" s="11">
        <v>119</v>
      </c>
      <c r="BD8" s="11">
        <v>46</v>
      </c>
      <c r="BE8" s="11">
        <v>16</v>
      </c>
      <c r="BF8" s="11">
        <v>60</v>
      </c>
      <c r="BG8" s="11">
        <v>137</v>
      </c>
      <c r="BH8" s="11">
        <v>11</v>
      </c>
      <c r="BI8" s="11"/>
      <c r="BJ8" s="11">
        <v>64</v>
      </c>
      <c r="BK8" s="11">
        <v>93</v>
      </c>
      <c r="BL8" s="11">
        <v>31</v>
      </c>
      <c r="BM8" s="11">
        <v>101</v>
      </c>
      <c r="BN8" s="11">
        <v>61</v>
      </c>
      <c r="BO8" s="11">
        <v>42</v>
      </c>
      <c r="BP8" s="11"/>
      <c r="BQ8" s="11">
        <v>246</v>
      </c>
      <c r="BR8" s="11">
        <v>144</v>
      </c>
      <c r="BS8" s="11"/>
      <c r="BT8" s="11">
        <v>161</v>
      </c>
      <c r="BU8" s="11">
        <v>230</v>
      </c>
      <c r="BV8" s="11"/>
      <c r="BW8" s="11">
        <v>253</v>
      </c>
      <c r="BX8" s="11">
        <v>129</v>
      </c>
    </row>
    <row r="9" spans="2:76" ht="29" x14ac:dyDescent="0.35">
      <c r="B9" s="18" t="s">
        <v>459</v>
      </c>
      <c r="C9" s="17">
        <v>0.64474330668691104</v>
      </c>
      <c r="D9" s="17">
        <v>0.62975569530636</v>
      </c>
      <c r="E9" s="17">
        <v>0.65884027911798604</v>
      </c>
      <c r="F9" s="17"/>
      <c r="G9" s="17">
        <v>0.70455678160692603</v>
      </c>
      <c r="H9" s="17">
        <v>0.62725417445474896</v>
      </c>
      <c r="I9" s="17">
        <v>0.62962315821707804</v>
      </c>
      <c r="J9" s="17"/>
      <c r="K9" s="17">
        <v>0.65726585858457098</v>
      </c>
      <c r="L9" s="17">
        <v>0.68602011743713298</v>
      </c>
      <c r="M9" s="17">
        <v>0.68149070600535</v>
      </c>
      <c r="N9" s="17">
        <v>0.67429625553310601</v>
      </c>
      <c r="O9" s="17">
        <v>0.60082619492945</v>
      </c>
      <c r="P9" s="17">
        <v>0.53879577552139601</v>
      </c>
      <c r="Q9" s="17">
        <v>0.61594371440820594</v>
      </c>
      <c r="R9" s="17">
        <v>0.56292057087506997</v>
      </c>
      <c r="S9" s="17">
        <v>0.79867085590513198</v>
      </c>
      <c r="T9" s="17">
        <v>0.66399405671663003</v>
      </c>
      <c r="U9" s="17">
        <v>0.63572327062515099</v>
      </c>
      <c r="V9" s="17">
        <v>0.62181099406024598</v>
      </c>
      <c r="W9" s="17">
        <v>0.46851894959364598</v>
      </c>
      <c r="X9" s="17">
        <v>0.62218211257575495</v>
      </c>
      <c r="Y9" s="17">
        <v>0.69475157959917699</v>
      </c>
      <c r="Z9" s="17">
        <v>0.74297509300439801</v>
      </c>
      <c r="AA9" s="17"/>
      <c r="AB9" s="17">
        <v>0.63772623395072203</v>
      </c>
      <c r="AC9" s="17">
        <v>0.62298511808770696</v>
      </c>
      <c r="AD9" s="17">
        <v>0.55677612248833896</v>
      </c>
      <c r="AE9" s="17">
        <v>0.79972279183559003</v>
      </c>
      <c r="AF9" s="17"/>
      <c r="AG9" s="17">
        <v>0.64197751122371105</v>
      </c>
      <c r="AH9" s="17">
        <v>0.57070316909525998</v>
      </c>
      <c r="AI9" s="17">
        <v>0.68496707677830504</v>
      </c>
      <c r="AJ9" s="17">
        <v>0.67231704765830502</v>
      </c>
      <c r="AK9" s="17"/>
      <c r="AL9" s="17">
        <v>0.691412205611736</v>
      </c>
      <c r="AM9" s="17">
        <v>0.61255883620668805</v>
      </c>
      <c r="AN9" s="17">
        <v>0.53031341543285204</v>
      </c>
      <c r="AO9" s="17">
        <v>0.44308488910432198</v>
      </c>
      <c r="AP9" s="17">
        <v>0.57831153623804199</v>
      </c>
      <c r="AQ9" s="17">
        <v>0.76207026131185995</v>
      </c>
      <c r="AR9" s="17"/>
      <c r="AS9" s="17">
        <v>0.53862064386847797</v>
      </c>
      <c r="AT9" s="17">
        <v>0.721953979710384</v>
      </c>
      <c r="AU9" s="17">
        <v>0.721953979710384</v>
      </c>
      <c r="AV9" s="17">
        <v>0.67660221568682</v>
      </c>
      <c r="AW9" s="17">
        <v>0.79859673284787303</v>
      </c>
      <c r="AX9" s="17">
        <v>0.67583951691755895</v>
      </c>
      <c r="AY9" s="17">
        <v>0.51647243423421596</v>
      </c>
      <c r="AZ9" s="17">
        <v>0.69284702966887601</v>
      </c>
      <c r="BA9" s="17">
        <v>0</v>
      </c>
      <c r="BB9" s="17"/>
      <c r="BC9" s="17">
        <v>0.57604225089371697</v>
      </c>
      <c r="BD9" s="17">
        <v>0.60096650779629901</v>
      </c>
      <c r="BE9" s="17">
        <v>0.69663158373275902</v>
      </c>
      <c r="BF9" s="17">
        <v>0.69732400355318402</v>
      </c>
      <c r="BG9" s="17">
        <v>0.69130511299027397</v>
      </c>
      <c r="BH9" s="17">
        <v>0.660386508047484</v>
      </c>
      <c r="BI9" s="17"/>
      <c r="BJ9" s="17">
        <v>0.57602761567934402</v>
      </c>
      <c r="BK9" s="17">
        <v>0.67994847054350904</v>
      </c>
      <c r="BL9" s="17">
        <v>0.71568778903799202</v>
      </c>
      <c r="BM9" s="17">
        <v>0.65170783337221205</v>
      </c>
      <c r="BN9" s="17">
        <v>0.64645942176621196</v>
      </c>
      <c r="BO9" s="17">
        <v>0.59994278604062701</v>
      </c>
      <c r="BP9" s="17"/>
      <c r="BQ9" s="17">
        <v>0.62169217339243998</v>
      </c>
      <c r="BR9" s="17">
        <v>0.67925289074828699</v>
      </c>
      <c r="BS9" s="17"/>
      <c r="BT9" s="17">
        <v>0.64524103382161702</v>
      </c>
      <c r="BU9" s="17">
        <v>0.64288092597375501</v>
      </c>
      <c r="BV9" s="17"/>
      <c r="BW9" s="17">
        <v>0.62438034375196705</v>
      </c>
      <c r="BX9" s="17">
        <v>0.67668441092706699</v>
      </c>
    </row>
    <row r="10" spans="2:76" ht="29" x14ac:dyDescent="0.35">
      <c r="B10" s="18" t="s">
        <v>460</v>
      </c>
      <c r="C10" s="17">
        <v>0.55956559420874497</v>
      </c>
      <c r="D10" s="17">
        <v>0.49114866451731698</v>
      </c>
      <c r="E10" s="17">
        <v>0.62391684719962304</v>
      </c>
      <c r="F10" s="17"/>
      <c r="G10" s="17">
        <v>0.56814647550849795</v>
      </c>
      <c r="H10" s="17">
        <v>0.56806005925386904</v>
      </c>
      <c r="I10" s="17">
        <v>0.54790358578819398</v>
      </c>
      <c r="J10" s="17"/>
      <c r="K10" s="17">
        <v>0.501640815167821</v>
      </c>
      <c r="L10" s="17">
        <v>0.52501186963714397</v>
      </c>
      <c r="M10" s="17">
        <v>0.809298679213871</v>
      </c>
      <c r="N10" s="17">
        <v>0.58429627884581203</v>
      </c>
      <c r="O10" s="17">
        <v>0.60082251613956095</v>
      </c>
      <c r="P10" s="17">
        <v>0.46060872766477901</v>
      </c>
      <c r="Q10" s="17">
        <v>0.70724643565833201</v>
      </c>
      <c r="R10" s="17">
        <v>0.55115014936694096</v>
      </c>
      <c r="S10" s="17">
        <v>0.80004206500020303</v>
      </c>
      <c r="T10" s="17">
        <v>0.51366001227631397</v>
      </c>
      <c r="U10" s="17">
        <v>0.51452085194699404</v>
      </c>
      <c r="V10" s="17">
        <v>1</v>
      </c>
      <c r="W10" s="17">
        <v>0.57829575696665303</v>
      </c>
      <c r="X10" s="17">
        <v>0.36980875002942698</v>
      </c>
      <c r="Y10" s="17">
        <v>0.61985026392924603</v>
      </c>
      <c r="Z10" s="17">
        <v>0.41786601091879</v>
      </c>
      <c r="AA10" s="17"/>
      <c r="AB10" s="17">
        <v>0.67452907685658103</v>
      </c>
      <c r="AC10" s="17">
        <v>0.55616085339788901</v>
      </c>
      <c r="AD10" s="17">
        <v>0.47509715567598798</v>
      </c>
      <c r="AE10" s="17">
        <v>0.558183273114636</v>
      </c>
      <c r="AF10" s="17"/>
      <c r="AG10" s="17">
        <v>0.55153685461666402</v>
      </c>
      <c r="AH10" s="17">
        <v>0.60351399838465902</v>
      </c>
      <c r="AI10" s="17">
        <v>0.54177197024117196</v>
      </c>
      <c r="AJ10" s="17">
        <v>0.51468968341695698</v>
      </c>
      <c r="AK10" s="17"/>
      <c r="AL10" s="17">
        <v>0.606400804489729</v>
      </c>
      <c r="AM10" s="17">
        <v>0.46433300387992299</v>
      </c>
      <c r="AN10" s="17">
        <v>0.55496390137607698</v>
      </c>
      <c r="AO10" s="17">
        <v>0.416991555153013</v>
      </c>
      <c r="AP10" s="17">
        <v>0.57455740202054295</v>
      </c>
      <c r="AQ10" s="17">
        <v>0.78953210982593702</v>
      </c>
      <c r="AR10" s="17"/>
      <c r="AS10" s="17">
        <v>0.51688102516172996</v>
      </c>
      <c r="AT10" s="17">
        <v>0.61670749515379797</v>
      </c>
      <c r="AU10" s="17">
        <v>0.61670749515379797</v>
      </c>
      <c r="AV10" s="17">
        <v>0.56460416103736299</v>
      </c>
      <c r="AW10" s="17">
        <v>0.59830710718026803</v>
      </c>
      <c r="AX10" s="17">
        <v>0.60508424434728603</v>
      </c>
      <c r="AY10" s="17">
        <v>0.45431880465846902</v>
      </c>
      <c r="AZ10" s="17">
        <v>0.72902504620323605</v>
      </c>
      <c r="BA10" s="17">
        <v>0.544326053018509</v>
      </c>
      <c r="BB10" s="17"/>
      <c r="BC10" s="17">
        <v>0.53616978117360004</v>
      </c>
      <c r="BD10" s="17">
        <v>0.463420759108085</v>
      </c>
      <c r="BE10" s="17">
        <v>0.30953695866528902</v>
      </c>
      <c r="BF10" s="17">
        <v>0.68735292829926198</v>
      </c>
      <c r="BG10" s="17">
        <v>0.57453704539781403</v>
      </c>
      <c r="BH10" s="17">
        <v>0.63999218477988695</v>
      </c>
      <c r="BI10" s="17"/>
      <c r="BJ10" s="17">
        <v>0.55901006798752095</v>
      </c>
      <c r="BK10" s="17">
        <v>0.524414497190129</v>
      </c>
      <c r="BL10" s="17">
        <v>0.52423998374199499</v>
      </c>
      <c r="BM10" s="17">
        <v>0.52578907172172795</v>
      </c>
      <c r="BN10" s="17">
        <v>0.63137747461693094</v>
      </c>
      <c r="BO10" s="17">
        <v>0.64217959790298595</v>
      </c>
      <c r="BP10" s="17"/>
      <c r="BQ10" s="17">
        <v>0.56839635651461895</v>
      </c>
      <c r="BR10" s="17">
        <v>0.53846674695088803</v>
      </c>
      <c r="BS10" s="17"/>
      <c r="BT10" s="17">
        <v>0.58868994885743198</v>
      </c>
      <c r="BU10" s="17">
        <v>0.541576430020142</v>
      </c>
      <c r="BV10" s="17"/>
      <c r="BW10" s="17">
        <v>0.60802858368519497</v>
      </c>
      <c r="BX10" s="17">
        <v>0.45699302209040499</v>
      </c>
    </row>
    <row r="11" spans="2:76" ht="29" x14ac:dyDescent="0.35">
      <c r="B11" s="18" t="s">
        <v>461</v>
      </c>
      <c r="C11" s="17">
        <v>0.499420897973398</v>
      </c>
      <c r="D11" s="17">
        <v>0.44209245834640298</v>
      </c>
      <c r="E11" s="17">
        <v>0.55334259452785906</v>
      </c>
      <c r="F11" s="17"/>
      <c r="G11" s="17">
        <v>0.49368773618358303</v>
      </c>
      <c r="H11" s="17">
        <v>0.46499811764235799</v>
      </c>
      <c r="I11" s="17">
        <v>0.53201344815168905</v>
      </c>
      <c r="J11" s="17"/>
      <c r="K11" s="17">
        <v>0.52433800055188196</v>
      </c>
      <c r="L11" s="17">
        <v>0.48512097138084598</v>
      </c>
      <c r="M11" s="17">
        <v>0.50898771884306404</v>
      </c>
      <c r="N11" s="17">
        <v>0.40375758745141999</v>
      </c>
      <c r="O11" s="17">
        <v>0.197528772791427</v>
      </c>
      <c r="P11" s="17">
        <v>0.46012312007042599</v>
      </c>
      <c r="Q11" s="17">
        <v>0.481789488935568</v>
      </c>
      <c r="R11" s="17">
        <v>0.45432235875371901</v>
      </c>
      <c r="S11" s="17">
        <v>0.39738497124523797</v>
      </c>
      <c r="T11" s="17">
        <v>0.56208755781787101</v>
      </c>
      <c r="U11" s="17">
        <v>0.68773645040673104</v>
      </c>
      <c r="V11" s="17">
        <v>0.62353593879693903</v>
      </c>
      <c r="W11" s="17">
        <v>0.42533700954898201</v>
      </c>
      <c r="X11" s="17">
        <v>0.24681223035417499</v>
      </c>
      <c r="Y11" s="17">
        <v>0.38142540192317798</v>
      </c>
      <c r="Z11" s="17">
        <v>0.662174883546088</v>
      </c>
      <c r="AA11" s="17"/>
      <c r="AB11" s="17">
        <v>0.50823000947282704</v>
      </c>
      <c r="AC11" s="17">
        <v>0.54107378480888502</v>
      </c>
      <c r="AD11" s="17">
        <v>0.39103133913812999</v>
      </c>
      <c r="AE11" s="17">
        <v>0.528016573224525</v>
      </c>
      <c r="AF11" s="17"/>
      <c r="AG11" s="17">
        <v>0.49234439973070598</v>
      </c>
      <c r="AH11" s="17">
        <v>0.46814956987352402</v>
      </c>
      <c r="AI11" s="17">
        <v>0.56053189991267705</v>
      </c>
      <c r="AJ11" s="17">
        <v>0.51218220251713698</v>
      </c>
      <c r="AK11" s="17"/>
      <c r="AL11" s="17">
        <v>0.58418911595813605</v>
      </c>
      <c r="AM11" s="17">
        <v>0.46145461686206002</v>
      </c>
      <c r="AN11" s="17">
        <v>0.39823673048705899</v>
      </c>
      <c r="AO11" s="17">
        <v>0.36327347641640401</v>
      </c>
      <c r="AP11" s="17">
        <v>0.57988846032035701</v>
      </c>
      <c r="AQ11" s="17">
        <v>0.45982519277814199</v>
      </c>
      <c r="AR11" s="17"/>
      <c r="AS11" s="17">
        <v>0.45665873403673102</v>
      </c>
      <c r="AT11" s="17">
        <v>0.46257309153709297</v>
      </c>
      <c r="AU11" s="17">
        <v>0.46257309153709297</v>
      </c>
      <c r="AV11" s="17">
        <v>0.51488735387325202</v>
      </c>
      <c r="AW11" s="17">
        <v>0.58707576591268895</v>
      </c>
      <c r="AX11" s="17">
        <v>0.43172157219604401</v>
      </c>
      <c r="AY11" s="17">
        <v>0.40631869523695702</v>
      </c>
      <c r="AZ11" s="17">
        <v>0.48341425734055499</v>
      </c>
      <c r="BA11" s="17">
        <v>0.455673946981491</v>
      </c>
      <c r="BB11" s="17"/>
      <c r="BC11" s="17">
        <v>0.386192342353397</v>
      </c>
      <c r="BD11" s="17">
        <v>0.48580085903506098</v>
      </c>
      <c r="BE11" s="17">
        <v>0.57677805080452205</v>
      </c>
      <c r="BF11" s="17">
        <v>0.52022328648205596</v>
      </c>
      <c r="BG11" s="17">
        <v>0.55910761154906496</v>
      </c>
      <c r="BH11" s="17">
        <v>0.73895412943078798</v>
      </c>
      <c r="BI11" s="17"/>
      <c r="BJ11" s="17">
        <v>0.45320510680468801</v>
      </c>
      <c r="BK11" s="17">
        <v>0.48073381423713502</v>
      </c>
      <c r="BL11" s="17">
        <v>0.54052035986481095</v>
      </c>
      <c r="BM11" s="17">
        <v>0.54575943969575702</v>
      </c>
      <c r="BN11" s="17">
        <v>0.48950383505409201</v>
      </c>
      <c r="BO11" s="17">
        <v>0.48390389885880503</v>
      </c>
      <c r="BP11" s="17"/>
      <c r="BQ11" s="17">
        <v>0.468625437511419</v>
      </c>
      <c r="BR11" s="17">
        <v>0.55081829383117797</v>
      </c>
      <c r="BS11" s="17"/>
      <c r="BT11" s="17">
        <v>0.48948683402355703</v>
      </c>
      <c r="BU11" s="17">
        <v>0.50849900565511297</v>
      </c>
      <c r="BV11" s="17"/>
      <c r="BW11" s="17">
        <v>0.50753723624925895</v>
      </c>
      <c r="BX11" s="17">
        <v>0.472977711076083</v>
      </c>
    </row>
    <row r="12" spans="2:76" ht="29" x14ac:dyDescent="0.35">
      <c r="B12" s="18" t="s">
        <v>462</v>
      </c>
      <c r="C12" s="17">
        <v>0.43044463990257897</v>
      </c>
      <c r="D12" s="17">
        <v>0.36459412610486702</v>
      </c>
      <c r="E12" s="17">
        <v>0.49238198628874402</v>
      </c>
      <c r="F12" s="17"/>
      <c r="G12" s="17">
        <v>0.49664050159762901</v>
      </c>
      <c r="H12" s="17">
        <v>0.46017517004703901</v>
      </c>
      <c r="I12" s="17">
        <v>0.37136398757774403</v>
      </c>
      <c r="J12" s="17"/>
      <c r="K12" s="17">
        <v>0.36459857570170101</v>
      </c>
      <c r="L12" s="17">
        <v>0.42385538982839799</v>
      </c>
      <c r="M12" s="17">
        <v>0.41714977429679201</v>
      </c>
      <c r="N12" s="17">
        <v>0.547478018790021</v>
      </c>
      <c r="O12" s="17">
        <v>0.39917380507055</v>
      </c>
      <c r="P12" s="17">
        <v>0.46012312007042599</v>
      </c>
      <c r="Q12" s="17">
        <v>0.40588799029556499</v>
      </c>
      <c r="R12" s="17">
        <v>0.36888622402292898</v>
      </c>
      <c r="S12" s="17">
        <v>0.69869308284000398</v>
      </c>
      <c r="T12" s="17">
        <v>0.42041399206082097</v>
      </c>
      <c r="U12" s="17">
        <v>0.61921065007042397</v>
      </c>
      <c r="V12" s="17">
        <v>0.74673326723276601</v>
      </c>
      <c r="W12" s="17">
        <v>0.42486606758288298</v>
      </c>
      <c r="X12" s="17">
        <v>0.24681223035417499</v>
      </c>
      <c r="Y12" s="17">
        <v>0.46516804374376602</v>
      </c>
      <c r="Z12" s="17">
        <v>0.41706200198649701</v>
      </c>
      <c r="AA12" s="17"/>
      <c r="AB12" s="17">
        <v>0.53624178890246799</v>
      </c>
      <c r="AC12" s="17">
        <v>0.40097208516905097</v>
      </c>
      <c r="AD12" s="17">
        <v>0.40886074984587301</v>
      </c>
      <c r="AE12" s="17">
        <v>0.43435181953735902</v>
      </c>
      <c r="AF12" s="17"/>
      <c r="AG12" s="17">
        <v>0.411787461616682</v>
      </c>
      <c r="AH12" s="17">
        <v>0.48826663863632203</v>
      </c>
      <c r="AI12" s="17">
        <v>0.44858724899254898</v>
      </c>
      <c r="AJ12" s="17">
        <v>0.51218220251713698</v>
      </c>
      <c r="AK12" s="17"/>
      <c r="AL12" s="17">
        <v>0.44036356656915898</v>
      </c>
      <c r="AM12" s="17">
        <v>0.307109472754518</v>
      </c>
      <c r="AN12" s="17">
        <v>0.42093253325561503</v>
      </c>
      <c r="AO12" s="17">
        <v>0.33554002496407098</v>
      </c>
      <c r="AP12" s="17">
        <v>0.57544055729288301</v>
      </c>
      <c r="AQ12" s="17">
        <v>0.60201267329156005</v>
      </c>
      <c r="AR12" s="17"/>
      <c r="AS12" s="17">
        <v>0.385070329428713</v>
      </c>
      <c r="AT12" s="17">
        <v>0.28468260780590299</v>
      </c>
      <c r="AU12" s="17">
        <v>0.28468260780590299</v>
      </c>
      <c r="AV12" s="17">
        <v>0.51326878719561497</v>
      </c>
      <c r="AW12" s="17">
        <v>0.56808740107702105</v>
      </c>
      <c r="AX12" s="17">
        <v>0.48140321430028699</v>
      </c>
      <c r="AY12" s="17">
        <v>0.412388542181089</v>
      </c>
      <c r="AZ12" s="17">
        <v>0.36598435739706198</v>
      </c>
      <c r="BA12" s="17">
        <v>0.544326053018509</v>
      </c>
      <c r="BB12" s="17"/>
      <c r="BC12" s="17">
        <v>0.43032659563895498</v>
      </c>
      <c r="BD12" s="17">
        <v>0.38049552479052301</v>
      </c>
      <c r="BE12" s="17">
        <v>0.176541975893033</v>
      </c>
      <c r="BF12" s="17">
        <v>0.49499813870432502</v>
      </c>
      <c r="BG12" s="17">
        <v>0.43938318672573101</v>
      </c>
      <c r="BH12" s="17">
        <v>0.466604437392863</v>
      </c>
      <c r="BI12" s="17"/>
      <c r="BJ12" s="17">
        <v>0.42483770303415902</v>
      </c>
      <c r="BK12" s="17">
        <v>0.38960919739792998</v>
      </c>
      <c r="BL12" s="17">
        <v>0.39048821860198901</v>
      </c>
      <c r="BM12" s="17">
        <v>0.42835594542643302</v>
      </c>
      <c r="BN12" s="17">
        <v>0.42381581628475301</v>
      </c>
      <c r="BO12" s="17">
        <v>0.57460821946303997</v>
      </c>
      <c r="BP12" s="17"/>
      <c r="BQ12" s="17">
        <v>0.42181823069636698</v>
      </c>
      <c r="BR12" s="17">
        <v>0.44304154798526701</v>
      </c>
      <c r="BS12" s="17"/>
      <c r="BT12" s="17">
        <v>0.38936432319049002</v>
      </c>
      <c r="BU12" s="17">
        <v>0.46101735941800298</v>
      </c>
      <c r="BV12" s="17"/>
      <c r="BW12" s="17">
        <v>0.43717491760676802</v>
      </c>
      <c r="BX12" s="17">
        <v>0.41738079199337802</v>
      </c>
    </row>
    <row r="13" spans="2:76" ht="43.5" x14ac:dyDescent="0.35">
      <c r="B13" s="18" t="s">
        <v>463</v>
      </c>
      <c r="C13" s="17">
        <v>0.41954916761363098</v>
      </c>
      <c r="D13" s="17">
        <v>0.40359145041310801</v>
      </c>
      <c r="E13" s="17">
        <v>0.43455859731705598</v>
      </c>
      <c r="F13" s="17"/>
      <c r="G13" s="17">
        <v>0.43995033904457798</v>
      </c>
      <c r="H13" s="17">
        <v>0.37929680433766699</v>
      </c>
      <c r="I13" s="17">
        <v>0.443972063582455</v>
      </c>
      <c r="J13" s="17"/>
      <c r="K13" s="17">
        <v>0.458967612500085</v>
      </c>
      <c r="L13" s="17">
        <v>0.35441346701415</v>
      </c>
      <c r="M13" s="17">
        <v>0.43765674131580001</v>
      </c>
      <c r="N13" s="17">
        <v>0.40653992392622601</v>
      </c>
      <c r="O13" s="17">
        <v>0.201648711069011</v>
      </c>
      <c r="P13" s="17">
        <v>0.459114109056808</v>
      </c>
      <c r="Q13" s="17">
        <v>0.52917898477353498</v>
      </c>
      <c r="R13" s="17">
        <v>0.40116716252969697</v>
      </c>
      <c r="S13" s="17">
        <v>0.30140166589447898</v>
      </c>
      <c r="T13" s="17">
        <v>0.501631577251056</v>
      </c>
      <c r="U13" s="17">
        <v>0.358365475252725</v>
      </c>
      <c r="V13" s="17">
        <v>0.24674843184679399</v>
      </c>
      <c r="W13" s="17">
        <v>0.307520265118085</v>
      </c>
      <c r="X13" s="17">
        <v>0.24692950405195599</v>
      </c>
      <c r="Y13" s="17">
        <v>0.45144712874748999</v>
      </c>
      <c r="Z13" s="17">
        <v>0.322426663984481</v>
      </c>
      <c r="AA13" s="17"/>
      <c r="AB13" s="17">
        <v>0.457487953742645</v>
      </c>
      <c r="AC13" s="17">
        <v>0.37121289987218897</v>
      </c>
      <c r="AD13" s="17">
        <v>0.425868582466159</v>
      </c>
      <c r="AE13" s="17">
        <v>0.430222429307694</v>
      </c>
      <c r="AF13" s="17"/>
      <c r="AG13" s="17">
        <v>0.39721001919923898</v>
      </c>
      <c r="AH13" s="17">
        <v>0.39342240091909197</v>
      </c>
      <c r="AI13" s="17">
        <v>0.52230767663659095</v>
      </c>
      <c r="AJ13" s="17">
        <v>0.36285508510567599</v>
      </c>
      <c r="AK13" s="17"/>
      <c r="AL13" s="17">
        <v>0.39483506752570702</v>
      </c>
      <c r="AM13" s="17">
        <v>0.371741365662481</v>
      </c>
      <c r="AN13" s="17">
        <v>0.49260773592461199</v>
      </c>
      <c r="AO13" s="17">
        <v>0.41951168544525103</v>
      </c>
      <c r="AP13" s="17">
        <v>8.3880896839034394E-2</v>
      </c>
      <c r="AQ13" s="17">
        <v>0.46610953867528299</v>
      </c>
      <c r="AR13" s="17"/>
      <c r="AS13" s="17">
        <v>0.42026926026835398</v>
      </c>
      <c r="AT13" s="17">
        <v>0.44436151741282298</v>
      </c>
      <c r="AU13" s="17">
        <v>0.44436151741282298</v>
      </c>
      <c r="AV13" s="17">
        <v>0.43126941896598803</v>
      </c>
      <c r="AW13" s="17">
        <v>0.39383837506325597</v>
      </c>
      <c r="AX13" s="17">
        <v>0.49945060177515699</v>
      </c>
      <c r="AY13" s="17">
        <v>0.18929653534536001</v>
      </c>
      <c r="AZ13" s="17">
        <v>0.34753693319260098</v>
      </c>
      <c r="BA13" s="17">
        <v>0.455673946981491</v>
      </c>
      <c r="BB13" s="17"/>
      <c r="BC13" s="17">
        <v>0.354379353341776</v>
      </c>
      <c r="BD13" s="17">
        <v>0.306252932262217</v>
      </c>
      <c r="BE13" s="17">
        <v>0.47621248031293101</v>
      </c>
      <c r="BF13" s="17">
        <v>0.496867189650813</v>
      </c>
      <c r="BG13" s="17">
        <v>0.46217978159509299</v>
      </c>
      <c r="BH13" s="17">
        <v>0.55434559108608505</v>
      </c>
      <c r="BI13" s="17"/>
      <c r="BJ13" s="17">
        <v>0.49821036767278098</v>
      </c>
      <c r="BK13" s="17">
        <v>0.446931543442181</v>
      </c>
      <c r="BL13" s="17">
        <v>0.450216257700019</v>
      </c>
      <c r="BM13" s="17">
        <v>0.37726253385445002</v>
      </c>
      <c r="BN13" s="17">
        <v>0.325134241797914</v>
      </c>
      <c r="BO13" s="17">
        <v>0.455551968019836</v>
      </c>
      <c r="BP13" s="17"/>
      <c r="BQ13" s="17">
        <v>0.42813012192834599</v>
      </c>
      <c r="BR13" s="17">
        <v>0.40498001783125998</v>
      </c>
      <c r="BS13" s="17"/>
      <c r="BT13" s="17">
        <v>0.43119279521551002</v>
      </c>
      <c r="BU13" s="17">
        <v>0.41319199869293299</v>
      </c>
      <c r="BV13" s="17"/>
      <c r="BW13" s="17">
        <v>0.38600944737281101</v>
      </c>
      <c r="BX13" s="17">
        <v>0.47495184265833901</v>
      </c>
    </row>
    <row r="14" spans="2:76" ht="43.5" x14ac:dyDescent="0.35">
      <c r="B14" s="18" t="s">
        <v>464</v>
      </c>
      <c r="C14" s="17">
        <v>0.32236308397040903</v>
      </c>
      <c r="D14" s="17">
        <v>0.27695246798975298</v>
      </c>
      <c r="E14" s="17">
        <v>0.36507517366257403</v>
      </c>
      <c r="F14" s="17"/>
      <c r="G14" s="17">
        <v>0.35160525459222902</v>
      </c>
      <c r="H14" s="17">
        <v>0.363049654204326</v>
      </c>
      <c r="I14" s="17">
        <v>0.27249363783948</v>
      </c>
      <c r="J14" s="17"/>
      <c r="K14" s="17">
        <v>0.24980554412527001</v>
      </c>
      <c r="L14" s="17">
        <v>0.28137224708881298</v>
      </c>
      <c r="M14" s="17">
        <v>0.43842773119619499</v>
      </c>
      <c r="N14" s="17">
        <v>0.26143490958461701</v>
      </c>
      <c r="O14" s="17">
        <v>0.399177483860439</v>
      </c>
      <c r="P14" s="17">
        <v>0.30611170598713999</v>
      </c>
      <c r="Q14" s="17">
        <v>0.25721294194687899</v>
      </c>
      <c r="R14" s="17">
        <v>0.33800907489648502</v>
      </c>
      <c r="S14" s="17">
        <v>0.299357057670053</v>
      </c>
      <c r="T14" s="17">
        <v>0.37590052818198599</v>
      </c>
      <c r="U14" s="17">
        <v>0.30712216722561603</v>
      </c>
      <c r="V14" s="17">
        <v>0.380643380119838</v>
      </c>
      <c r="W14" s="17">
        <v>0.38263764963670999</v>
      </c>
      <c r="X14" s="17">
        <v>0.62291125759236599</v>
      </c>
      <c r="Y14" s="17">
        <v>0.225414936790234</v>
      </c>
      <c r="Z14" s="17">
        <v>0.32323067291677399</v>
      </c>
      <c r="AA14" s="17"/>
      <c r="AB14" s="17">
        <v>0.35360016699675001</v>
      </c>
      <c r="AC14" s="17">
        <v>0.324154461152179</v>
      </c>
      <c r="AD14" s="17">
        <v>0.27683593735379702</v>
      </c>
      <c r="AE14" s="17">
        <v>0.346445968927383</v>
      </c>
      <c r="AF14" s="17"/>
      <c r="AG14" s="17">
        <v>0.32760514390318701</v>
      </c>
      <c r="AH14" s="17">
        <v>0.36238419903177599</v>
      </c>
      <c r="AI14" s="17">
        <v>0.311703246021796</v>
      </c>
      <c r="AJ14" s="17">
        <v>0.19593676144796601</v>
      </c>
      <c r="AK14" s="17"/>
      <c r="AL14" s="17">
        <v>0.25557732328628602</v>
      </c>
      <c r="AM14" s="17">
        <v>0.29098980162056798</v>
      </c>
      <c r="AN14" s="17">
        <v>0.41701055132025799</v>
      </c>
      <c r="AO14" s="17">
        <v>0.19185288164370201</v>
      </c>
      <c r="AP14" s="17">
        <v>0.41547389558494302</v>
      </c>
      <c r="AQ14" s="17">
        <v>0.425550370118632</v>
      </c>
      <c r="AR14" s="17"/>
      <c r="AS14" s="17">
        <v>0.27514345774468801</v>
      </c>
      <c r="AT14" s="17">
        <v>0.29426156249089602</v>
      </c>
      <c r="AU14" s="17">
        <v>0.29426156249089602</v>
      </c>
      <c r="AV14" s="17">
        <v>0.42695203452609198</v>
      </c>
      <c r="AW14" s="17">
        <v>0.40964555852858697</v>
      </c>
      <c r="AX14" s="17">
        <v>0.437806963057709</v>
      </c>
      <c r="AY14" s="17">
        <v>0.10513166872990599</v>
      </c>
      <c r="AZ14" s="17">
        <v>0.25654209577257397</v>
      </c>
      <c r="BA14" s="17">
        <v>0</v>
      </c>
      <c r="BB14" s="17"/>
      <c r="BC14" s="17">
        <v>0.246684090114382</v>
      </c>
      <c r="BD14" s="17">
        <v>0.31883893047287598</v>
      </c>
      <c r="BE14" s="17">
        <v>0.25563032335747499</v>
      </c>
      <c r="BF14" s="17">
        <v>0.52652210361149099</v>
      </c>
      <c r="BG14" s="17">
        <v>0.300719771933317</v>
      </c>
      <c r="BH14" s="17">
        <v>0.39717260407025501</v>
      </c>
      <c r="BI14" s="17"/>
      <c r="BJ14" s="17">
        <v>0.28951429081529001</v>
      </c>
      <c r="BK14" s="17">
        <v>0.29133616496622899</v>
      </c>
      <c r="BL14" s="17">
        <v>0.430397060852999</v>
      </c>
      <c r="BM14" s="17">
        <v>0.29716361291040699</v>
      </c>
      <c r="BN14" s="17">
        <v>0.32109011393485498</v>
      </c>
      <c r="BO14" s="17">
        <v>0.42582174948603402</v>
      </c>
      <c r="BP14" s="17"/>
      <c r="BQ14" s="17">
        <v>0.31634373922489201</v>
      </c>
      <c r="BR14" s="17">
        <v>0.329030972599829</v>
      </c>
      <c r="BS14" s="17"/>
      <c r="BT14" s="17">
        <v>0.304464582263689</v>
      </c>
      <c r="BU14" s="17">
        <v>0.33199586544488602</v>
      </c>
      <c r="BV14" s="17"/>
      <c r="BW14" s="17">
        <v>0.30629454878620499</v>
      </c>
      <c r="BX14" s="17">
        <v>0.35221415328952899</v>
      </c>
    </row>
    <row r="15" spans="2:76" ht="58" x14ac:dyDescent="0.35">
      <c r="B15" s="18" t="s">
        <v>465</v>
      </c>
      <c r="C15" s="17">
        <v>0.304063460971568</v>
      </c>
      <c r="D15" s="17">
        <v>0.27465011507329901</v>
      </c>
      <c r="E15" s="17">
        <v>0.33172891850882502</v>
      </c>
      <c r="F15" s="17"/>
      <c r="G15" s="17">
        <v>0.35900583171740802</v>
      </c>
      <c r="H15" s="17">
        <v>0.31303635692631399</v>
      </c>
      <c r="I15" s="17">
        <v>0.26857422180684298</v>
      </c>
      <c r="J15" s="17"/>
      <c r="K15" s="17">
        <v>0.22671406085250501</v>
      </c>
      <c r="L15" s="17">
        <v>0.21559089610010801</v>
      </c>
      <c r="M15" s="17">
        <v>0.24845119480358399</v>
      </c>
      <c r="N15" s="17">
        <v>0.26354937705980502</v>
      </c>
      <c r="O15" s="17">
        <v>0</v>
      </c>
      <c r="P15" s="17">
        <v>0.30861769187967297</v>
      </c>
      <c r="Q15" s="17">
        <v>0.38733581971097297</v>
      </c>
      <c r="R15" s="17">
        <v>0.31997588427518903</v>
      </c>
      <c r="S15" s="17">
        <v>0.30140166589447898</v>
      </c>
      <c r="T15" s="17">
        <v>0.44699469375284201</v>
      </c>
      <c r="U15" s="17">
        <v>0.151112485381934</v>
      </c>
      <c r="V15" s="17">
        <v>0.37400968702297699</v>
      </c>
      <c r="W15" s="17">
        <v>0.25525236094444698</v>
      </c>
      <c r="X15" s="17">
        <v>0.497584006412229</v>
      </c>
      <c r="Y15" s="17">
        <v>0.30008225007976302</v>
      </c>
      <c r="Z15" s="17">
        <v>0.15987212294167699</v>
      </c>
      <c r="AA15" s="17"/>
      <c r="AB15" s="17">
        <v>0.33492071093363202</v>
      </c>
      <c r="AC15" s="17">
        <v>0.27270417847824702</v>
      </c>
      <c r="AD15" s="17">
        <v>0.36109221796867302</v>
      </c>
      <c r="AE15" s="17">
        <v>0.26559952489369199</v>
      </c>
      <c r="AF15" s="17"/>
      <c r="AG15" s="17">
        <v>0.30222730650545099</v>
      </c>
      <c r="AH15" s="17">
        <v>0.28393950671646201</v>
      </c>
      <c r="AI15" s="17">
        <v>0.31116818335699298</v>
      </c>
      <c r="AJ15" s="17">
        <v>0.353564125689314</v>
      </c>
      <c r="AK15" s="17"/>
      <c r="AL15" s="17">
        <v>0.238614217546254</v>
      </c>
      <c r="AM15" s="17">
        <v>0.26538179437707698</v>
      </c>
      <c r="AN15" s="17">
        <v>0.341622299073846</v>
      </c>
      <c r="AO15" s="17">
        <v>0.26739835509230497</v>
      </c>
      <c r="AP15" s="17">
        <v>0.18136425574971701</v>
      </c>
      <c r="AQ15" s="17">
        <v>0.52215227930269903</v>
      </c>
      <c r="AR15" s="17"/>
      <c r="AS15" s="17">
        <v>0.28472501519983001</v>
      </c>
      <c r="AT15" s="17">
        <v>0.24355150828149899</v>
      </c>
      <c r="AU15" s="17">
        <v>0.24355150828149899</v>
      </c>
      <c r="AV15" s="17">
        <v>0.35583484925706699</v>
      </c>
      <c r="AW15" s="17">
        <v>0.41299392503605198</v>
      </c>
      <c r="AX15" s="17">
        <v>0.319330557245117</v>
      </c>
      <c r="AY15" s="17">
        <v>0.22363845935259299</v>
      </c>
      <c r="AZ15" s="17">
        <v>0.15810424885770399</v>
      </c>
      <c r="BA15" s="17">
        <v>0.455673946981491</v>
      </c>
      <c r="BB15" s="17"/>
      <c r="BC15" s="17">
        <v>0.22581852153472401</v>
      </c>
      <c r="BD15" s="17">
        <v>0.33185012348480297</v>
      </c>
      <c r="BE15" s="17">
        <v>0.24309878946668201</v>
      </c>
      <c r="BF15" s="17">
        <v>0.40644482315685498</v>
      </c>
      <c r="BG15" s="17">
        <v>0.31131673988347403</v>
      </c>
      <c r="BH15" s="17">
        <v>0.44593155349977598</v>
      </c>
      <c r="BI15" s="17"/>
      <c r="BJ15" s="17">
        <v>0.41242980563963999</v>
      </c>
      <c r="BK15" s="17">
        <v>0.29314897466276701</v>
      </c>
      <c r="BL15" s="17">
        <v>0.35651289065172198</v>
      </c>
      <c r="BM15" s="17">
        <v>0.25658139544132103</v>
      </c>
      <c r="BN15" s="17">
        <v>0.24084801823002799</v>
      </c>
      <c r="BO15" s="17">
        <v>0.33106285441917399</v>
      </c>
      <c r="BP15" s="17"/>
      <c r="BQ15" s="17">
        <v>0.331258793229467</v>
      </c>
      <c r="BR15" s="17">
        <v>0.26177729536403199</v>
      </c>
      <c r="BS15" s="17"/>
      <c r="BT15" s="17">
        <v>0.32486164978658799</v>
      </c>
      <c r="BU15" s="17">
        <v>0.29080991826038899</v>
      </c>
      <c r="BV15" s="17"/>
      <c r="BW15" s="17">
        <v>0.28576485708113902</v>
      </c>
      <c r="BX15" s="17">
        <v>0.33097627139630698</v>
      </c>
    </row>
    <row r="16" spans="2:76" ht="58" x14ac:dyDescent="0.35">
      <c r="B16" s="18" t="s">
        <v>466</v>
      </c>
      <c r="C16" s="17">
        <v>0.265743438196066</v>
      </c>
      <c r="D16" s="17">
        <v>0.22897121595138001</v>
      </c>
      <c r="E16" s="17">
        <v>0.30033047078254899</v>
      </c>
      <c r="F16" s="17"/>
      <c r="G16" s="17">
        <v>0.29100218995978799</v>
      </c>
      <c r="H16" s="17">
        <v>0.25993858520768898</v>
      </c>
      <c r="I16" s="17">
        <v>0.25799465413423101</v>
      </c>
      <c r="J16" s="17"/>
      <c r="K16" s="17">
        <v>0.25300941574435798</v>
      </c>
      <c r="L16" s="17">
        <v>0.18146542220798401</v>
      </c>
      <c r="M16" s="17">
        <v>0.36657984367864699</v>
      </c>
      <c r="N16" s="17">
        <v>0.32854663228266601</v>
      </c>
      <c r="O16" s="17">
        <v>0.201648711069011</v>
      </c>
      <c r="P16" s="17">
        <v>0.309536152849542</v>
      </c>
      <c r="Q16" s="17">
        <v>0.30228462334357098</v>
      </c>
      <c r="R16" s="17">
        <v>0.34968917493485302</v>
      </c>
      <c r="S16" s="17">
        <v>9.99789674998985E-2</v>
      </c>
      <c r="T16" s="17">
        <v>0.36735193766054902</v>
      </c>
      <c r="U16" s="17">
        <v>0.100741656921289</v>
      </c>
      <c r="V16" s="17">
        <v>0.123431912011607</v>
      </c>
      <c r="W16" s="17">
        <v>0.21103579848267801</v>
      </c>
      <c r="X16" s="17">
        <v>0.121484979174038</v>
      </c>
      <c r="Y16" s="17">
        <v>0.14810011624501401</v>
      </c>
      <c r="Z16" s="17">
        <v>0.25450746094369298</v>
      </c>
      <c r="AA16" s="17"/>
      <c r="AB16" s="17">
        <v>0.28719781889617602</v>
      </c>
      <c r="AC16" s="17">
        <v>0.24392664818396201</v>
      </c>
      <c r="AD16" s="17">
        <v>0.25516431803906803</v>
      </c>
      <c r="AE16" s="17">
        <v>0.29654780910295903</v>
      </c>
      <c r="AF16" s="17"/>
      <c r="AG16" s="17">
        <v>0.25060133184537198</v>
      </c>
      <c r="AH16" s="17">
        <v>0.182242772419931</v>
      </c>
      <c r="AI16" s="17">
        <v>0.35993279550011997</v>
      </c>
      <c r="AJ16" s="17">
        <v>0.19593676144796601</v>
      </c>
      <c r="AK16" s="17"/>
      <c r="AL16" s="17">
        <v>0.26104989610059098</v>
      </c>
      <c r="AM16" s="17">
        <v>0.208043157346637</v>
      </c>
      <c r="AN16" s="17">
        <v>0.30109080833877699</v>
      </c>
      <c r="AO16" s="17">
        <v>0.243355839704189</v>
      </c>
      <c r="AP16" s="17">
        <v>8.2119221571667803E-2</v>
      </c>
      <c r="AQ16" s="17">
        <v>0.26463504654758102</v>
      </c>
      <c r="AR16" s="17"/>
      <c r="AS16" s="17">
        <v>0.27722810237095802</v>
      </c>
      <c r="AT16" s="17">
        <v>0.12970563893616599</v>
      </c>
      <c r="AU16" s="17">
        <v>0.12970563893616599</v>
      </c>
      <c r="AV16" s="17">
        <v>0.35589594832675397</v>
      </c>
      <c r="AW16" s="17">
        <v>0.29796739290775998</v>
      </c>
      <c r="AX16" s="17">
        <v>0.320878879755848</v>
      </c>
      <c r="AY16" s="17">
        <v>7.9887240055678696E-2</v>
      </c>
      <c r="AZ16" s="17">
        <v>0.150703903306943</v>
      </c>
      <c r="BA16" s="17">
        <v>0</v>
      </c>
      <c r="BB16" s="17"/>
      <c r="BC16" s="17">
        <v>0.26946360571622802</v>
      </c>
      <c r="BD16" s="17">
        <v>0.29275256685323198</v>
      </c>
      <c r="BE16" s="17">
        <v>0.25959843086722101</v>
      </c>
      <c r="BF16" s="17">
        <v>0.31466829232982801</v>
      </c>
      <c r="BG16" s="17">
        <v>0.22938888149436301</v>
      </c>
      <c r="BH16" s="17">
        <v>0.27679858180559203</v>
      </c>
      <c r="BI16" s="17"/>
      <c r="BJ16" s="17">
        <v>0.21748501828448299</v>
      </c>
      <c r="BK16" s="17">
        <v>0.32600233224931402</v>
      </c>
      <c r="BL16" s="17">
        <v>0.31086364599903599</v>
      </c>
      <c r="BM16" s="17">
        <v>0.245355526038432</v>
      </c>
      <c r="BN16" s="17">
        <v>0.171670492285664</v>
      </c>
      <c r="BO16" s="17">
        <v>0.35894269183425997</v>
      </c>
      <c r="BP16" s="17"/>
      <c r="BQ16" s="17">
        <v>0.26837808117956502</v>
      </c>
      <c r="BR16" s="17">
        <v>0.26487571651876102</v>
      </c>
      <c r="BS16" s="17"/>
      <c r="BT16" s="17">
        <v>0.251456300497856</v>
      </c>
      <c r="BU16" s="17">
        <v>0.276870781739331</v>
      </c>
      <c r="BV16" s="17"/>
      <c r="BW16" s="17">
        <v>0.23161279192825701</v>
      </c>
      <c r="BX16" s="17">
        <v>0.32115902113497102</v>
      </c>
    </row>
    <row r="17" spans="2:76" x14ac:dyDescent="0.35">
      <c r="B17" s="18" t="s">
        <v>97</v>
      </c>
      <c r="C17" s="17">
        <v>5.6626701062055598E-2</v>
      </c>
      <c r="D17" s="17">
        <v>6.4044102649701395E-2</v>
      </c>
      <c r="E17" s="17">
        <v>4.9650078634619503E-2</v>
      </c>
      <c r="F17" s="17"/>
      <c r="G17" s="17">
        <v>4.0148805913147602E-2</v>
      </c>
      <c r="H17" s="17">
        <v>6.6417641596289295E-2</v>
      </c>
      <c r="I17" s="17">
        <v>5.6501927841602503E-2</v>
      </c>
      <c r="J17" s="17"/>
      <c r="K17" s="17">
        <v>6.6707214762955103E-2</v>
      </c>
      <c r="L17" s="17">
        <v>6.9560864707961995E-2</v>
      </c>
      <c r="M17" s="17">
        <v>0</v>
      </c>
      <c r="N17" s="17">
        <v>0</v>
      </c>
      <c r="O17" s="17">
        <v>0</v>
      </c>
      <c r="P17" s="17">
        <v>0</v>
      </c>
      <c r="Q17" s="17">
        <v>3.3335352837607399E-2</v>
      </c>
      <c r="R17" s="17">
        <v>2.68792967698595E-2</v>
      </c>
      <c r="S17" s="17">
        <v>9.99789674998985E-2</v>
      </c>
      <c r="T17" s="17">
        <v>5.8660932942608102E-2</v>
      </c>
      <c r="U17" s="17">
        <v>0</v>
      </c>
      <c r="V17" s="17">
        <v>0</v>
      </c>
      <c r="W17" s="17">
        <v>0.153670862693808</v>
      </c>
      <c r="X17" s="17">
        <v>0.12704611136619101</v>
      </c>
      <c r="Y17" s="17">
        <v>0.154734799280519</v>
      </c>
      <c r="Z17" s="17">
        <v>9.4546866735223195E-2</v>
      </c>
      <c r="AA17" s="17"/>
      <c r="AB17" s="17">
        <v>2.2893384940229699E-2</v>
      </c>
      <c r="AC17" s="17">
        <v>5.6408365822874298E-2</v>
      </c>
      <c r="AD17" s="17">
        <v>9.3169653849146397E-2</v>
      </c>
      <c r="AE17" s="17">
        <v>4.89268459708335E-2</v>
      </c>
      <c r="AF17" s="17"/>
      <c r="AG17" s="17">
        <v>5.8582076914183399E-2</v>
      </c>
      <c r="AH17" s="17">
        <v>7.4477746723206201E-2</v>
      </c>
      <c r="AI17" s="17">
        <v>3.2976253740620298E-2</v>
      </c>
      <c r="AJ17" s="17">
        <v>0.160764628683985</v>
      </c>
      <c r="AK17" s="17"/>
      <c r="AL17" s="17">
        <v>1.74937736650418E-2</v>
      </c>
      <c r="AM17" s="17">
        <v>0.159728110302918</v>
      </c>
      <c r="AN17" s="17">
        <v>6.9721016408449604E-2</v>
      </c>
      <c r="AO17" s="17">
        <v>0.13520517495023701</v>
      </c>
      <c r="AP17" s="17">
        <v>0</v>
      </c>
      <c r="AQ17" s="17">
        <v>0</v>
      </c>
      <c r="AR17" s="17"/>
      <c r="AS17" s="17">
        <v>8.7471018288708194E-2</v>
      </c>
      <c r="AT17" s="17">
        <v>2.5008887293095E-2</v>
      </c>
      <c r="AU17" s="17">
        <v>2.5008887293095E-2</v>
      </c>
      <c r="AV17" s="17">
        <v>5.2101021572197197E-2</v>
      </c>
      <c r="AW17" s="17">
        <v>6.5470473627275899E-2</v>
      </c>
      <c r="AX17" s="17">
        <v>6.1677045831719103E-2</v>
      </c>
      <c r="AY17" s="17">
        <v>0</v>
      </c>
      <c r="AZ17" s="17">
        <v>0</v>
      </c>
      <c r="BA17" s="17">
        <v>0</v>
      </c>
      <c r="BB17" s="17"/>
      <c r="BC17" s="17">
        <v>7.5191558855445095E-2</v>
      </c>
      <c r="BD17" s="17">
        <v>9.1923843353374404E-2</v>
      </c>
      <c r="BE17" s="17">
        <v>0</v>
      </c>
      <c r="BF17" s="17">
        <v>8.2809675441643499E-2</v>
      </c>
      <c r="BG17" s="17">
        <v>2.9026204153611901E-2</v>
      </c>
      <c r="BH17" s="17">
        <v>0</v>
      </c>
      <c r="BI17" s="17"/>
      <c r="BJ17" s="17">
        <v>6.4428776532698406E-2</v>
      </c>
      <c r="BK17" s="17">
        <v>9.3599694226527794E-2</v>
      </c>
      <c r="BL17" s="17">
        <v>0</v>
      </c>
      <c r="BM17" s="17">
        <v>6.1777319320607899E-2</v>
      </c>
      <c r="BN17" s="17">
        <v>3.5629187740032403E-2</v>
      </c>
      <c r="BO17" s="17">
        <v>2.1787638399590602E-2</v>
      </c>
      <c r="BP17" s="17"/>
      <c r="BQ17" s="17">
        <v>6.8807883759610403E-2</v>
      </c>
      <c r="BR17" s="17">
        <v>3.6598806973455501E-2</v>
      </c>
      <c r="BS17" s="17"/>
      <c r="BT17" s="17">
        <v>4.9496910265551398E-2</v>
      </c>
      <c r="BU17" s="17">
        <v>6.1855759186725097E-2</v>
      </c>
      <c r="BV17" s="17"/>
      <c r="BW17" s="17">
        <v>5.0467474208184801E-2</v>
      </c>
      <c r="BX17" s="17">
        <v>7.2441957744407398E-2</v>
      </c>
    </row>
    <row r="18" spans="2:76" x14ac:dyDescent="0.35">
      <c r="B18" s="18" t="s">
        <v>153</v>
      </c>
      <c r="C18" s="19">
        <v>1.75869481948389E-2</v>
      </c>
      <c r="D18" s="19">
        <v>3.1861589984234599E-2</v>
      </c>
      <c r="E18" s="19">
        <v>4.1605771301540199E-3</v>
      </c>
      <c r="F18" s="19"/>
      <c r="G18" s="19">
        <v>3.6381426016918503E-2</v>
      </c>
      <c r="H18" s="19">
        <v>2.0295275390375199E-2</v>
      </c>
      <c r="I18" s="19">
        <v>5.7584392101696696E-3</v>
      </c>
      <c r="J18" s="19"/>
      <c r="K18" s="19">
        <v>2.2316113490904298E-2</v>
      </c>
      <c r="L18" s="19">
        <v>3.21738510750878E-2</v>
      </c>
      <c r="M18" s="19">
        <v>0</v>
      </c>
      <c r="N18" s="19">
        <v>0</v>
      </c>
      <c r="O18" s="19">
        <v>0</v>
      </c>
      <c r="P18" s="19">
        <v>7.5318621332719396E-2</v>
      </c>
      <c r="Q18" s="19">
        <v>2.8824958282372401E-2</v>
      </c>
      <c r="R18" s="19">
        <v>2.7687323073845398E-2</v>
      </c>
      <c r="S18" s="19">
        <v>9.99789674998985E-2</v>
      </c>
      <c r="T18" s="19">
        <v>0</v>
      </c>
      <c r="U18" s="19">
        <v>0</v>
      </c>
      <c r="V18" s="19">
        <v>0</v>
      </c>
      <c r="W18" s="19">
        <v>0</v>
      </c>
      <c r="X18" s="19">
        <v>0</v>
      </c>
      <c r="Y18" s="19">
        <v>0</v>
      </c>
      <c r="Z18" s="19">
        <v>0</v>
      </c>
      <c r="AA18" s="19"/>
      <c r="AB18" s="19">
        <v>1.17716005910086E-2</v>
      </c>
      <c r="AC18" s="19">
        <v>6.2128271484676303E-3</v>
      </c>
      <c r="AD18" s="19">
        <v>4.3465001516913203E-2</v>
      </c>
      <c r="AE18" s="19">
        <v>1.34569296121434E-2</v>
      </c>
      <c r="AF18" s="19"/>
      <c r="AG18" s="19">
        <v>1.42558789729436E-2</v>
      </c>
      <c r="AH18" s="19">
        <v>0</v>
      </c>
      <c r="AI18" s="19">
        <v>4.0812375974300201E-2</v>
      </c>
      <c r="AJ18" s="19">
        <v>0</v>
      </c>
      <c r="AK18" s="19"/>
      <c r="AL18" s="19">
        <v>9.3364072327951405E-3</v>
      </c>
      <c r="AM18" s="19">
        <v>2.8485796093622499E-2</v>
      </c>
      <c r="AN18" s="19">
        <v>0</v>
      </c>
      <c r="AO18" s="19">
        <v>0</v>
      </c>
      <c r="AP18" s="19">
        <v>0</v>
      </c>
      <c r="AQ18" s="19">
        <v>0</v>
      </c>
      <c r="AR18" s="19"/>
      <c r="AS18" s="19">
        <v>3.3732718406986002E-2</v>
      </c>
      <c r="AT18" s="19">
        <v>0</v>
      </c>
      <c r="AU18" s="19">
        <v>0</v>
      </c>
      <c r="AV18" s="19">
        <v>2.1059291346427599E-2</v>
      </c>
      <c r="AW18" s="19">
        <v>0</v>
      </c>
      <c r="AX18" s="19">
        <v>0</v>
      </c>
      <c r="AY18" s="19">
        <v>0</v>
      </c>
      <c r="AZ18" s="19">
        <v>0</v>
      </c>
      <c r="BA18" s="19">
        <v>0</v>
      </c>
      <c r="BB18" s="19"/>
      <c r="BC18" s="19">
        <v>1.8417499331639098E-2</v>
      </c>
      <c r="BD18" s="19">
        <v>0</v>
      </c>
      <c r="BE18" s="19">
        <v>0</v>
      </c>
      <c r="BF18" s="19">
        <v>6.20746328425405E-2</v>
      </c>
      <c r="BG18" s="19">
        <v>7.1549204803968702E-3</v>
      </c>
      <c r="BH18" s="19">
        <v>0</v>
      </c>
      <c r="BI18" s="19"/>
      <c r="BJ18" s="19">
        <v>0</v>
      </c>
      <c r="BK18" s="19">
        <v>3.3124622396091603E-2</v>
      </c>
      <c r="BL18" s="19">
        <v>5.93932605013665E-2</v>
      </c>
      <c r="BM18" s="19">
        <v>9.7010539636203097E-3</v>
      </c>
      <c r="BN18" s="19">
        <v>1.6383268292168601E-2</v>
      </c>
      <c r="BO18" s="19">
        <v>0</v>
      </c>
      <c r="BP18" s="19"/>
      <c r="BQ18" s="19">
        <v>3.7934994199692799E-3</v>
      </c>
      <c r="BR18" s="19">
        <v>4.1382240683091501E-2</v>
      </c>
      <c r="BS18" s="19"/>
      <c r="BT18" s="19">
        <v>0</v>
      </c>
      <c r="BU18" s="19">
        <v>2.99649958178652E-2</v>
      </c>
      <c r="BV18" s="19"/>
      <c r="BW18" s="19">
        <v>2.3841550583214299E-2</v>
      </c>
      <c r="BX18" s="19">
        <v>0</v>
      </c>
    </row>
    <row r="19" spans="2:76" x14ac:dyDescent="0.35">
      <c r="B19" s="33" t="s">
        <v>509</v>
      </c>
    </row>
    <row r="20" spans="2:76" x14ac:dyDescent="0.35">
      <c r="B20" t="s">
        <v>100</v>
      </c>
    </row>
    <row r="21" spans="2:76" x14ac:dyDescent="0.35">
      <c r="B21" t="s">
        <v>101</v>
      </c>
    </row>
    <row r="23" spans="2:76" x14ac:dyDescent="0.35">
      <c r="B23"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I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398</v>
      </c>
      <c r="E2" s="26"/>
      <c r="F2" s="26"/>
      <c r="G2" s="26"/>
      <c r="H2" s="26"/>
      <c r="I2" s="26"/>
    </row>
    <row r="6" spans="2:9" ht="50" customHeight="1" x14ac:dyDescent="0.35">
      <c r="B6" s="23" t="s">
        <v>15</v>
      </c>
      <c r="C6" s="23" t="s">
        <v>468</v>
      </c>
      <c r="D6" s="23" t="s">
        <v>469</v>
      </c>
      <c r="E6" s="23" t="s">
        <v>470</v>
      </c>
      <c r="F6" s="23" t="s">
        <v>471</v>
      </c>
      <c r="G6" s="23" t="s">
        <v>472</v>
      </c>
      <c r="H6" s="23" t="s">
        <v>473</v>
      </c>
    </row>
    <row r="7" spans="2:9" x14ac:dyDescent="0.35">
      <c r="B7" s="18" t="s">
        <v>336</v>
      </c>
      <c r="C7" s="17">
        <v>0.612906155609651</v>
      </c>
      <c r="D7" s="17">
        <v>0.20835466953922399</v>
      </c>
      <c r="E7" s="17">
        <v>0.194687885350915</v>
      </c>
      <c r="F7" s="17">
        <v>9.0112728928180202E-2</v>
      </c>
      <c r="G7" s="17">
        <v>8.4579824833464795E-2</v>
      </c>
      <c r="H7" s="17">
        <v>6.1394170731193402E-2</v>
      </c>
    </row>
    <row r="8" spans="2:9" x14ac:dyDescent="0.35">
      <c r="B8" s="18" t="s">
        <v>337</v>
      </c>
      <c r="C8" s="17">
        <v>0.25416131931067698</v>
      </c>
      <c r="D8" s="17">
        <v>0.358000656892837</v>
      </c>
      <c r="E8" s="17">
        <v>0.313516995770381</v>
      </c>
      <c r="F8" s="17">
        <v>0.162359572135785</v>
      </c>
      <c r="G8" s="17">
        <v>0.17640682062572499</v>
      </c>
      <c r="H8" s="17">
        <v>0.14953501037150699</v>
      </c>
    </row>
    <row r="9" spans="2:9" x14ac:dyDescent="0.35">
      <c r="B9" s="18" t="s">
        <v>338</v>
      </c>
      <c r="C9" s="17">
        <v>7.6446990861730596E-2</v>
      </c>
      <c r="D9" s="17">
        <v>0.226696571809818</v>
      </c>
      <c r="E9" s="17">
        <v>0.23204328756258399</v>
      </c>
      <c r="F9" s="17">
        <v>0.29345507487322398</v>
      </c>
      <c r="G9" s="17">
        <v>0.20004911289761601</v>
      </c>
      <c r="H9" s="17">
        <v>0.16010482709751001</v>
      </c>
    </row>
    <row r="10" spans="2:9" x14ac:dyDescent="0.35">
      <c r="B10" s="18" t="s">
        <v>339</v>
      </c>
      <c r="C10" s="17">
        <v>1.6865401360008199E-2</v>
      </c>
      <c r="D10" s="17">
        <v>7.9869308681754805E-2</v>
      </c>
      <c r="E10" s="17">
        <v>8.8114171965683302E-2</v>
      </c>
      <c r="F10" s="17">
        <v>0.13324747763120501</v>
      </c>
      <c r="G10" s="17">
        <v>0.20973679524759001</v>
      </c>
      <c r="H10" s="17">
        <v>0.21815909100507599</v>
      </c>
    </row>
    <row r="11" spans="2:9" x14ac:dyDescent="0.35">
      <c r="B11" s="18" t="s">
        <v>340</v>
      </c>
      <c r="C11" s="17">
        <v>1.98240348081428E-2</v>
      </c>
      <c r="D11" s="17">
        <v>3.4799008242560797E-2</v>
      </c>
      <c r="E11" s="17">
        <v>3.3925846487207E-2</v>
      </c>
      <c r="F11" s="17">
        <v>0.1139209795185</v>
      </c>
      <c r="G11" s="17">
        <v>0.27621854462537099</v>
      </c>
      <c r="H11" s="17">
        <v>0.37791779672498499</v>
      </c>
    </row>
    <row r="12" spans="2:9" x14ac:dyDescent="0.35">
      <c r="B12" s="18" t="s">
        <v>178</v>
      </c>
      <c r="C12" s="17">
        <v>1.9796098049790201E-2</v>
      </c>
      <c r="D12" s="17">
        <v>9.2279784833805695E-2</v>
      </c>
      <c r="E12" s="17">
        <v>0.13771181286323</v>
      </c>
      <c r="F12" s="17">
        <v>0.20690416691310601</v>
      </c>
      <c r="G12" s="17">
        <v>5.3008901770233097E-2</v>
      </c>
      <c r="H12" s="17">
        <v>3.28891040697286E-2</v>
      </c>
    </row>
    <row r="13" spans="2:9" x14ac:dyDescent="0.35">
      <c r="B13" s="22" t="s">
        <v>341</v>
      </c>
      <c r="C13" s="20">
        <v>0.86706747492032799</v>
      </c>
      <c r="D13" s="20">
        <v>0.56635532643206099</v>
      </c>
      <c r="E13" s="20">
        <v>0.50820488112129603</v>
      </c>
      <c r="F13" s="20">
        <v>0.25247230106396501</v>
      </c>
      <c r="G13" s="20">
        <v>0.26098664545918998</v>
      </c>
      <c r="H13" s="20">
        <v>0.21092918110270001</v>
      </c>
    </row>
    <row r="14" spans="2:9" x14ac:dyDescent="0.35">
      <c r="B14" s="22" t="s">
        <v>342</v>
      </c>
      <c r="C14" s="20">
        <v>3.6689436168150999E-2</v>
      </c>
      <c r="D14" s="20">
        <v>0.114668316924316</v>
      </c>
      <c r="E14" s="20">
        <v>0.12204001845289</v>
      </c>
      <c r="F14" s="20">
        <v>0.24716845714970501</v>
      </c>
      <c r="G14" s="20">
        <v>0.48595533987296102</v>
      </c>
      <c r="H14" s="20">
        <v>0.59607688773006096</v>
      </c>
    </row>
    <row r="15" spans="2:9" x14ac:dyDescent="0.35">
      <c r="B15" s="22" t="s">
        <v>109</v>
      </c>
      <c r="C15" s="21">
        <v>0.83037803875217697</v>
      </c>
      <c r="D15" s="21">
        <v>0.45168700950774598</v>
      </c>
      <c r="E15" s="21">
        <v>0.38616486266840599</v>
      </c>
      <c r="F15" s="21">
        <v>5.3038439142603401E-3</v>
      </c>
      <c r="G15" s="21">
        <v>-0.22496869441377201</v>
      </c>
      <c r="H15" s="21">
        <v>-0.38514770662736098</v>
      </c>
    </row>
    <row r="16" spans="2:9" x14ac:dyDescent="0.35">
      <c r="B16" s="16"/>
      <c r="C16" s="16"/>
      <c r="D16" s="16"/>
      <c r="E16" s="16"/>
      <c r="F16" s="16"/>
      <c r="G16" s="16"/>
      <c r="H16" s="16"/>
    </row>
    <row r="17" spans="2:2" x14ac:dyDescent="0.35">
      <c r="B17" t="s">
        <v>100</v>
      </c>
    </row>
    <row r="18" spans="2:2" x14ac:dyDescent="0.35">
      <c r="B18" t="s">
        <v>101</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9.0112728928180202E-2</v>
      </c>
      <c r="D9" s="17">
        <v>8.9442203999747602E-2</v>
      </c>
      <c r="E9" s="17">
        <v>9.0964118694314006E-2</v>
      </c>
      <c r="F9" s="17"/>
      <c r="G9" s="17">
        <v>8.4083530623368694E-2</v>
      </c>
      <c r="H9" s="17">
        <v>0.10777082254874</v>
      </c>
      <c r="I9" s="17">
        <v>7.9953467396500194E-2</v>
      </c>
      <c r="J9" s="17"/>
      <c r="K9" s="17">
        <v>0.102457042348693</v>
      </c>
      <c r="L9" s="17">
        <v>0.100496720980478</v>
      </c>
      <c r="M9" s="17">
        <v>4.3715921984548801E-2</v>
      </c>
      <c r="N9" s="17">
        <v>0.12999394689739199</v>
      </c>
      <c r="O9" s="17">
        <v>0</v>
      </c>
      <c r="P9" s="17">
        <v>4.2384556358595997E-2</v>
      </c>
      <c r="Q9" s="17">
        <v>0.10970547854983199</v>
      </c>
      <c r="R9" s="17">
        <v>8.4351482902206606E-2</v>
      </c>
      <c r="S9" s="17">
        <v>9.0846085719872793E-2</v>
      </c>
      <c r="T9" s="17">
        <v>9.7154996816064002E-2</v>
      </c>
      <c r="U9" s="17">
        <v>7.6588324711167194E-2</v>
      </c>
      <c r="V9" s="17">
        <v>0.21345515528609699</v>
      </c>
      <c r="W9" s="17">
        <v>3.3236562903623E-2</v>
      </c>
      <c r="X9" s="17">
        <v>4.1539535146226603E-2</v>
      </c>
      <c r="Y9" s="17">
        <v>5.8182804443732299E-2</v>
      </c>
      <c r="Z9" s="17">
        <v>0.157321970044868</v>
      </c>
      <c r="AA9" s="17"/>
      <c r="AB9" s="17">
        <v>8.6463539381606294E-2</v>
      </c>
      <c r="AC9" s="17">
        <v>9.5158695438122595E-2</v>
      </c>
      <c r="AD9" s="17">
        <v>0.110527038962161</v>
      </c>
      <c r="AE9" s="17">
        <v>6.7782386907913106E-2</v>
      </c>
      <c r="AF9" s="17"/>
      <c r="AG9" s="17">
        <v>9.6269475713723907E-2</v>
      </c>
      <c r="AH9" s="17">
        <v>9.8147727191374698E-2</v>
      </c>
      <c r="AI9" s="17">
        <v>8.9767089497805305E-2</v>
      </c>
      <c r="AJ9" s="17">
        <v>0</v>
      </c>
      <c r="AK9" s="17"/>
      <c r="AL9" s="17">
        <v>8.5721611523570093E-2</v>
      </c>
      <c r="AM9" s="17">
        <v>6.1554658896365202E-2</v>
      </c>
      <c r="AN9" s="17">
        <v>0.149487213291259</v>
      </c>
      <c r="AO9" s="17">
        <v>5.9041186485984297E-2</v>
      </c>
      <c r="AP9" s="17">
        <v>0.11039669617589699</v>
      </c>
      <c r="AQ9" s="17">
        <v>0.199592526464099</v>
      </c>
      <c r="AR9" s="17"/>
      <c r="AS9" s="17">
        <v>8.6729989563965895E-2</v>
      </c>
      <c r="AT9" s="17">
        <v>7.6978160266595305E-2</v>
      </c>
      <c r="AU9" s="17">
        <v>7.6978160266595305E-2</v>
      </c>
      <c r="AV9" s="17">
        <v>0.10217678491804399</v>
      </c>
      <c r="AW9" s="17">
        <v>9.4228944953294605E-2</v>
      </c>
      <c r="AX9" s="17">
        <v>0.12230053081145401</v>
      </c>
      <c r="AY9" s="17">
        <v>6.0469430943954197E-2</v>
      </c>
      <c r="AZ9" s="17">
        <v>0.11102921662542201</v>
      </c>
      <c r="BA9" s="17">
        <v>0</v>
      </c>
      <c r="BB9" s="17"/>
      <c r="BC9" s="17">
        <v>7.1443355571676206E-2</v>
      </c>
      <c r="BD9" s="17">
        <v>0.10939185157992901</v>
      </c>
      <c r="BE9" s="17">
        <v>0.19905921295155801</v>
      </c>
      <c r="BF9" s="17">
        <v>9.0652073632964902E-2</v>
      </c>
      <c r="BG9" s="17">
        <v>8.5679938398069894E-2</v>
      </c>
      <c r="BH9" s="17">
        <v>0.29126923019595302</v>
      </c>
      <c r="BI9" s="17"/>
      <c r="BJ9" s="17">
        <v>7.2781295561431605E-2</v>
      </c>
      <c r="BK9" s="17">
        <v>0.10072164788775601</v>
      </c>
      <c r="BL9" s="17">
        <v>0.10334702355079101</v>
      </c>
      <c r="BM9" s="17">
        <v>0.10953503398131401</v>
      </c>
      <c r="BN9" s="17">
        <v>7.0543181899176605E-2</v>
      </c>
      <c r="BO9" s="17">
        <v>5.9435139661843203E-2</v>
      </c>
      <c r="BP9" s="17"/>
      <c r="BQ9" s="17">
        <v>8.8117612320379096E-2</v>
      </c>
      <c r="BR9" s="17">
        <v>9.5199961843766903E-2</v>
      </c>
      <c r="BS9" s="17"/>
      <c r="BT9" s="17">
        <v>7.0053085756382596E-2</v>
      </c>
      <c r="BU9" s="17">
        <v>0.107307834321341</v>
      </c>
      <c r="BV9" s="17"/>
      <c r="BW9" s="17">
        <v>0.10287918390412799</v>
      </c>
      <c r="BX9" s="17">
        <v>6.8933927451746202E-2</v>
      </c>
    </row>
    <row r="10" spans="2:76" x14ac:dyDescent="0.35">
      <c r="B10" s="18" t="s">
        <v>337</v>
      </c>
      <c r="C10" s="17">
        <v>0.162359572135785</v>
      </c>
      <c r="D10" s="17">
        <v>0.15725142198380401</v>
      </c>
      <c r="E10" s="17">
        <v>0.16780112199507499</v>
      </c>
      <c r="F10" s="17"/>
      <c r="G10" s="17">
        <v>0.21662684167235699</v>
      </c>
      <c r="H10" s="17">
        <v>0.175053439882285</v>
      </c>
      <c r="I10" s="17">
        <v>0.13472878849594899</v>
      </c>
      <c r="J10" s="17"/>
      <c r="K10" s="17">
        <v>0.13863435088668899</v>
      </c>
      <c r="L10" s="17">
        <v>0.16514683862745599</v>
      </c>
      <c r="M10" s="17">
        <v>0.25701441176214201</v>
      </c>
      <c r="N10" s="17">
        <v>0.161305850330072</v>
      </c>
      <c r="O10" s="17">
        <v>0.303057298419871</v>
      </c>
      <c r="P10" s="17">
        <v>8.5653144717454596E-2</v>
      </c>
      <c r="Q10" s="17">
        <v>0.229877302266801</v>
      </c>
      <c r="R10" s="17">
        <v>0.121482682765981</v>
      </c>
      <c r="S10" s="17">
        <v>0.230544441580048</v>
      </c>
      <c r="T10" s="17">
        <v>0.15005228230136</v>
      </c>
      <c r="U10" s="17">
        <v>0.15341011036476301</v>
      </c>
      <c r="V10" s="17">
        <v>0.21402419465129699</v>
      </c>
      <c r="W10" s="17">
        <v>0.123715914940747</v>
      </c>
      <c r="X10" s="17">
        <v>0.16334034851850801</v>
      </c>
      <c r="Y10" s="17">
        <v>0.21803912317750601</v>
      </c>
      <c r="Z10" s="17">
        <v>0.123546543696262</v>
      </c>
      <c r="AA10" s="17"/>
      <c r="AB10" s="17">
        <v>0.15799672028917999</v>
      </c>
      <c r="AC10" s="17">
        <v>0.14649703503933301</v>
      </c>
      <c r="AD10" s="17">
        <v>0.15295598775543401</v>
      </c>
      <c r="AE10" s="17">
        <v>0.203827821620224</v>
      </c>
      <c r="AF10" s="17"/>
      <c r="AG10" s="17">
        <v>0.15162190730240999</v>
      </c>
      <c r="AH10" s="17">
        <v>0.14321400356706099</v>
      </c>
      <c r="AI10" s="17">
        <v>0.21058504479717099</v>
      </c>
      <c r="AJ10" s="17">
        <v>0.17549677070111699</v>
      </c>
      <c r="AK10" s="17"/>
      <c r="AL10" s="17">
        <v>0.18915324128898001</v>
      </c>
      <c r="AM10" s="17">
        <v>0.15988671555217701</v>
      </c>
      <c r="AN10" s="17">
        <v>0.186240314586188</v>
      </c>
      <c r="AO10" s="17">
        <v>0.117604940644742</v>
      </c>
      <c r="AP10" s="17">
        <v>0.13761078483838199</v>
      </c>
      <c r="AQ10" s="17">
        <v>0.19323609303279199</v>
      </c>
      <c r="AR10" s="17"/>
      <c r="AS10" s="17">
        <v>0.16727459416613999</v>
      </c>
      <c r="AT10" s="17">
        <v>8.9899781376931304E-2</v>
      </c>
      <c r="AU10" s="17">
        <v>8.9899781376931304E-2</v>
      </c>
      <c r="AV10" s="17">
        <v>0.185207341547725</v>
      </c>
      <c r="AW10" s="17">
        <v>0.157787210623584</v>
      </c>
      <c r="AX10" s="17">
        <v>0.29934155323856099</v>
      </c>
      <c r="AY10" s="17">
        <v>5.8146177033179598E-2</v>
      </c>
      <c r="AZ10" s="17">
        <v>0.197258799702247</v>
      </c>
      <c r="BA10" s="17">
        <v>0</v>
      </c>
      <c r="BB10" s="17"/>
      <c r="BC10" s="17">
        <v>0.20361076380387499</v>
      </c>
      <c r="BD10" s="17">
        <v>0.208219339079218</v>
      </c>
      <c r="BE10" s="17">
        <v>0.11886806662675301</v>
      </c>
      <c r="BF10" s="17">
        <v>0.13597258525143199</v>
      </c>
      <c r="BG10" s="17">
        <v>0.12929077783444701</v>
      </c>
      <c r="BH10" s="17">
        <v>0.12016099647452499</v>
      </c>
      <c r="BI10" s="17"/>
      <c r="BJ10" s="17">
        <v>0.14793386111819501</v>
      </c>
      <c r="BK10" s="17">
        <v>0.173797607580325</v>
      </c>
      <c r="BL10" s="17">
        <v>0.12587440027474101</v>
      </c>
      <c r="BM10" s="17">
        <v>0.15478766216770901</v>
      </c>
      <c r="BN10" s="17">
        <v>0.15984510329917301</v>
      </c>
      <c r="BO10" s="17">
        <v>0.21232971961833599</v>
      </c>
      <c r="BP10" s="17"/>
      <c r="BQ10" s="17">
        <v>0.160185401041127</v>
      </c>
      <c r="BR10" s="17">
        <v>0.164909740636425</v>
      </c>
      <c r="BS10" s="17"/>
      <c r="BT10" s="17">
        <v>0.166251296605293</v>
      </c>
      <c r="BU10" s="17">
        <v>0.15893126461080501</v>
      </c>
      <c r="BV10" s="17"/>
      <c r="BW10" s="17">
        <v>0.161098437950072</v>
      </c>
      <c r="BX10" s="17">
        <v>0.16260357442167001</v>
      </c>
    </row>
    <row r="11" spans="2:76" x14ac:dyDescent="0.35">
      <c r="B11" s="18" t="s">
        <v>338</v>
      </c>
      <c r="C11" s="17">
        <v>0.29345507487322398</v>
      </c>
      <c r="D11" s="17">
        <v>0.30047292559136202</v>
      </c>
      <c r="E11" s="17">
        <v>0.28501572273270998</v>
      </c>
      <c r="F11" s="17"/>
      <c r="G11" s="17">
        <v>0.290004593444534</v>
      </c>
      <c r="H11" s="17">
        <v>0.27206080371869301</v>
      </c>
      <c r="I11" s="17">
        <v>0.30949468361955601</v>
      </c>
      <c r="J11" s="17"/>
      <c r="K11" s="17">
        <v>0.35000717161645001</v>
      </c>
      <c r="L11" s="17">
        <v>0.27978634607970598</v>
      </c>
      <c r="M11" s="17">
        <v>0.31861576401922997</v>
      </c>
      <c r="N11" s="17">
        <v>0.30793931604855601</v>
      </c>
      <c r="O11" s="17">
        <v>9.8566391694175207E-2</v>
      </c>
      <c r="P11" s="17">
        <v>0.30803842914799701</v>
      </c>
      <c r="Q11" s="17">
        <v>0.27742929918598902</v>
      </c>
      <c r="R11" s="17">
        <v>0.34708138676837902</v>
      </c>
      <c r="S11" s="17">
        <v>0.18738293558313801</v>
      </c>
      <c r="T11" s="17">
        <v>0.27908781090034002</v>
      </c>
      <c r="U11" s="17">
        <v>0.21862967299039701</v>
      </c>
      <c r="V11" s="17">
        <v>0.22019090083960599</v>
      </c>
      <c r="W11" s="17">
        <v>0.27423941773354499</v>
      </c>
      <c r="X11" s="17">
        <v>0.29289927088197798</v>
      </c>
      <c r="Y11" s="17">
        <v>0.36180325320301199</v>
      </c>
      <c r="Z11" s="17">
        <v>0.27356397930518001</v>
      </c>
      <c r="AA11" s="17"/>
      <c r="AB11" s="17">
        <v>0.296412865355905</v>
      </c>
      <c r="AC11" s="17">
        <v>0.29575215943879402</v>
      </c>
      <c r="AD11" s="17">
        <v>0.27869180276960698</v>
      </c>
      <c r="AE11" s="17">
        <v>0.29725127544302699</v>
      </c>
      <c r="AF11" s="17"/>
      <c r="AG11" s="17">
        <v>0.29838982992922702</v>
      </c>
      <c r="AH11" s="17">
        <v>0.32861764994679699</v>
      </c>
      <c r="AI11" s="17">
        <v>0.277631836834694</v>
      </c>
      <c r="AJ11" s="17">
        <v>0.19438901263163999</v>
      </c>
      <c r="AK11" s="17"/>
      <c r="AL11" s="17">
        <v>0.30019017039555701</v>
      </c>
      <c r="AM11" s="17">
        <v>0.30915704362290902</v>
      </c>
      <c r="AN11" s="17">
        <v>0.24216712823516401</v>
      </c>
      <c r="AO11" s="17">
        <v>0.304886890841297</v>
      </c>
      <c r="AP11" s="17">
        <v>0.17869003989871199</v>
      </c>
      <c r="AQ11" s="17">
        <v>0.25202560441389099</v>
      </c>
      <c r="AR11" s="17"/>
      <c r="AS11" s="17">
        <v>0.28474873939046602</v>
      </c>
      <c r="AT11" s="17">
        <v>0.323333947186003</v>
      </c>
      <c r="AU11" s="17">
        <v>0.323333947186003</v>
      </c>
      <c r="AV11" s="17">
        <v>0.29592523087525802</v>
      </c>
      <c r="AW11" s="17">
        <v>0.31536966476630102</v>
      </c>
      <c r="AX11" s="17">
        <v>0.28726551171782599</v>
      </c>
      <c r="AY11" s="17">
        <v>0.37544962847846802</v>
      </c>
      <c r="AZ11" s="17">
        <v>0.33308151435791999</v>
      </c>
      <c r="BA11" s="17">
        <v>0</v>
      </c>
      <c r="BB11" s="17"/>
      <c r="BC11" s="17">
        <v>0.281290460650646</v>
      </c>
      <c r="BD11" s="17">
        <v>0.30742221963396499</v>
      </c>
      <c r="BE11" s="17">
        <v>0.27349432145339297</v>
      </c>
      <c r="BF11" s="17">
        <v>0.33736400552773999</v>
      </c>
      <c r="BG11" s="17">
        <v>0.28693346712937901</v>
      </c>
      <c r="BH11" s="17">
        <v>0.24402238513399599</v>
      </c>
      <c r="BI11" s="17"/>
      <c r="BJ11" s="17">
        <v>0.29279438783406903</v>
      </c>
      <c r="BK11" s="17">
        <v>0.26003594412939202</v>
      </c>
      <c r="BL11" s="17">
        <v>0.30048860470712102</v>
      </c>
      <c r="BM11" s="17">
        <v>0.27607257214960401</v>
      </c>
      <c r="BN11" s="17">
        <v>0.36206948642655201</v>
      </c>
      <c r="BO11" s="17">
        <v>0.309108255337599</v>
      </c>
      <c r="BP11" s="17"/>
      <c r="BQ11" s="17">
        <v>0.29796047463731801</v>
      </c>
      <c r="BR11" s="17">
        <v>0.28069816163535499</v>
      </c>
      <c r="BS11" s="17"/>
      <c r="BT11" s="17">
        <v>0.29456522707646099</v>
      </c>
      <c r="BU11" s="17">
        <v>0.28971640426231199</v>
      </c>
      <c r="BV11" s="17"/>
      <c r="BW11" s="17">
        <v>0.30990001358559799</v>
      </c>
      <c r="BX11" s="17">
        <v>0.27512933121786798</v>
      </c>
    </row>
    <row r="12" spans="2:76" x14ac:dyDescent="0.35">
      <c r="B12" s="18" t="s">
        <v>339</v>
      </c>
      <c r="C12" s="17">
        <v>0.13324747763120501</v>
      </c>
      <c r="D12" s="17">
        <v>0.148732925999913</v>
      </c>
      <c r="E12" s="17">
        <v>0.117997662863652</v>
      </c>
      <c r="F12" s="17"/>
      <c r="G12" s="17">
        <v>0.12244114263097899</v>
      </c>
      <c r="H12" s="17">
        <v>0.104477994288485</v>
      </c>
      <c r="I12" s="17">
        <v>0.156955378005709</v>
      </c>
      <c r="J12" s="17"/>
      <c r="K12" s="17">
        <v>0.134783174312259</v>
      </c>
      <c r="L12" s="17">
        <v>0.14214691689898101</v>
      </c>
      <c r="M12" s="17">
        <v>8.0522658148409504E-2</v>
      </c>
      <c r="N12" s="17">
        <v>6.1740451060023897E-2</v>
      </c>
      <c r="O12" s="17">
        <v>0.300623131028457</v>
      </c>
      <c r="P12" s="17">
        <v>8.5612694427897901E-2</v>
      </c>
      <c r="Q12" s="17">
        <v>0.12047010140323799</v>
      </c>
      <c r="R12" s="17">
        <v>0.134474585246315</v>
      </c>
      <c r="S12" s="17">
        <v>0.14832399152212999</v>
      </c>
      <c r="T12" s="17">
        <v>0.12998362182659201</v>
      </c>
      <c r="U12" s="17">
        <v>0.23334990777517201</v>
      </c>
      <c r="V12" s="17">
        <v>0.140317784253849</v>
      </c>
      <c r="W12" s="17">
        <v>0.17459376546234101</v>
      </c>
      <c r="X12" s="17">
        <v>8.3687654198048897E-2</v>
      </c>
      <c r="Y12" s="17">
        <v>8.9206644280585196E-2</v>
      </c>
      <c r="Z12" s="17">
        <v>7.8125242129496605E-2</v>
      </c>
      <c r="AA12" s="17"/>
      <c r="AB12" s="17">
        <v>0.11452373138157</v>
      </c>
      <c r="AC12" s="17">
        <v>0.13091175784431899</v>
      </c>
      <c r="AD12" s="17">
        <v>0.15020360331146199</v>
      </c>
      <c r="AE12" s="17">
        <v>0.17117987866013201</v>
      </c>
      <c r="AF12" s="17"/>
      <c r="AG12" s="17">
        <v>0.12228379912680699</v>
      </c>
      <c r="AH12" s="17">
        <v>0.159672808193358</v>
      </c>
      <c r="AI12" s="17">
        <v>0.14512927015181701</v>
      </c>
      <c r="AJ12" s="17">
        <v>0.34982467020909502</v>
      </c>
      <c r="AK12" s="17"/>
      <c r="AL12" s="17">
        <v>0.123250098461451</v>
      </c>
      <c r="AM12" s="17">
        <v>0.15517825138218699</v>
      </c>
      <c r="AN12" s="17">
        <v>0.16379230279260401</v>
      </c>
      <c r="AO12" s="17">
        <v>0.17942767199677001</v>
      </c>
      <c r="AP12" s="17">
        <v>0.317375062866257</v>
      </c>
      <c r="AQ12" s="17">
        <v>0.119462874476556</v>
      </c>
      <c r="AR12" s="17"/>
      <c r="AS12" s="17">
        <v>0.108141840482465</v>
      </c>
      <c r="AT12" s="17">
        <v>0.21008422903302201</v>
      </c>
      <c r="AU12" s="17">
        <v>0.21008422903302201</v>
      </c>
      <c r="AV12" s="17">
        <v>0.16640067458226901</v>
      </c>
      <c r="AW12" s="17">
        <v>0.163355301937714</v>
      </c>
      <c r="AX12" s="17">
        <v>0</v>
      </c>
      <c r="AY12" s="17">
        <v>5.5653494748367699E-2</v>
      </c>
      <c r="AZ12" s="17">
        <v>4.6893258970831998E-2</v>
      </c>
      <c r="BA12" s="17">
        <v>0</v>
      </c>
      <c r="BB12" s="17"/>
      <c r="BC12" s="17">
        <v>0.14396322183798699</v>
      </c>
      <c r="BD12" s="17">
        <v>0.17095226836330699</v>
      </c>
      <c r="BE12" s="17">
        <v>0.117880600965758</v>
      </c>
      <c r="BF12" s="17">
        <v>8.9173237249867796E-2</v>
      </c>
      <c r="BG12" s="17">
        <v>0.13725510985740599</v>
      </c>
      <c r="BH12" s="17">
        <v>0</v>
      </c>
      <c r="BI12" s="17"/>
      <c r="BJ12" s="17">
        <v>0.19171671093697301</v>
      </c>
      <c r="BK12" s="17">
        <v>0.15503717117190299</v>
      </c>
      <c r="BL12" s="17">
        <v>0.111478606596372</v>
      </c>
      <c r="BM12" s="17">
        <v>0.11089772569371301</v>
      </c>
      <c r="BN12" s="17">
        <v>0.11059046784935</v>
      </c>
      <c r="BO12" s="17">
        <v>0.103404652811009</v>
      </c>
      <c r="BP12" s="17"/>
      <c r="BQ12" s="17">
        <v>0.14070791810319999</v>
      </c>
      <c r="BR12" s="17">
        <v>0.11879117676369599</v>
      </c>
      <c r="BS12" s="17"/>
      <c r="BT12" s="17">
        <v>0.14365524987361999</v>
      </c>
      <c r="BU12" s="17">
        <v>0.12601028424626101</v>
      </c>
      <c r="BV12" s="17"/>
      <c r="BW12" s="17">
        <v>0.125950528011953</v>
      </c>
      <c r="BX12" s="17">
        <v>0.14793179150401001</v>
      </c>
    </row>
    <row r="13" spans="2:76" x14ac:dyDescent="0.35">
      <c r="B13" s="18" t="s">
        <v>340</v>
      </c>
      <c r="C13" s="17">
        <v>0.1139209795185</v>
      </c>
      <c r="D13" s="17">
        <v>0.12894092087169001</v>
      </c>
      <c r="E13" s="17">
        <v>9.9099057852577305E-2</v>
      </c>
      <c r="F13" s="17"/>
      <c r="G13" s="17">
        <v>7.5139948414725502E-2</v>
      </c>
      <c r="H13" s="17">
        <v>0.10813690754758599</v>
      </c>
      <c r="I13" s="17">
        <v>0.131386107058798</v>
      </c>
      <c r="J13" s="17"/>
      <c r="K13" s="17">
        <v>0.113902364324351</v>
      </c>
      <c r="L13" s="17">
        <v>0.16736920555639601</v>
      </c>
      <c r="M13" s="17">
        <v>8.0762913565262107E-2</v>
      </c>
      <c r="N13" s="17">
        <v>0.21594334703120199</v>
      </c>
      <c r="O13" s="17">
        <v>0</v>
      </c>
      <c r="P13" s="17">
        <v>9.253339415537E-2</v>
      </c>
      <c r="Q13" s="17">
        <v>8.3697368845023601E-2</v>
      </c>
      <c r="R13" s="17">
        <v>7.3468066490509104E-2</v>
      </c>
      <c r="S13" s="17">
        <v>0.101709662622663</v>
      </c>
      <c r="T13" s="17">
        <v>0.112543017287909</v>
      </c>
      <c r="U13" s="17">
        <v>0.10046065674695701</v>
      </c>
      <c r="V13" s="17">
        <v>0</v>
      </c>
      <c r="W13" s="17">
        <v>9.8887928071548004E-2</v>
      </c>
      <c r="X13" s="17">
        <v>0.13177072116692301</v>
      </c>
      <c r="Y13" s="17">
        <v>0.14849980242365601</v>
      </c>
      <c r="Z13" s="17">
        <v>7.9196727915371398E-2</v>
      </c>
      <c r="AA13" s="17"/>
      <c r="AB13" s="17">
        <v>0.10742135918218799</v>
      </c>
      <c r="AC13" s="17">
        <v>0.108977506826653</v>
      </c>
      <c r="AD13" s="17">
        <v>0.115033207109053</v>
      </c>
      <c r="AE13" s="17">
        <v>0.14138154364078001</v>
      </c>
      <c r="AF13" s="17"/>
      <c r="AG13" s="17">
        <v>0.113066962251733</v>
      </c>
      <c r="AH13" s="17">
        <v>9.4470553314844496E-2</v>
      </c>
      <c r="AI13" s="17">
        <v>0.136850708479544</v>
      </c>
      <c r="AJ13" s="17">
        <v>0.15266200798957899</v>
      </c>
      <c r="AK13" s="17"/>
      <c r="AL13" s="17">
        <v>0.11153220789738499</v>
      </c>
      <c r="AM13" s="17">
        <v>0.117547219694792</v>
      </c>
      <c r="AN13" s="17">
        <v>0.11365066532220799</v>
      </c>
      <c r="AO13" s="17">
        <v>0.10373406680944799</v>
      </c>
      <c r="AP13" s="17">
        <v>0.15465031293281201</v>
      </c>
      <c r="AQ13" s="17">
        <v>9.8628993280820906E-2</v>
      </c>
      <c r="AR13" s="17"/>
      <c r="AS13" s="17">
        <v>0.1267737766999</v>
      </c>
      <c r="AT13" s="17">
        <v>0.13131304338090799</v>
      </c>
      <c r="AU13" s="17">
        <v>0.13131304338090799</v>
      </c>
      <c r="AV13" s="17">
        <v>0.10322965246886601</v>
      </c>
      <c r="AW13" s="17">
        <v>9.2193046364579007E-2</v>
      </c>
      <c r="AX13" s="17">
        <v>3.19654897291579E-2</v>
      </c>
      <c r="AY13" s="17">
        <v>0.117021856038273</v>
      </c>
      <c r="AZ13" s="17">
        <v>9.0847138866339605E-2</v>
      </c>
      <c r="BA13" s="17">
        <v>0</v>
      </c>
      <c r="BB13" s="17"/>
      <c r="BC13" s="17">
        <v>0.114780677718702</v>
      </c>
      <c r="BD13" s="17">
        <v>8.9377407147908802E-2</v>
      </c>
      <c r="BE13" s="17">
        <v>2.8895606598720199E-2</v>
      </c>
      <c r="BF13" s="17">
        <v>0.125044375454405</v>
      </c>
      <c r="BG13" s="17">
        <v>0.123025091023422</v>
      </c>
      <c r="BH13" s="17">
        <v>0.13376060741945101</v>
      </c>
      <c r="BI13" s="17"/>
      <c r="BJ13" s="17">
        <v>9.2374508770375202E-2</v>
      </c>
      <c r="BK13" s="17">
        <v>0.117874934893236</v>
      </c>
      <c r="BL13" s="17">
        <v>0.11466303949918399</v>
      </c>
      <c r="BM13" s="17">
        <v>0.134568666473566</v>
      </c>
      <c r="BN13" s="17">
        <v>0.102502940212729</v>
      </c>
      <c r="BO13" s="17">
        <v>0.100669691788142</v>
      </c>
      <c r="BP13" s="17"/>
      <c r="BQ13" s="17">
        <v>0.10596450032975099</v>
      </c>
      <c r="BR13" s="17">
        <v>0.13182499102658299</v>
      </c>
      <c r="BS13" s="17"/>
      <c r="BT13" s="17">
        <v>0.107807560663242</v>
      </c>
      <c r="BU13" s="17">
        <v>0.119970413671027</v>
      </c>
      <c r="BV13" s="17"/>
      <c r="BW13" s="17">
        <v>0.105348323464236</v>
      </c>
      <c r="BX13" s="17">
        <v>0.12462616961048301</v>
      </c>
    </row>
    <row r="14" spans="2:76" x14ac:dyDescent="0.35">
      <c r="B14" s="18" t="s">
        <v>178</v>
      </c>
      <c r="C14" s="17">
        <v>0.20690416691310601</v>
      </c>
      <c r="D14" s="17">
        <v>0.17515960155348401</v>
      </c>
      <c r="E14" s="17">
        <v>0.23912231586167099</v>
      </c>
      <c r="F14" s="17"/>
      <c r="G14" s="17">
        <v>0.21170394321403599</v>
      </c>
      <c r="H14" s="17">
        <v>0.23250003201420999</v>
      </c>
      <c r="I14" s="17">
        <v>0.18748157542348701</v>
      </c>
      <c r="J14" s="17"/>
      <c r="K14" s="17">
        <v>0.16021589651155799</v>
      </c>
      <c r="L14" s="17">
        <v>0.14505397185698199</v>
      </c>
      <c r="M14" s="17">
        <v>0.21936833052040799</v>
      </c>
      <c r="N14" s="17">
        <v>0.123077088632755</v>
      </c>
      <c r="O14" s="17">
        <v>0.29775317885749703</v>
      </c>
      <c r="P14" s="17">
        <v>0.38577778119268402</v>
      </c>
      <c r="Q14" s="17">
        <v>0.17882044974911701</v>
      </c>
      <c r="R14" s="17">
        <v>0.23914179582660899</v>
      </c>
      <c r="S14" s="17">
        <v>0.241192882972148</v>
      </c>
      <c r="T14" s="17">
        <v>0.23117827086773601</v>
      </c>
      <c r="U14" s="17">
        <v>0.21756132741154299</v>
      </c>
      <c r="V14" s="17">
        <v>0.21201196496915001</v>
      </c>
      <c r="W14" s="17">
        <v>0.295326410888196</v>
      </c>
      <c r="X14" s="17">
        <v>0.28676247008831501</v>
      </c>
      <c r="Y14" s="17">
        <v>0.124268372471508</v>
      </c>
      <c r="Z14" s="17">
        <v>0.28824553690882199</v>
      </c>
      <c r="AA14" s="17"/>
      <c r="AB14" s="17">
        <v>0.23718178440955001</v>
      </c>
      <c r="AC14" s="17">
        <v>0.22270284541277899</v>
      </c>
      <c r="AD14" s="17">
        <v>0.192588360092282</v>
      </c>
      <c r="AE14" s="17">
        <v>0.11857709372792399</v>
      </c>
      <c r="AF14" s="17"/>
      <c r="AG14" s="17">
        <v>0.218368025676099</v>
      </c>
      <c r="AH14" s="17">
        <v>0.17587725778656499</v>
      </c>
      <c r="AI14" s="17">
        <v>0.14003605023896801</v>
      </c>
      <c r="AJ14" s="17">
        <v>0.127627538468569</v>
      </c>
      <c r="AK14" s="17"/>
      <c r="AL14" s="17">
        <v>0.190152670433057</v>
      </c>
      <c r="AM14" s="17">
        <v>0.196676110851569</v>
      </c>
      <c r="AN14" s="17">
        <v>0.14466237577257601</v>
      </c>
      <c r="AO14" s="17">
        <v>0.235305243221759</v>
      </c>
      <c r="AP14" s="17">
        <v>0.101277103287941</v>
      </c>
      <c r="AQ14" s="17">
        <v>0.137053908331841</v>
      </c>
      <c r="AR14" s="17"/>
      <c r="AS14" s="17">
        <v>0.22633105969706299</v>
      </c>
      <c r="AT14" s="17">
        <v>0.16839083875654101</v>
      </c>
      <c r="AU14" s="17">
        <v>0.16839083875654101</v>
      </c>
      <c r="AV14" s="17">
        <v>0.147060315607838</v>
      </c>
      <c r="AW14" s="17">
        <v>0.177065831354528</v>
      </c>
      <c r="AX14" s="17">
        <v>0.25912691450300102</v>
      </c>
      <c r="AY14" s="17">
        <v>0.333259412757758</v>
      </c>
      <c r="AZ14" s="17">
        <v>0.22089007147723999</v>
      </c>
      <c r="BA14" s="17">
        <v>1</v>
      </c>
      <c r="BB14" s="17"/>
      <c r="BC14" s="17">
        <v>0.18491152041711301</v>
      </c>
      <c r="BD14" s="17">
        <v>0.114636914195673</v>
      </c>
      <c r="BE14" s="17">
        <v>0.261802191403817</v>
      </c>
      <c r="BF14" s="17">
        <v>0.22179372288359001</v>
      </c>
      <c r="BG14" s="17">
        <v>0.237815615757276</v>
      </c>
      <c r="BH14" s="17">
        <v>0.21078678077607599</v>
      </c>
      <c r="BI14" s="17"/>
      <c r="BJ14" s="17">
        <v>0.20239923577895699</v>
      </c>
      <c r="BK14" s="17">
        <v>0.19253269433738801</v>
      </c>
      <c r="BL14" s="17">
        <v>0.24414832537179201</v>
      </c>
      <c r="BM14" s="17">
        <v>0.214138339534094</v>
      </c>
      <c r="BN14" s="17">
        <v>0.19444882031301799</v>
      </c>
      <c r="BO14" s="17">
        <v>0.21505254078307001</v>
      </c>
      <c r="BP14" s="17"/>
      <c r="BQ14" s="17">
        <v>0.207064093568224</v>
      </c>
      <c r="BR14" s="17">
        <v>0.208575968094174</v>
      </c>
      <c r="BS14" s="17"/>
      <c r="BT14" s="17">
        <v>0.217667580025002</v>
      </c>
      <c r="BU14" s="17">
        <v>0.19806379888825301</v>
      </c>
      <c r="BV14" s="17"/>
      <c r="BW14" s="17">
        <v>0.19482351308401299</v>
      </c>
      <c r="BX14" s="17">
        <v>0.220775205794223</v>
      </c>
    </row>
    <row r="15" spans="2:76" x14ac:dyDescent="0.35">
      <c r="B15" s="18" t="s">
        <v>341</v>
      </c>
      <c r="C15" s="20">
        <v>0.25247230106396501</v>
      </c>
      <c r="D15" s="20">
        <v>0.24669362598355099</v>
      </c>
      <c r="E15" s="20">
        <v>0.258765240689389</v>
      </c>
      <c r="F15" s="20"/>
      <c r="G15" s="20">
        <v>0.300710372295725</v>
      </c>
      <c r="H15" s="20">
        <v>0.28282426243102499</v>
      </c>
      <c r="I15" s="20">
        <v>0.21468225589244899</v>
      </c>
      <c r="J15" s="20"/>
      <c r="K15" s="20">
        <v>0.24109139323538201</v>
      </c>
      <c r="L15" s="20">
        <v>0.26564355960793401</v>
      </c>
      <c r="M15" s="20">
        <v>0.300730333746691</v>
      </c>
      <c r="N15" s="20">
        <v>0.29129979722746402</v>
      </c>
      <c r="O15" s="20">
        <v>0.303057298419871</v>
      </c>
      <c r="P15" s="20">
        <v>0.128037701076051</v>
      </c>
      <c r="Q15" s="20">
        <v>0.33958278081663301</v>
      </c>
      <c r="R15" s="20">
        <v>0.20583416566818799</v>
      </c>
      <c r="S15" s="20">
        <v>0.32139052729992101</v>
      </c>
      <c r="T15" s="20">
        <v>0.24720727911742399</v>
      </c>
      <c r="U15" s="20">
        <v>0.22999843507593001</v>
      </c>
      <c r="V15" s="20">
        <v>0.427479349937394</v>
      </c>
      <c r="W15" s="20">
        <v>0.15695247784437</v>
      </c>
      <c r="X15" s="20">
        <v>0.204879883664735</v>
      </c>
      <c r="Y15" s="20">
        <v>0.27622192762123798</v>
      </c>
      <c r="Z15" s="20">
        <v>0.28086851374112998</v>
      </c>
      <c r="AA15" s="20"/>
      <c r="AB15" s="20">
        <v>0.244460259670786</v>
      </c>
      <c r="AC15" s="20">
        <v>0.241655730477456</v>
      </c>
      <c r="AD15" s="20">
        <v>0.26348302671759499</v>
      </c>
      <c r="AE15" s="20">
        <v>0.271610208528137</v>
      </c>
      <c r="AF15" s="20"/>
      <c r="AG15" s="20">
        <v>0.247891383016134</v>
      </c>
      <c r="AH15" s="20">
        <v>0.241361730758436</v>
      </c>
      <c r="AI15" s="20">
        <v>0.30035213429497698</v>
      </c>
      <c r="AJ15" s="20">
        <v>0.17549677070111699</v>
      </c>
      <c r="AK15" s="20"/>
      <c r="AL15" s="20">
        <v>0.27487485281254997</v>
      </c>
      <c r="AM15" s="20">
        <v>0.22144137444854201</v>
      </c>
      <c r="AN15" s="20">
        <v>0.33572752787744697</v>
      </c>
      <c r="AO15" s="20">
        <v>0.176646127130726</v>
      </c>
      <c r="AP15" s="20">
        <v>0.248007481014278</v>
      </c>
      <c r="AQ15" s="20">
        <v>0.39282861949689102</v>
      </c>
      <c r="AR15" s="20"/>
      <c r="AS15" s="20">
        <v>0.25400458373010598</v>
      </c>
      <c r="AT15" s="20">
        <v>0.16687794164352701</v>
      </c>
      <c r="AU15" s="20">
        <v>0.16687794164352701</v>
      </c>
      <c r="AV15" s="20">
        <v>0.287384126465769</v>
      </c>
      <c r="AW15" s="20">
        <v>0.25201615557687801</v>
      </c>
      <c r="AX15" s="20">
        <v>0.42164208405001402</v>
      </c>
      <c r="AY15" s="20">
        <v>0.118615607977134</v>
      </c>
      <c r="AZ15" s="20">
        <v>0.308288016327669</v>
      </c>
      <c r="BA15" s="20">
        <v>0</v>
      </c>
      <c r="BB15" s="20"/>
      <c r="BC15" s="20">
        <v>0.27505411937555102</v>
      </c>
      <c r="BD15" s="20">
        <v>0.317611190659146</v>
      </c>
      <c r="BE15" s="20">
        <v>0.31792727957831102</v>
      </c>
      <c r="BF15" s="20">
        <v>0.22662465888439701</v>
      </c>
      <c r="BG15" s="20">
        <v>0.21497071623251701</v>
      </c>
      <c r="BH15" s="20">
        <v>0.41143022667047802</v>
      </c>
      <c r="BI15" s="20"/>
      <c r="BJ15" s="20">
        <v>0.22071515667962599</v>
      </c>
      <c r="BK15" s="20">
        <v>0.27451925546808098</v>
      </c>
      <c r="BL15" s="20">
        <v>0.22922142382553201</v>
      </c>
      <c r="BM15" s="20">
        <v>0.26432269614902298</v>
      </c>
      <c r="BN15" s="20">
        <v>0.23038828519835</v>
      </c>
      <c r="BO15" s="20">
        <v>0.27176485928017902</v>
      </c>
      <c r="BP15" s="20"/>
      <c r="BQ15" s="20">
        <v>0.24830301336150601</v>
      </c>
      <c r="BR15" s="20">
        <v>0.260109702480192</v>
      </c>
      <c r="BS15" s="20"/>
      <c r="BT15" s="20">
        <v>0.236304382361676</v>
      </c>
      <c r="BU15" s="20">
        <v>0.26623909893214698</v>
      </c>
      <c r="BV15" s="20"/>
      <c r="BW15" s="20">
        <v>0.26397762185419998</v>
      </c>
      <c r="BX15" s="20">
        <v>0.23153750187341601</v>
      </c>
    </row>
    <row r="16" spans="2:76" x14ac:dyDescent="0.35">
      <c r="B16" s="18" t="s">
        <v>342</v>
      </c>
      <c r="C16" s="20">
        <v>0.24716845714970501</v>
      </c>
      <c r="D16" s="20">
        <v>0.27767384687160301</v>
      </c>
      <c r="E16" s="20">
        <v>0.21709672071623001</v>
      </c>
      <c r="F16" s="20"/>
      <c r="G16" s="20">
        <v>0.19758109104570501</v>
      </c>
      <c r="H16" s="20">
        <v>0.21261490183607201</v>
      </c>
      <c r="I16" s="20">
        <v>0.28834148506450802</v>
      </c>
      <c r="J16" s="20"/>
      <c r="K16" s="20">
        <v>0.24868553863661</v>
      </c>
      <c r="L16" s="20">
        <v>0.30951612245537702</v>
      </c>
      <c r="M16" s="20">
        <v>0.161285571713672</v>
      </c>
      <c r="N16" s="20">
        <v>0.27768379809122501</v>
      </c>
      <c r="O16" s="20">
        <v>0.300623131028457</v>
      </c>
      <c r="P16" s="20">
        <v>0.178146088583268</v>
      </c>
      <c r="Q16" s="20">
        <v>0.20416747024826101</v>
      </c>
      <c r="R16" s="20">
        <v>0.207942651736824</v>
      </c>
      <c r="S16" s="20">
        <v>0.250033654144793</v>
      </c>
      <c r="T16" s="20">
        <v>0.24252663911450001</v>
      </c>
      <c r="U16" s="20">
        <v>0.33381056452212898</v>
      </c>
      <c r="V16" s="20">
        <v>0.140317784253849</v>
      </c>
      <c r="W16" s="20">
        <v>0.27348169353388901</v>
      </c>
      <c r="X16" s="20">
        <v>0.215458375364972</v>
      </c>
      <c r="Y16" s="20">
        <v>0.23770644670424201</v>
      </c>
      <c r="Z16" s="20">
        <v>0.157321970044868</v>
      </c>
      <c r="AA16" s="20"/>
      <c r="AB16" s="20">
        <v>0.221945090563758</v>
      </c>
      <c r="AC16" s="20">
        <v>0.23988926467097199</v>
      </c>
      <c r="AD16" s="20">
        <v>0.265236810420515</v>
      </c>
      <c r="AE16" s="20">
        <v>0.312561422300912</v>
      </c>
      <c r="AF16" s="20"/>
      <c r="AG16" s="20">
        <v>0.23535076137854</v>
      </c>
      <c r="AH16" s="20">
        <v>0.25414336150820199</v>
      </c>
      <c r="AI16" s="20">
        <v>0.28197997863136098</v>
      </c>
      <c r="AJ16" s="20">
        <v>0.50248667819867299</v>
      </c>
      <c r="AK16" s="20"/>
      <c r="AL16" s="20">
        <v>0.23478230635883601</v>
      </c>
      <c r="AM16" s="20">
        <v>0.27272547107697998</v>
      </c>
      <c r="AN16" s="20">
        <v>0.27744296811481201</v>
      </c>
      <c r="AO16" s="20">
        <v>0.28316173880621698</v>
      </c>
      <c r="AP16" s="20">
        <v>0.472025375799069</v>
      </c>
      <c r="AQ16" s="20">
        <v>0.21809186775737699</v>
      </c>
      <c r="AR16" s="20"/>
      <c r="AS16" s="20">
        <v>0.23491561718236501</v>
      </c>
      <c r="AT16" s="20">
        <v>0.34139727241392998</v>
      </c>
      <c r="AU16" s="20">
        <v>0.34139727241392998</v>
      </c>
      <c r="AV16" s="20">
        <v>0.26963032705113499</v>
      </c>
      <c r="AW16" s="20">
        <v>0.255548348302293</v>
      </c>
      <c r="AX16" s="20">
        <v>3.19654897291579E-2</v>
      </c>
      <c r="AY16" s="20">
        <v>0.17267535078664001</v>
      </c>
      <c r="AZ16" s="20">
        <v>0.13774039783717201</v>
      </c>
      <c r="BA16" s="20">
        <v>0</v>
      </c>
      <c r="BB16" s="20"/>
      <c r="BC16" s="20">
        <v>0.25874389955669003</v>
      </c>
      <c r="BD16" s="20">
        <v>0.260329675511216</v>
      </c>
      <c r="BE16" s="20">
        <v>0.14677620756447901</v>
      </c>
      <c r="BF16" s="20">
        <v>0.214217612704273</v>
      </c>
      <c r="BG16" s="20">
        <v>0.26028020088082798</v>
      </c>
      <c r="BH16" s="20">
        <v>0.13376060741945101</v>
      </c>
      <c r="BI16" s="20"/>
      <c r="BJ16" s="20">
        <v>0.28409121970734802</v>
      </c>
      <c r="BK16" s="20">
        <v>0.27291210606513899</v>
      </c>
      <c r="BL16" s="20">
        <v>0.22614164609555501</v>
      </c>
      <c r="BM16" s="20">
        <v>0.245466392167279</v>
      </c>
      <c r="BN16" s="20">
        <v>0.21309340806207899</v>
      </c>
      <c r="BO16" s="20">
        <v>0.204074344599151</v>
      </c>
      <c r="BP16" s="20"/>
      <c r="BQ16" s="20">
        <v>0.24667241843295201</v>
      </c>
      <c r="BR16" s="20">
        <v>0.25061616779027901</v>
      </c>
      <c r="BS16" s="20"/>
      <c r="BT16" s="20">
        <v>0.25146281053686198</v>
      </c>
      <c r="BU16" s="20">
        <v>0.24598069791728799</v>
      </c>
      <c r="BV16" s="20"/>
      <c r="BW16" s="20">
        <v>0.231298851476189</v>
      </c>
      <c r="BX16" s="20">
        <v>0.27255796111449299</v>
      </c>
    </row>
    <row r="17" spans="2:76" x14ac:dyDescent="0.35">
      <c r="B17" s="18" t="s">
        <v>109</v>
      </c>
      <c r="C17" s="21">
        <v>5.3038439142603401E-3</v>
      </c>
      <c r="D17" s="21">
        <v>-3.0980220888051899E-2</v>
      </c>
      <c r="E17" s="21">
        <v>4.1668519973159499E-2</v>
      </c>
      <c r="F17" s="21"/>
      <c r="G17" s="21">
        <v>0.10312928125001999</v>
      </c>
      <c r="H17" s="21">
        <v>7.0209360594953599E-2</v>
      </c>
      <c r="I17" s="21">
        <v>-7.3659229172058596E-2</v>
      </c>
      <c r="J17" s="21"/>
      <c r="K17" s="21">
        <v>-7.59414540122788E-3</v>
      </c>
      <c r="L17" s="21">
        <v>-4.3872562847442599E-2</v>
      </c>
      <c r="M17" s="21">
        <v>0.139444762033019</v>
      </c>
      <c r="N17" s="21">
        <v>1.36159991362382E-2</v>
      </c>
      <c r="O17" s="21">
        <v>2.4341673914137201E-3</v>
      </c>
      <c r="P17" s="21">
        <v>-5.01083875072173E-2</v>
      </c>
      <c r="Q17" s="21">
        <v>0.135415310568372</v>
      </c>
      <c r="R17" s="21">
        <v>-2.1084860686360301E-3</v>
      </c>
      <c r="S17" s="21">
        <v>7.1356873155127898E-2</v>
      </c>
      <c r="T17" s="21">
        <v>4.6806400029233402E-3</v>
      </c>
      <c r="U17" s="21">
        <v>-0.103812129446199</v>
      </c>
      <c r="V17" s="21">
        <v>0.28716156568354501</v>
      </c>
      <c r="W17" s="21">
        <v>-0.116529215689519</v>
      </c>
      <c r="X17" s="21">
        <v>-1.0578491700237599E-2</v>
      </c>
      <c r="Y17" s="21">
        <v>3.8515480916996497E-2</v>
      </c>
      <c r="Z17" s="21">
        <v>0.123546543696262</v>
      </c>
      <c r="AA17" s="21"/>
      <c r="AB17" s="21">
        <v>2.2515169107027999E-2</v>
      </c>
      <c r="AC17" s="21">
        <v>1.76646580648412E-3</v>
      </c>
      <c r="AD17" s="21">
        <v>-1.7537837029196199E-3</v>
      </c>
      <c r="AE17" s="21">
        <v>-4.0951213772774699E-2</v>
      </c>
      <c r="AF17" s="21"/>
      <c r="AG17" s="21">
        <v>1.2540621637594101E-2</v>
      </c>
      <c r="AH17" s="21">
        <v>-1.27816307497664E-2</v>
      </c>
      <c r="AI17" s="21">
        <v>1.8372155663616101E-2</v>
      </c>
      <c r="AJ17" s="21">
        <v>-0.32698990749755602</v>
      </c>
      <c r="AK17" s="21"/>
      <c r="AL17" s="21">
        <v>4.0092546453714198E-2</v>
      </c>
      <c r="AM17" s="21">
        <v>-5.1284096628437997E-2</v>
      </c>
      <c r="AN17" s="21">
        <v>5.8284559762634899E-2</v>
      </c>
      <c r="AO17" s="21">
        <v>-0.10651561167549101</v>
      </c>
      <c r="AP17" s="21">
        <v>-0.22401789478479001</v>
      </c>
      <c r="AQ17" s="21">
        <v>0.174736751739513</v>
      </c>
      <c r="AR17" s="21"/>
      <c r="AS17" s="21">
        <v>1.9088966547741101E-2</v>
      </c>
      <c r="AT17" s="21">
        <v>-0.17451933077040299</v>
      </c>
      <c r="AU17" s="21">
        <v>-0.17451933077040299</v>
      </c>
      <c r="AV17" s="21">
        <v>1.77537994146332E-2</v>
      </c>
      <c r="AW17" s="21">
        <v>-3.5321927254142699E-3</v>
      </c>
      <c r="AX17" s="21">
        <v>0.38967659432085699</v>
      </c>
      <c r="AY17" s="21">
        <v>-5.4059742809506602E-2</v>
      </c>
      <c r="AZ17" s="21">
        <v>0.17054761849049699</v>
      </c>
      <c r="BA17" s="21">
        <v>0</v>
      </c>
      <c r="BB17" s="21"/>
      <c r="BC17" s="21">
        <v>1.6310219818861899E-2</v>
      </c>
      <c r="BD17" s="21">
        <v>5.7281515147930402E-2</v>
      </c>
      <c r="BE17" s="21">
        <v>0.17115107201383301</v>
      </c>
      <c r="BF17" s="21">
        <v>1.2407046180124399E-2</v>
      </c>
      <c r="BG17" s="21">
        <v>-4.53094846483112E-2</v>
      </c>
      <c r="BH17" s="21">
        <v>0.27766961925102701</v>
      </c>
      <c r="BI17" s="21"/>
      <c r="BJ17" s="21">
        <v>-6.3376063027721405E-2</v>
      </c>
      <c r="BK17" s="21">
        <v>1.6071494029415399E-3</v>
      </c>
      <c r="BL17" s="21">
        <v>3.07977772997717E-3</v>
      </c>
      <c r="BM17" s="21">
        <v>1.8856303981743799E-2</v>
      </c>
      <c r="BN17" s="21">
        <v>1.7294877136270499E-2</v>
      </c>
      <c r="BO17" s="21">
        <v>6.7690514681028005E-2</v>
      </c>
      <c r="BP17" s="21"/>
      <c r="BQ17" s="21">
        <v>1.6305949285538E-3</v>
      </c>
      <c r="BR17" s="21">
        <v>9.4935346899128695E-3</v>
      </c>
      <c r="BS17" s="21"/>
      <c r="BT17" s="21">
        <v>-1.51584281751856E-2</v>
      </c>
      <c r="BU17" s="21">
        <v>2.0258401014858499E-2</v>
      </c>
      <c r="BV17" s="21"/>
      <c r="BW17" s="21">
        <v>3.2678770378011097E-2</v>
      </c>
      <c r="BX17" s="21">
        <v>-4.1020459241077299E-2</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6.1394170731193402E-2</v>
      </c>
      <c r="D9" s="17">
        <v>4.7614140578482803E-2</v>
      </c>
      <c r="E9" s="17">
        <v>7.5323143705887302E-2</v>
      </c>
      <c r="F9" s="17"/>
      <c r="G9" s="17">
        <v>6.6848292811654206E-2</v>
      </c>
      <c r="H9" s="17">
        <v>6.1447058117967898E-2</v>
      </c>
      <c r="I9" s="17">
        <v>5.9465560765475503E-2</v>
      </c>
      <c r="J9" s="17"/>
      <c r="K9" s="17">
        <v>5.7898880045269302E-2</v>
      </c>
      <c r="L9" s="17">
        <v>5.6692444982236703E-2</v>
      </c>
      <c r="M9" s="17">
        <v>6.4674532448868699E-2</v>
      </c>
      <c r="N9" s="17">
        <v>3.1340860618773399E-2</v>
      </c>
      <c r="O9" s="17">
        <v>0</v>
      </c>
      <c r="P9" s="17">
        <v>0</v>
      </c>
      <c r="Q9" s="17">
        <v>8.0620074165113603E-2</v>
      </c>
      <c r="R9" s="17">
        <v>6.5024094652601505E-2</v>
      </c>
      <c r="S9" s="17">
        <v>4.6570194946634398E-2</v>
      </c>
      <c r="T9" s="17">
        <v>9.4300231890527095E-2</v>
      </c>
      <c r="U9" s="17">
        <v>1.8950646212046701E-2</v>
      </c>
      <c r="V9" s="17">
        <v>7.0529128088471602E-2</v>
      </c>
      <c r="W9" s="17">
        <v>1.6838322631274001E-2</v>
      </c>
      <c r="X9" s="17">
        <v>0</v>
      </c>
      <c r="Y9" s="17">
        <v>5.7850289542043402E-2</v>
      </c>
      <c r="Z9" s="17">
        <v>0.116425570063562</v>
      </c>
      <c r="AA9" s="17"/>
      <c r="AB9" s="17">
        <v>9.4236973664608897E-2</v>
      </c>
      <c r="AC9" s="17">
        <v>5.0138414804375003E-2</v>
      </c>
      <c r="AD9" s="17">
        <v>3.92552370003795E-2</v>
      </c>
      <c r="AE9" s="17">
        <v>6.3050703583378706E-2</v>
      </c>
      <c r="AF9" s="17"/>
      <c r="AG9" s="17">
        <v>6.9521392962912307E-2</v>
      </c>
      <c r="AH9" s="17">
        <v>6.8161292364430498E-2</v>
      </c>
      <c r="AI9" s="17">
        <v>4.2668102396849802E-2</v>
      </c>
      <c r="AJ9" s="17">
        <v>4.4947886654091197E-2</v>
      </c>
      <c r="AK9" s="17"/>
      <c r="AL9" s="17">
        <v>5.8060815806902699E-2</v>
      </c>
      <c r="AM9" s="17">
        <v>3.8307526777869701E-2</v>
      </c>
      <c r="AN9" s="17">
        <v>9.1407436514194307E-2</v>
      </c>
      <c r="AO9" s="17">
        <v>3.0193413691170502E-2</v>
      </c>
      <c r="AP9" s="17">
        <v>0.11099116663603401</v>
      </c>
      <c r="AQ9" s="17">
        <v>5.1931091442255203E-2</v>
      </c>
      <c r="AR9" s="17"/>
      <c r="AS9" s="17">
        <v>5.0504485826954902E-2</v>
      </c>
      <c r="AT9" s="17">
        <v>2.1334841790927001E-2</v>
      </c>
      <c r="AU9" s="17">
        <v>2.1334841790927001E-2</v>
      </c>
      <c r="AV9" s="17">
        <v>7.73781914544521E-2</v>
      </c>
      <c r="AW9" s="17">
        <v>9.1789861722600202E-2</v>
      </c>
      <c r="AX9" s="17">
        <v>0.15421357241839001</v>
      </c>
      <c r="AY9" s="17">
        <v>0.118615607977134</v>
      </c>
      <c r="AZ9" s="17">
        <v>2.9757114755162399E-2</v>
      </c>
      <c r="BA9" s="17">
        <v>0.31078057299475398</v>
      </c>
      <c r="BB9" s="17"/>
      <c r="BC9" s="17">
        <v>4.7023974080393202E-2</v>
      </c>
      <c r="BD9" s="17">
        <v>4.2822831546432398E-2</v>
      </c>
      <c r="BE9" s="17">
        <v>0.13125128577318601</v>
      </c>
      <c r="BF9" s="17">
        <v>3.7580348179326602E-2</v>
      </c>
      <c r="BG9" s="17">
        <v>8.3579651526281107E-2</v>
      </c>
      <c r="BH9" s="17">
        <v>8.1635417315407605E-2</v>
      </c>
      <c r="BI9" s="17"/>
      <c r="BJ9" s="17">
        <v>5.5570826189373E-2</v>
      </c>
      <c r="BK9" s="17">
        <v>6.5970156437427402E-2</v>
      </c>
      <c r="BL9" s="17">
        <v>5.5226827043206903E-2</v>
      </c>
      <c r="BM9" s="17">
        <v>7.2218570086112502E-2</v>
      </c>
      <c r="BN9" s="17">
        <v>4.0017929510363703E-2</v>
      </c>
      <c r="BO9" s="17">
        <v>6.8797582944334801E-2</v>
      </c>
      <c r="BP9" s="17"/>
      <c r="BQ9" s="17">
        <v>5.2123669606268901E-2</v>
      </c>
      <c r="BR9" s="17">
        <v>8.1562192995301805E-2</v>
      </c>
      <c r="BS9" s="17"/>
      <c r="BT9" s="17">
        <v>4.9025610546225E-2</v>
      </c>
      <c r="BU9" s="17">
        <v>7.2051056336118205E-2</v>
      </c>
      <c r="BV9" s="17"/>
      <c r="BW9" s="17">
        <v>6.1114631867178998E-2</v>
      </c>
      <c r="BX9" s="17">
        <v>5.9748517144974797E-2</v>
      </c>
    </row>
    <row r="10" spans="2:76" x14ac:dyDescent="0.35">
      <c r="B10" s="18" t="s">
        <v>337</v>
      </c>
      <c r="C10" s="17">
        <v>0.14953501037150699</v>
      </c>
      <c r="D10" s="17">
        <v>0.162972788640244</v>
      </c>
      <c r="E10" s="17">
        <v>0.13636927516883399</v>
      </c>
      <c r="F10" s="17"/>
      <c r="G10" s="17">
        <v>0.18360641549124401</v>
      </c>
      <c r="H10" s="17">
        <v>0.13196196582512701</v>
      </c>
      <c r="I10" s="17">
        <v>0.14990802576095</v>
      </c>
      <c r="J10" s="17"/>
      <c r="K10" s="17">
        <v>0.22149582335249501</v>
      </c>
      <c r="L10" s="17">
        <v>0.154994472626406</v>
      </c>
      <c r="M10" s="17">
        <v>0.111359927977708</v>
      </c>
      <c r="N10" s="17">
        <v>0.16027659947998599</v>
      </c>
      <c r="O10" s="17">
        <v>0</v>
      </c>
      <c r="P10" s="17">
        <v>0.21467535059786999</v>
      </c>
      <c r="Q10" s="17">
        <v>0.14343523918054299</v>
      </c>
      <c r="R10" s="17">
        <v>8.4682391833236795E-2</v>
      </c>
      <c r="S10" s="17">
        <v>0.232134678609177</v>
      </c>
      <c r="T10" s="17">
        <v>0.128118438776748</v>
      </c>
      <c r="U10" s="17">
        <v>0.17522858858245799</v>
      </c>
      <c r="V10" s="17">
        <v>0.28357310733156998</v>
      </c>
      <c r="W10" s="17">
        <v>8.4757604184293997E-2</v>
      </c>
      <c r="X10" s="17">
        <v>0.16790615190852601</v>
      </c>
      <c r="Y10" s="17">
        <v>0.18366296303090801</v>
      </c>
      <c r="Z10" s="17">
        <v>0.16337145789169399</v>
      </c>
      <c r="AA10" s="17"/>
      <c r="AB10" s="17">
        <v>0.18809728203846801</v>
      </c>
      <c r="AC10" s="17">
        <v>0.15182936021302201</v>
      </c>
      <c r="AD10" s="17">
        <v>0.135022997050528</v>
      </c>
      <c r="AE10" s="17">
        <v>0.125934465590406</v>
      </c>
      <c r="AF10" s="17"/>
      <c r="AG10" s="17">
        <v>0.15306846655065201</v>
      </c>
      <c r="AH10" s="17">
        <v>0.12864201305426601</v>
      </c>
      <c r="AI10" s="17">
        <v>0.150052079890375</v>
      </c>
      <c r="AJ10" s="17">
        <v>0.199140586965522</v>
      </c>
      <c r="AK10" s="17"/>
      <c r="AL10" s="17">
        <v>0.16125749912340101</v>
      </c>
      <c r="AM10" s="17">
        <v>0.157798459056019</v>
      </c>
      <c r="AN10" s="17">
        <v>0.11496219420763</v>
      </c>
      <c r="AO10" s="17">
        <v>0.19579393724810301</v>
      </c>
      <c r="AP10" s="17">
        <v>4.6765811763136399E-2</v>
      </c>
      <c r="AQ10" s="17">
        <v>0.138789188038483</v>
      </c>
      <c r="AR10" s="17"/>
      <c r="AS10" s="17">
        <v>0.13640031494532401</v>
      </c>
      <c r="AT10" s="17">
        <v>0.144086243399425</v>
      </c>
      <c r="AU10" s="17">
        <v>0.144086243399425</v>
      </c>
      <c r="AV10" s="17">
        <v>0.15157219810723399</v>
      </c>
      <c r="AW10" s="17">
        <v>0.20087944666756499</v>
      </c>
      <c r="AX10" s="17">
        <v>0.18278640727577999</v>
      </c>
      <c r="AY10" s="17">
        <v>0.279803636786294</v>
      </c>
      <c r="AZ10" s="17">
        <v>0.15031957061734399</v>
      </c>
      <c r="BA10" s="17">
        <v>0</v>
      </c>
      <c r="BB10" s="17"/>
      <c r="BC10" s="17">
        <v>0.115524086278765</v>
      </c>
      <c r="BD10" s="17">
        <v>0.20410107948714401</v>
      </c>
      <c r="BE10" s="17">
        <v>0.24538459124557199</v>
      </c>
      <c r="BF10" s="17">
        <v>0.14730544760336001</v>
      </c>
      <c r="BG10" s="17">
        <v>0.164340337547316</v>
      </c>
      <c r="BH10" s="17">
        <v>6.3296146722188695E-2</v>
      </c>
      <c r="BI10" s="17"/>
      <c r="BJ10" s="17">
        <v>0.13741752566016199</v>
      </c>
      <c r="BK10" s="17">
        <v>0.16226743329114099</v>
      </c>
      <c r="BL10" s="17">
        <v>0.14202363792709399</v>
      </c>
      <c r="BM10" s="17">
        <v>0.16117638120560601</v>
      </c>
      <c r="BN10" s="17">
        <v>0.16265915845639101</v>
      </c>
      <c r="BO10" s="17">
        <v>9.5301124329008197E-2</v>
      </c>
      <c r="BP10" s="17"/>
      <c r="BQ10" s="17">
        <v>0.15466836893892799</v>
      </c>
      <c r="BR10" s="17">
        <v>0.136574166126224</v>
      </c>
      <c r="BS10" s="17"/>
      <c r="BT10" s="17">
        <v>0.14891583321636701</v>
      </c>
      <c r="BU10" s="17">
        <v>0.149663821418801</v>
      </c>
      <c r="BV10" s="17"/>
      <c r="BW10" s="17">
        <v>0.17827659698173701</v>
      </c>
      <c r="BX10" s="17">
        <v>0.108311560851513</v>
      </c>
    </row>
    <row r="11" spans="2:76" x14ac:dyDescent="0.35">
      <c r="B11" s="18" t="s">
        <v>338</v>
      </c>
      <c r="C11" s="17">
        <v>0.16010482709751001</v>
      </c>
      <c r="D11" s="17">
        <v>0.18486047431805</v>
      </c>
      <c r="E11" s="17">
        <v>0.135620437934132</v>
      </c>
      <c r="F11" s="17"/>
      <c r="G11" s="17">
        <v>0.22079283452023299</v>
      </c>
      <c r="H11" s="17">
        <v>0.183025670733755</v>
      </c>
      <c r="I11" s="17">
        <v>0.123151654411115</v>
      </c>
      <c r="J11" s="17"/>
      <c r="K11" s="17">
        <v>0.119302552996744</v>
      </c>
      <c r="L11" s="17">
        <v>0.103297743436341</v>
      </c>
      <c r="M11" s="17">
        <v>0.16518486782580899</v>
      </c>
      <c r="N11" s="17">
        <v>0.217079998331453</v>
      </c>
      <c r="O11" s="17">
        <v>0.49832054302585199</v>
      </c>
      <c r="P11" s="17">
        <v>0.25686543955540198</v>
      </c>
      <c r="Q11" s="17">
        <v>0.18756733180971899</v>
      </c>
      <c r="R11" s="17">
        <v>0.23276051229897099</v>
      </c>
      <c r="S11" s="17">
        <v>0.101534956616504</v>
      </c>
      <c r="T11" s="17">
        <v>0.16311153445111501</v>
      </c>
      <c r="U11" s="17">
        <v>0.153135530716109</v>
      </c>
      <c r="V11" s="17">
        <v>0.21174737809549901</v>
      </c>
      <c r="W11" s="17">
        <v>0.16860808723576401</v>
      </c>
      <c r="X11" s="17">
        <v>4.1539535146226603E-2</v>
      </c>
      <c r="Y11" s="17">
        <v>0.148270539064284</v>
      </c>
      <c r="Z11" s="17">
        <v>0.23615157635373901</v>
      </c>
      <c r="AA11" s="17"/>
      <c r="AB11" s="17">
        <v>0.111671456092356</v>
      </c>
      <c r="AC11" s="17">
        <v>0.163803845041536</v>
      </c>
      <c r="AD11" s="17">
        <v>0.16173489489065901</v>
      </c>
      <c r="AE11" s="17">
        <v>0.19013825347049701</v>
      </c>
      <c r="AF11" s="17"/>
      <c r="AG11" s="17">
        <v>0.164735907165726</v>
      </c>
      <c r="AH11" s="17">
        <v>0.151614555207739</v>
      </c>
      <c r="AI11" s="17">
        <v>0.141604253975817</v>
      </c>
      <c r="AJ11" s="17">
        <v>9.4455145347958597E-2</v>
      </c>
      <c r="AK11" s="17"/>
      <c r="AL11" s="17">
        <v>0.13528070351607599</v>
      </c>
      <c r="AM11" s="17">
        <v>0.204351691663755</v>
      </c>
      <c r="AN11" s="17">
        <v>0.16328965267901799</v>
      </c>
      <c r="AO11" s="17">
        <v>0.13976742557163399</v>
      </c>
      <c r="AP11" s="17">
        <v>0.15147539462138701</v>
      </c>
      <c r="AQ11" s="17">
        <v>0.13300322673045001</v>
      </c>
      <c r="AR11" s="17"/>
      <c r="AS11" s="17">
        <v>0.120189378335524</v>
      </c>
      <c r="AT11" s="17">
        <v>9.6022669459734603E-2</v>
      </c>
      <c r="AU11" s="17">
        <v>9.6022669459734603E-2</v>
      </c>
      <c r="AV11" s="17">
        <v>0.25756697865330902</v>
      </c>
      <c r="AW11" s="17">
        <v>0.197022389408058</v>
      </c>
      <c r="AX11" s="17">
        <v>0.18794760024021601</v>
      </c>
      <c r="AY11" s="17">
        <v>5.91039164260879E-2</v>
      </c>
      <c r="AZ11" s="17">
        <v>0.132043820544371</v>
      </c>
      <c r="BA11" s="17">
        <v>0</v>
      </c>
      <c r="BB11" s="17"/>
      <c r="BC11" s="17">
        <v>0.158397673258731</v>
      </c>
      <c r="BD11" s="17">
        <v>0.185230100872568</v>
      </c>
      <c r="BE11" s="17">
        <v>0.23013443594593999</v>
      </c>
      <c r="BF11" s="17">
        <v>0.184551395915898</v>
      </c>
      <c r="BG11" s="17">
        <v>0.14096220554539099</v>
      </c>
      <c r="BH11" s="17">
        <v>0.13629103136660101</v>
      </c>
      <c r="BI11" s="17"/>
      <c r="BJ11" s="17">
        <v>0.19687884828427199</v>
      </c>
      <c r="BK11" s="17">
        <v>0.15280308650900801</v>
      </c>
      <c r="BL11" s="17">
        <v>0.225280473749533</v>
      </c>
      <c r="BM11" s="17">
        <v>0.134596242442724</v>
      </c>
      <c r="BN11" s="17">
        <v>0.15178518917133901</v>
      </c>
      <c r="BO11" s="17">
        <v>0.14302420380695599</v>
      </c>
      <c r="BP11" s="17"/>
      <c r="BQ11" s="17">
        <v>0.17000114218031501</v>
      </c>
      <c r="BR11" s="17">
        <v>0.14076677431868601</v>
      </c>
      <c r="BS11" s="17"/>
      <c r="BT11" s="17">
        <v>0.15459475499176301</v>
      </c>
      <c r="BU11" s="17">
        <v>0.16259869792723999</v>
      </c>
      <c r="BV11" s="17"/>
      <c r="BW11" s="17">
        <v>0.15357282876721401</v>
      </c>
      <c r="BX11" s="17">
        <v>0.16294786524920199</v>
      </c>
    </row>
    <row r="12" spans="2:76" x14ac:dyDescent="0.35">
      <c r="B12" s="18" t="s">
        <v>339</v>
      </c>
      <c r="C12" s="17">
        <v>0.21815909100507599</v>
      </c>
      <c r="D12" s="17">
        <v>0.212409769405799</v>
      </c>
      <c r="E12" s="17">
        <v>0.22236151203225901</v>
      </c>
      <c r="F12" s="17"/>
      <c r="G12" s="17">
        <v>0.18661803489212</v>
      </c>
      <c r="H12" s="17">
        <v>0.24148621528029901</v>
      </c>
      <c r="I12" s="17">
        <v>0.21291634188681499</v>
      </c>
      <c r="J12" s="17"/>
      <c r="K12" s="17">
        <v>0.19827501733064001</v>
      </c>
      <c r="L12" s="17">
        <v>0.24186988355723099</v>
      </c>
      <c r="M12" s="17">
        <v>0.24344925984125401</v>
      </c>
      <c r="N12" s="17">
        <v>0.22219746051240899</v>
      </c>
      <c r="O12" s="17">
        <v>0.201150394149469</v>
      </c>
      <c r="P12" s="17">
        <v>0.12715366907578801</v>
      </c>
      <c r="Q12" s="17">
        <v>0.24487853739189899</v>
      </c>
      <c r="R12" s="17">
        <v>0.247979784536661</v>
      </c>
      <c r="S12" s="17">
        <v>0.24115015578798199</v>
      </c>
      <c r="T12" s="17">
        <v>0.20597281915658</v>
      </c>
      <c r="U12" s="17">
        <v>0.19604933314296599</v>
      </c>
      <c r="V12" s="17">
        <v>0.13751962947728499</v>
      </c>
      <c r="W12" s="17">
        <v>0.25658361214143899</v>
      </c>
      <c r="X12" s="17">
        <v>0.20484101346815101</v>
      </c>
      <c r="Y12" s="17">
        <v>0.189113978406484</v>
      </c>
      <c r="Z12" s="17">
        <v>0.116961312956499</v>
      </c>
      <c r="AA12" s="17"/>
      <c r="AB12" s="17">
        <v>0.25372328691165602</v>
      </c>
      <c r="AC12" s="17">
        <v>0.19826475637366001</v>
      </c>
      <c r="AD12" s="17">
        <v>0.21291120579974701</v>
      </c>
      <c r="AE12" s="17">
        <v>0.25952368977941098</v>
      </c>
      <c r="AF12" s="17"/>
      <c r="AG12" s="17">
        <v>0.21425639270827601</v>
      </c>
      <c r="AH12" s="17">
        <v>0.22961235971566199</v>
      </c>
      <c r="AI12" s="17">
        <v>0.21308031782176601</v>
      </c>
      <c r="AJ12" s="17">
        <v>0.18830331724805099</v>
      </c>
      <c r="AK12" s="17"/>
      <c r="AL12" s="17">
        <v>0.27777092806403297</v>
      </c>
      <c r="AM12" s="17">
        <v>0.204892275692929</v>
      </c>
      <c r="AN12" s="17">
        <v>0.15911646971604201</v>
      </c>
      <c r="AO12" s="17">
        <v>0.28697035999543202</v>
      </c>
      <c r="AP12" s="17">
        <v>0.20861443568915999</v>
      </c>
      <c r="AQ12" s="17">
        <v>0.24764504782188099</v>
      </c>
      <c r="AR12" s="17"/>
      <c r="AS12" s="17">
        <v>0.22156814354943</v>
      </c>
      <c r="AT12" s="17">
        <v>0.17942172708453999</v>
      </c>
      <c r="AU12" s="17">
        <v>0.17942172708453999</v>
      </c>
      <c r="AV12" s="17">
        <v>0.18257574592827999</v>
      </c>
      <c r="AW12" s="17">
        <v>0.30713851292569599</v>
      </c>
      <c r="AX12" s="17">
        <v>0.106411018531643</v>
      </c>
      <c r="AY12" s="17">
        <v>5.7591516059154697E-2</v>
      </c>
      <c r="AZ12" s="17">
        <v>0.25906468676491801</v>
      </c>
      <c r="BA12" s="17">
        <v>0.68921942700524597</v>
      </c>
      <c r="BB12" s="17"/>
      <c r="BC12" s="17">
        <v>0.24431691127849101</v>
      </c>
      <c r="BD12" s="17">
        <v>0.21624684094818999</v>
      </c>
      <c r="BE12" s="17">
        <v>0.20205747128542501</v>
      </c>
      <c r="BF12" s="17">
        <v>0.20685101469208</v>
      </c>
      <c r="BG12" s="17">
        <v>0.20606823082852099</v>
      </c>
      <c r="BH12" s="17">
        <v>6.5291561881303306E-2</v>
      </c>
      <c r="BI12" s="17"/>
      <c r="BJ12" s="17">
        <v>0.236422468544291</v>
      </c>
      <c r="BK12" s="17">
        <v>0.208004204723854</v>
      </c>
      <c r="BL12" s="17">
        <v>0.18247575954140199</v>
      </c>
      <c r="BM12" s="17">
        <v>0.198075709223033</v>
      </c>
      <c r="BN12" s="17">
        <v>0.245995964586015</v>
      </c>
      <c r="BO12" s="17">
        <v>0.25511978425023102</v>
      </c>
      <c r="BP12" s="17"/>
      <c r="BQ12" s="17">
        <v>0.23100805341623801</v>
      </c>
      <c r="BR12" s="17">
        <v>0.193151264039915</v>
      </c>
      <c r="BS12" s="17"/>
      <c r="BT12" s="17">
        <v>0.22034486852642701</v>
      </c>
      <c r="BU12" s="17">
        <v>0.214332434211426</v>
      </c>
      <c r="BV12" s="17"/>
      <c r="BW12" s="17">
        <v>0.233674717320698</v>
      </c>
      <c r="BX12" s="17">
        <v>0.20008919066896999</v>
      </c>
    </row>
    <row r="13" spans="2:76" x14ac:dyDescent="0.35">
      <c r="B13" s="18" t="s">
        <v>340</v>
      </c>
      <c r="C13" s="17">
        <v>0.37791779672498499</v>
      </c>
      <c r="D13" s="17">
        <v>0.34266293120806302</v>
      </c>
      <c r="E13" s="17">
        <v>0.41399380628947902</v>
      </c>
      <c r="F13" s="17"/>
      <c r="G13" s="17">
        <v>0.25256936990222401</v>
      </c>
      <c r="H13" s="17">
        <v>0.34442772116129999</v>
      </c>
      <c r="I13" s="17">
        <v>0.44463290509794301</v>
      </c>
      <c r="J13" s="17"/>
      <c r="K13" s="17">
        <v>0.384784226455686</v>
      </c>
      <c r="L13" s="17">
        <v>0.41271341613554002</v>
      </c>
      <c r="M13" s="17">
        <v>0.37596383872699402</v>
      </c>
      <c r="N13" s="17">
        <v>0.339079977212567</v>
      </c>
      <c r="O13" s="17">
        <v>0.199094554667021</v>
      </c>
      <c r="P13" s="17">
        <v>0.35768766500397298</v>
      </c>
      <c r="Q13" s="17">
        <v>0.33174018141790701</v>
      </c>
      <c r="R13" s="17">
        <v>0.320601308873806</v>
      </c>
      <c r="S13" s="17">
        <v>0.37861001403970201</v>
      </c>
      <c r="T13" s="17">
        <v>0.38225212272050701</v>
      </c>
      <c r="U13" s="17">
        <v>0.43713382315578297</v>
      </c>
      <c r="V13" s="17">
        <v>0.29663075700717501</v>
      </c>
      <c r="W13" s="17">
        <v>0.40685112655984901</v>
      </c>
      <c r="X13" s="17">
        <v>0.46097808344866498</v>
      </c>
      <c r="Y13" s="17">
        <v>0.39126225378155999</v>
      </c>
      <c r="Z13" s="17">
        <v>0.32799090922027802</v>
      </c>
      <c r="AA13" s="17"/>
      <c r="AB13" s="17">
        <v>0.33074296290282901</v>
      </c>
      <c r="AC13" s="17">
        <v>0.41561040472845101</v>
      </c>
      <c r="AD13" s="17">
        <v>0.40951701733891499</v>
      </c>
      <c r="AE13" s="17">
        <v>0.31147566237233298</v>
      </c>
      <c r="AF13" s="17"/>
      <c r="AG13" s="17">
        <v>0.38138365235080002</v>
      </c>
      <c r="AH13" s="17">
        <v>0.305968233020046</v>
      </c>
      <c r="AI13" s="17">
        <v>0.42033726175615399</v>
      </c>
      <c r="AJ13" s="17">
        <v>0.38741460757597002</v>
      </c>
      <c r="AK13" s="17"/>
      <c r="AL13" s="17">
        <v>0.35376690477935802</v>
      </c>
      <c r="AM13" s="17">
        <v>0.36178702941004498</v>
      </c>
      <c r="AN13" s="17">
        <v>0.43187666280713999</v>
      </c>
      <c r="AO13" s="17">
        <v>0.33120863010152402</v>
      </c>
      <c r="AP13" s="17">
        <v>0.40986484759158698</v>
      </c>
      <c r="AQ13" s="17">
        <v>0.42863144596693098</v>
      </c>
      <c r="AR13" s="17"/>
      <c r="AS13" s="17">
        <v>0.46942423430708702</v>
      </c>
      <c r="AT13" s="17">
        <v>0.55913451826537297</v>
      </c>
      <c r="AU13" s="17">
        <v>0.55913451826537297</v>
      </c>
      <c r="AV13" s="17">
        <v>0.24890017315734</v>
      </c>
      <c r="AW13" s="17">
        <v>0.14713190104593199</v>
      </c>
      <c r="AX13" s="17">
        <v>0.31911281139591202</v>
      </c>
      <c r="AY13" s="17">
        <v>0.32787142217769999</v>
      </c>
      <c r="AZ13" s="17">
        <v>0.36031722482105</v>
      </c>
      <c r="BA13" s="17">
        <v>0</v>
      </c>
      <c r="BB13" s="17"/>
      <c r="BC13" s="17">
        <v>0.40782787560898098</v>
      </c>
      <c r="BD13" s="17">
        <v>0.34262753918300798</v>
      </c>
      <c r="BE13" s="17">
        <v>0.191172215749877</v>
      </c>
      <c r="BF13" s="17">
        <v>0.37624402535309798</v>
      </c>
      <c r="BG13" s="17">
        <v>0.36389153556862402</v>
      </c>
      <c r="BH13" s="17">
        <v>0.65348584271450005</v>
      </c>
      <c r="BI13" s="17"/>
      <c r="BJ13" s="17">
        <v>0.32868783839186</v>
      </c>
      <c r="BK13" s="17">
        <v>0.37331757748167899</v>
      </c>
      <c r="BL13" s="17">
        <v>0.36629372346246902</v>
      </c>
      <c r="BM13" s="17">
        <v>0.410807485223733</v>
      </c>
      <c r="BN13" s="17">
        <v>0.35684933215540099</v>
      </c>
      <c r="BO13" s="17">
        <v>0.42022655859365599</v>
      </c>
      <c r="BP13" s="17"/>
      <c r="BQ13" s="17">
        <v>0.361146090522935</v>
      </c>
      <c r="BR13" s="17">
        <v>0.41086003657273601</v>
      </c>
      <c r="BS13" s="17"/>
      <c r="BT13" s="17">
        <v>0.39983471042311097</v>
      </c>
      <c r="BU13" s="17">
        <v>0.36358823612774799</v>
      </c>
      <c r="BV13" s="17"/>
      <c r="BW13" s="17">
        <v>0.350960901389957</v>
      </c>
      <c r="BX13" s="17">
        <v>0.41902531435939699</v>
      </c>
    </row>
    <row r="14" spans="2:76" x14ac:dyDescent="0.35">
      <c r="B14" s="18" t="s">
        <v>178</v>
      </c>
      <c r="C14" s="17">
        <v>3.28891040697286E-2</v>
      </c>
      <c r="D14" s="17">
        <v>4.9479895849360897E-2</v>
      </c>
      <c r="E14" s="17">
        <v>1.6331824869409099E-2</v>
      </c>
      <c r="F14" s="17"/>
      <c r="G14" s="17">
        <v>8.9565052382525503E-2</v>
      </c>
      <c r="H14" s="17">
        <v>3.7651368881549699E-2</v>
      </c>
      <c r="I14" s="17">
        <v>9.9255120777014191E-3</v>
      </c>
      <c r="J14" s="17"/>
      <c r="K14" s="17">
        <v>1.8243499819164399E-2</v>
      </c>
      <c r="L14" s="17">
        <v>3.04320392622454E-2</v>
      </c>
      <c r="M14" s="17">
        <v>3.9367573179366601E-2</v>
      </c>
      <c r="N14" s="17">
        <v>3.0025103844811898E-2</v>
      </c>
      <c r="O14" s="17">
        <v>0.101434508157658</v>
      </c>
      <c r="P14" s="17">
        <v>4.36178757669669E-2</v>
      </c>
      <c r="Q14" s="17">
        <v>1.1758636034818E-2</v>
      </c>
      <c r="R14" s="17">
        <v>4.8951907804723797E-2</v>
      </c>
      <c r="S14" s="17">
        <v>0</v>
      </c>
      <c r="T14" s="17">
        <v>2.6244853004521899E-2</v>
      </c>
      <c r="U14" s="17">
        <v>1.9502078190636901E-2</v>
      </c>
      <c r="V14" s="17">
        <v>0</v>
      </c>
      <c r="W14" s="17">
        <v>6.6361247247379199E-2</v>
      </c>
      <c r="X14" s="17">
        <v>0.124735216028432</v>
      </c>
      <c r="Y14" s="17">
        <v>2.9839976174719899E-2</v>
      </c>
      <c r="Z14" s="17">
        <v>3.9099173514228799E-2</v>
      </c>
      <c r="AA14" s="17"/>
      <c r="AB14" s="17">
        <v>2.1528038390082702E-2</v>
      </c>
      <c r="AC14" s="17">
        <v>2.0353218838955401E-2</v>
      </c>
      <c r="AD14" s="17">
        <v>4.1558647919771298E-2</v>
      </c>
      <c r="AE14" s="17">
        <v>4.9877225203974397E-2</v>
      </c>
      <c r="AF14" s="17"/>
      <c r="AG14" s="17">
        <v>1.70341882616338E-2</v>
      </c>
      <c r="AH14" s="17">
        <v>0.116001546637857</v>
      </c>
      <c r="AI14" s="17">
        <v>3.2257984159038702E-2</v>
      </c>
      <c r="AJ14" s="17">
        <v>8.5738456208407296E-2</v>
      </c>
      <c r="AK14" s="17"/>
      <c r="AL14" s="17">
        <v>1.38631487102289E-2</v>
      </c>
      <c r="AM14" s="17">
        <v>3.2863017399382903E-2</v>
      </c>
      <c r="AN14" s="17">
        <v>3.9347584075974898E-2</v>
      </c>
      <c r="AO14" s="17">
        <v>1.6066233392135899E-2</v>
      </c>
      <c r="AP14" s="17">
        <v>7.2288343698695898E-2</v>
      </c>
      <c r="AQ14" s="17">
        <v>0</v>
      </c>
      <c r="AR14" s="17"/>
      <c r="AS14" s="17">
        <v>1.91344303568014E-3</v>
      </c>
      <c r="AT14" s="17">
        <v>0</v>
      </c>
      <c r="AU14" s="17">
        <v>0</v>
      </c>
      <c r="AV14" s="17">
        <v>8.2006712699384504E-2</v>
      </c>
      <c r="AW14" s="17">
        <v>5.6037888230148603E-2</v>
      </c>
      <c r="AX14" s="17">
        <v>4.95285901380597E-2</v>
      </c>
      <c r="AY14" s="17">
        <v>0.15701390057362999</v>
      </c>
      <c r="AZ14" s="17">
        <v>6.8497582497154597E-2</v>
      </c>
      <c r="BA14" s="17">
        <v>0</v>
      </c>
      <c r="BB14" s="17"/>
      <c r="BC14" s="17">
        <v>2.6909479494638799E-2</v>
      </c>
      <c r="BD14" s="17">
        <v>8.9716079626579008E-3</v>
      </c>
      <c r="BE14" s="17">
        <v>0</v>
      </c>
      <c r="BF14" s="17">
        <v>4.7467768256237101E-2</v>
      </c>
      <c r="BG14" s="17">
        <v>4.11580389838683E-2</v>
      </c>
      <c r="BH14" s="17">
        <v>0</v>
      </c>
      <c r="BI14" s="17"/>
      <c r="BJ14" s="17">
        <v>4.50224929300422E-2</v>
      </c>
      <c r="BK14" s="17">
        <v>3.7637541556890197E-2</v>
      </c>
      <c r="BL14" s="17">
        <v>2.8699578276296499E-2</v>
      </c>
      <c r="BM14" s="17">
        <v>2.31256118187919E-2</v>
      </c>
      <c r="BN14" s="17">
        <v>4.2692426120490803E-2</v>
      </c>
      <c r="BO14" s="17">
        <v>1.7530746075813401E-2</v>
      </c>
      <c r="BP14" s="17"/>
      <c r="BQ14" s="17">
        <v>3.1052675335315801E-2</v>
      </c>
      <c r="BR14" s="17">
        <v>3.70855659471368E-2</v>
      </c>
      <c r="BS14" s="17"/>
      <c r="BT14" s="17">
        <v>2.7284222296107299E-2</v>
      </c>
      <c r="BU14" s="17">
        <v>3.7765753978666501E-2</v>
      </c>
      <c r="BV14" s="17"/>
      <c r="BW14" s="17">
        <v>2.24003236732138E-2</v>
      </c>
      <c r="BX14" s="17">
        <v>4.9877551725942597E-2</v>
      </c>
    </row>
    <row r="15" spans="2:76" x14ac:dyDescent="0.35">
      <c r="B15" s="18" t="s">
        <v>341</v>
      </c>
      <c r="C15" s="20">
        <v>0.21092918110270001</v>
      </c>
      <c r="D15" s="20">
        <v>0.21058692921872699</v>
      </c>
      <c r="E15" s="20">
        <v>0.21169241887472101</v>
      </c>
      <c r="F15" s="20"/>
      <c r="G15" s="20">
        <v>0.25045470830289801</v>
      </c>
      <c r="H15" s="20">
        <v>0.193409023943095</v>
      </c>
      <c r="I15" s="20">
        <v>0.20937358652642499</v>
      </c>
      <c r="J15" s="20"/>
      <c r="K15" s="20">
        <v>0.27939470339776501</v>
      </c>
      <c r="L15" s="20">
        <v>0.211686917608642</v>
      </c>
      <c r="M15" s="20">
        <v>0.176034460426576</v>
      </c>
      <c r="N15" s="20">
        <v>0.19161746009875999</v>
      </c>
      <c r="O15" s="20">
        <v>0</v>
      </c>
      <c r="P15" s="20">
        <v>0.21467535059786999</v>
      </c>
      <c r="Q15" s="20">
        <v>0.22405531334565601</v>
      </c>
      <c r="R15" s="20">
        <v>0.14970648648583801</v>
      </c>
      <c r="S15" s="20">
        <v>0.27870487355581203</v>
      </c>
      <c r="T15" s="20">
        <v>0.222418670667276</v>
      </c>
      <c r="U15" s="20">
        <v>0.194179234794504</v>
      </c>
      <c r="V15" s="20">
        <v>0.35410223542004099</v>
      </c>
      <c r="W15" s="20">
        <v>0.10159592681556801</v>
      </c>
      <c r="X15" s="20">
        <v>0.16790615190852601</v>
      </c>
      <c r="Y15" s="20">
        <v>0.241513252572952</v>
      </c>
      <c r="Z15" s="20">
        <v>0.27979702795525502</v>
      </c>
      <c r="AA15" s="20"/>
      <c r="AB15" s="20">
        <v>0.28233425570307702</v>
      </c>
      <c r="AC15" s="20">
        <v>0.20196777501739699</v>
      </c>
      <c r="AD15" s="20">
        <v>0.174278234050907</v>
      </c>
      <c r="AE15" s="20">
        <v>0.18898516917378499</v>
      </c>
      <c r="AF15" s="20"/>
      <c r="AG15" s="20">
        <v>0.222589859513565</v>
      </c>
      <c r="AH15" s="20">
        <v>0.19680330541869601</v>
      </c>
      <c r="AI15" s="20">
        <v>0.19272018228722501</v>
      </c>
      <c r="AJ15" s="20">
        <v>0.244088473619614</v>
      </c>
      <c r="AK15" s="20"/>
      <c r="AL15" s="20">
        <v>0.21931831493030399</v>
      </c>
      <c r="AM15" s="20">
        <v>0.196105985833888</v>
      </c>
      <c r="AN15" s="20">
        <v>0.20636963072182499</v>
      </c>
      <c r="AO15" s="20">
        <v>0.225987350939274</v>
      </c>
      <c r="AP15" s="20">
        <v>0.15775697839916999</v>
      </c>
      <c r="AQ15" s="20">
        <v>0.190720279480738</v>
      </c>
      <c r="AR15" s="20"/>
      <c r="AS15" s="20">
        <v>0.186904800772279</v>
      </c>
      <c r="AT15" s="20">
        <v>0.16542108519035201</v>
      </c>
      <c r="AU15" s="20">
        <v>0.16542108519035201</v>
      </c>
      <c r="AV15" s="20">
        <v>0.22895038956168701</v>
      </c>
      <c r="AW15" s="20">
        <v>0.29266930839016497</v>
      </c>
      <c r="AX15" s="20">
        <v>0.33699997969417</v>
      </c>
      <c r="AY15" s="20">
        <v>0.39841924476342799</v>
      </c>
      <c r="AZ15" s="20">
        <v>0.18007668537250601</v>
      </c>
      <c r="BA15" s="20">
        <v>0.31078057299475398</v>
      </c>
      <c r="BB15" s="20"/>
      <c r="BC15" s="20">
        <v>0.162548060359158</v>
      </c>
      <c r="BD15" s="20">
        <v>0.246923911033577</v>
      </c>
      <c r="BE15" s="20">
        <v>0.376635877018758</v>
      </c>
      <c r="BF15" s="20">
        <v>0.18488579578268699</v>
      </c>
      <c r="BG15" s="20">
        <v>0.247919989073597</v>
      </c>
      <c r="BH15" s="20">
        <v>0.14493156403759599</v>
      </c>
      <c r="BI15" s="20"/>
      <c r="BJ15" s="20">
        <v>0.192988351849535</v>
      </c>
      <c r="BK15" s="20">
        <v>0.228237589728569</v>
      </c>
      <c r="BL15" s="20">
        <v>0.19725046497030099</v>
      </c>
      <c r="BM15" s="20">
        <v>0.233394951291719</v>
      </c>
      <c r="BN15" s="20">
        <v>0.20267708796675399</v>
      </c>
      <c r="BO15" s="20">
        <v>0.164098707273343</v>
      </c>
      <c r="BP15" s="20"/>
      <c r="BQ15" s="20">
        <v>0.20679203854519701</v>
      </c>
      <c r="BR15" s="20">
        <v>0.21813635912152601</v>
      </c>
      <c r="BS15" s="20"/>
      <c r="BT15" s="20">
        <v>0.19794144376259201</v>
      </c>
      <c r="BU15" s="20">
        <v>0.22171487775491999</v>
      </c>
      <c r="BV15" s="20"/>
      <c r="BW15" s="20">
        <v>0.239391228848917</v>
      </c>
      <c r="BX15" s="20">
        <v>0.16806007799648801</v>
      </c>
    </row>
    <row r="16" spans="2:76" x14ac:dyDescent="0.35">
      <c r="B16" s="18" t="s">
        <v>342</v>
      </c>
      <c r="C16" s="20">
        <v>0.59607688773006096</v>
      </c>
      <c r="D16" s="20">
        <v>0.55507270061386205</v>
      </c>
      <c r="E16" s="20">
        <v>0.63635531832173797</v>
      </c>
      <c r="F16" s="20"/>
      <c r="G16" s="20">
        <v>0.43918740479434298</v>
      </c>
      <c r="H16" s="20">
        <v>0.58591393644159995</v>
      </c>
      <c r="I16" s="20">
        <v>0.65754924698475803</v>
      </c>
      <c r="J16" s="20"/>
      <c r="K16" s="20">
        <v>0.58305924378632701</v>
      </c>
      <c r="L16" s="20">
        <v>0.65458329969277096</v>
      </c>
      <c r="M16" s="20">
        <v>0.619413098568248</v>
      </c>
      <c r="N16" s="20">
        <v>0.56127743772497596</v>
      </c>
      <c r="O16" s="20">
        <v>0.40024494881648998</v>
      </c>
      <c r="P16" s="20">
        <v>0.48484133407976099</v>
      </c>
      <c r="Q16" s="20">
        <v>0.57661871880980697</v>
      </c>
      <c r="R16" s="20">
        <v>0.56858109341046703</v>
      </c>
      <c r="S16" s="20">
        <v>0.619760169827685</v>
      </c>
      <c r="T16" s="20">
        <v>0.58822494187708696</v>
      </c>
      <c r="U16" s="20">
        <v>0.63318315629874899</v>
      </c>
      <c r="V16" s="20">
        <v>0.43415038648446003</v>
      </c>
      <c r="W16" s="20">
        <v>0.663434738701289</v>
      </c>
      <c r="X16" s="20">
        <v>0.66581909691681596</v>
      </c>
      <c r="Y16" s="20">
        <v>0.58037623218804402</v>
      </c>
      <c r="Z16" s="20">
        <v>0.44495222217677699</v>
      </c>
      <c r="AA16" s="20"/>
      <c r="AB16" s="20">
        <v>0.58446624981448503</v>
      </c>
      <c r="AC16" s="20">
        <v>0.61387516110211104</v>
      </c>
      <c r="AD16" s="20">
        <v>0.62242822313866197</v>
      </c>
      <c r="AE16" s="20">
        <v>0.57099935215174402</v>
      </c>
      <c r="AF16" s="20"/>
      <c r="AG16" s="20">
        <v>0.59564004505907597</v>
      </c>
      <c r="AH16" s="20">
        <v>0.53558059273570802</v>
      </c>
      <c r="AI16" s="20">
        <v>0.63341757957792</v>
      </c>
      <c r="AJ16" s="20">
        <v>0.57571792482402095</v>
      </c>
      <c r="AK16" s="20"/>
      <c r="AL16" s="20">
        <v>0.63153783284339104</v>
      </c>
      <c r="AM16" s="20">
        <v>0.56667930510297404</v>
      </c>
      <c r="AN16" s="20">
        <v>0.59099313252318197</v>
      </c>
      <c r="AO16" s="20">
        <v>0.61817899009695598</v>
      </c>
      <c r="AP16" s="20">
        <v>0.61847928328074697</v>
      </c>
      <c r="AQ16" s="20">
        <v>0.67627649378881205</v>
      </c>
      <c r="AR16" s="20"/>
      <c r="AS16" s="20">
        <v>0.69099237785651701</v>
      </c>
      <c r="AT16" s="20">
        <v>0.73855624534991304</v>
      </c>
      <c r="AU16" s="20">
        <v>0.73855624534991304</v>
      </c>
      <c r="AV16" s="20">
        <v>0.43147591908562</v>
      </c>
      <c r="AW16" s="20">
        <v>0.45427041397162798</v>
      </c>
      <c r="AX16" s="20">
        <v>0.425523829927554</v>
      </c>
      <c r="AY16" s="20">
        <v>0.38546293823685401</v>
      </c>
      <c r="AZ16" s="20">
        <v>0.619381911585969</v>
      </c>
      <c r="BA16" s="20">
        <v>0.68921942700524597</v>
      </c>
      <c r="BB16" s="20"/>
      <c r="BC16" s="20">
        <v>0.65214478688747202</v>
      </c>
      <c r="BD16" s="20">
        <v>0.55887438013119695</v>
      </c>
      <c r="BE16" s="20">
        <v>0.39322968703530198</v>
      </c>
      <c r="BF16" s="20">
        <v>0.58309504004517798</v>
      </c>
      <c r="BG16" s="20">
        <v>0.56995976639714496</v>
      </c>
      <c r="BH16" s="20">
        <v>0.71877740459580297</v>
      </c>
      <c r="BI16" s="20"/>
      <c r="BJ16" s="20">
        <v>0.56511030693615105</v>
      </c>
      <c r="BK16" s="20">
        <v>0.58132178220553299</v>
      </c>
      <c r="BL16" s="20">
        <v>0.54876948300386996</v>
      </c>
      <c r="BM16" s="20">
        <v>0.60888319444676497</v>
      </c>
      <c r="BN16" s="20">
        <v>0.60284529674141596</v>
      </c>
      <c r="BO16" s="20">
        <v>0.67534634284388695</v>
      </c>
      <c r="BP16" s="20"/>
      <c r="BQ16" s="20">
        <v>0.59215414393917198</v>
      </c>
      <c r="BR16" s="20">
        <v>0.60401130061265096</v>
      </c>
      <c r="BS16" s="20"/>
      <c r="BT16" s="20">
        <v>0.62017957894953801</v>
      </c>
      <c r="BU16" s="20">
        <v>0.57792067033917405</v>
      </c>
      <c r="BV16" s="20"/>
      <c r="BW16" s="20">
        <v>0.58463561871065595</v>
      </c>
      <c r="BX16" s="20">
        <v>0.61911450502836696</v>
      </c>
    </row>
    <row r="17" spans="2:76" x14ac:dyDescent="0.35">
      <c r="B17" s="18" t="s">
        <v>109</v>
      </c>
      <c r="C17" s="21">
        <v>-0.38514770662736098</v>
      </c>
      <c r="D17" s="21">
        <v>-0.34448577139513498</v>
      </c>
      <c r="E17" s="21">
        <v>-0.42466289944701602</v>
      </c>
      <c r="F17" s="21"/>
      <c r="G17" s="21">
        <v>-0.188732696491445</v>
      </c>
      <c r="H17" s="21">
        <v>-0.392504912498504</v>
      </c>
      <c r="I17" s="21">
        <v>-0.44817566045833301</v>
      </c>
      <c r="J17" s="21"/>
      <c r="K17" s="21">
        <v>-0.303664540388562</v>
      </c>
      <c r="L17" s="21">
        <v>-0.44289638208412901</v>
      </c>
      <c r="M17" s="21">
        <v>-0.443378638141671</v>
      </c>
      <c r="N17" s="21">
        <v>-0.369659977626216</v>
      </c>
      <c r="O17" s="21">
        <v>-0.40024494881648998</v>
      </c>
      <c r="P17" s="21">
        <v>-0.27016598348189103</v>
      </c>
      <c r="Q17" s="21">
        <v>-0.35256340546414999</v>
      </c>
      <c r="R17" s="21">
        <v>-0.41887460692462802</v>
      </c>
      <c r="S17" s="21">
        <v>-0.34105529627187298</v>
      </c>
      <c r="T17" s="21">
        <v>-0.36580627120981202</v>
      </c>
      <c r="U17" s="21">
        <v>-0.439003921504245</v>
      </c>
      <c r="V17" s="21">
        <v>-8.0048151064418094E-2</v>
      </c>
      <c r="W17" s="21">
        <v>-0.56183881188572005</v>
      </c>
      <c r="X17" s="21">
        <v>-0.49791294500828998</v>
      </c>
      <c r="Y17" s="21">
        <v>-0.33886297961509199</v>
      </c>
      <c r="Z17" s="21">
        <v>-0.165155194221521</v>
      </c>
      <c r="AA17" s="21"/>
      <c r="AB17" s="21">
        <v>-0.30213199411140801</v>
      </c>
      <c r="AC17" s="21">
        <v>-0.411907386084714</v>
      </c>
      <c r="AD17" s="21">
        <v>-0.448149989087755</v>
      </c>
      <c r="AE17" s="21">
        <v>-0.38201418297795903</v>
      </c>
      <c r="AF17" s="21"/>
      <c r="AG17" s="21">
        <v>-0.373050185545511</v>
      </c>
      <c r="AH17" s="21">
        <v>-0.33877728731701201</v>
      </c>
      <c r="AI17" s="21">
        <v>-0.44069739729069501</v>
      </c>
      <c r="AJ17" s="21">
        <v>-0.33162945120440701</v>
      </c>
      <c r="AK17" s="21"/>
      <c r="AL17" s="21">
        <v>-0.41221951791308697</v>
      </c>
      <c r="AM17" s="21">
        <v>-0.37057331926908599</v>
      </c>
      <c r="AN17" s="21">
        <v>-0.38462350180135702</v>
      </c>
      <c r="AO17" s="21">
        <v>-0.39219163915768201</v>
      </c>
      <c r="AP17" s="21">
        <v>-0.46072230488157601</v>
      </c>
      <c r="AQ17" s="21">
        <v>-0.485556214308073</v>
      </c>
      <c r="AR17" s="21"/>
      <c r="AS17" s="21">
        <v>-0.50408757708423801</v>
      </c>
      <c r="AT17" s="21">
        <v>-0.57313516015956101</v>
      </c>
      <c r="AU17" s="21">
        <v>-0.57313516015956101</v>
      </c>
      <c r="AV17" s="21">
        <v>-0.20252552952393299</v>
      </c>
      <c r="AW17" s="21">
        <v>-0.16160110558146301</v>
      </c>
      <c r="AX17" s="21">
        <v>-8.8523850233384299E-2</v>
      </c>
      <c r="AY17" s="21">
        <v>1.29563065265734E-2</v>
      </c>
      <c r="AZ17" s="21">
        <v>-0.43930522621346202</v>
      </c>
      <c r="BA17" s="21">
        <v>-0.37843885401049099</v>
      </c>
      <c r="BB17" s="21"/>
      <c r="BC17" s="21">
        <v>-0.48959672652831399</v>
      </c>
      <c r="BD17" s="21">
        <v>-0.31195046909761998</v>
      </c>
      <c r="BE17" s="21">
        <v>-1.65938100165435E-2</v>
      </c>
      <c r="BF17" s="21">
        <v>-0.39820924426249099</v>
      </c>
      <c r="BG17" s="21">
        <v>-0.32203977732354799</v>
      </c>
      <c r="BH17" s="21">
        <v>-0.57384584055820698</v>
      </c>
      <c r="BI17" s="21"/>
      <c r="BJ17" s="21">
        <v>-0.372121955086616</v>
      </c>
      <c r="BK17" s="21">
        <v>-0.35308419247696499</v>
      </c>
      <c r="BL17" s="21">
        <v>-0.35151901803357</v>
      </c>
      <c r="BM17" s="21">
        <v>-0.37548824315504598</v>
      </c>
      <c r="BN17" s="21">
        <v>-0.40016820877466203</v>
      </c>
      <c r="BO17" s="21">
        <v>-0.51124763557054398</v>
      </c>
      <c r="BP17" s="21"/>
      <c r="BQ17" s="21">
        <v>-0.38536210539397497</v>
      </c>
      <c r="BR17" s="21">
        <v>-0.385874941491125</v>
      </c>
      <c r="BS17" s="21"/>
      <c r="BT17" s="21">
        <v>-0.42223813518694597</v>
      </c>
      <c r="BU17" s="21">
        <v>-0.356205792584254</v>
      </c>
      <c r="BV17" s="21"/>
      <c r="BW17" s="21">
        <v>-0.345244389861739</v>
      </c>
      <c r="BX17" s="21">
        <v>-0.45105442703187898</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8.4579824833464795E-2</v>
      </c>
      <c r="D9" s="17">
        <v>7.7286670071295305E-2</v>
      </c>
      <c r="E9" s="17">
        <v>9.2055603049451498E-2</v>
      </c>
      <c r="F9" s="17"/>
      <c r="G9" s="17">
        <v>9.4833192260216997E-2</v>
      </c>
      <c r="H9" s="17">
        <v>8.1260966781192503E-2</v>
      </c>
      <c r="I9" s="17">
        <v>8.3325676276303398E-2</v>
      </c>
      <c r="J9" s="17"/>
      <c r="K9" s="17">
        <v>0.101436525188906</v>
      </c>
      <c r="L9" s="17">
        <v>0.106585361051748</v>
      </c>
      <c r="M9" s="17">
        <v>4.4108939090411303E-2</v>
      </c>
      <c r="N9" s="17">
        <v>6.26817212375467E-2</v>
      </c>
      <c r="O9" s="17">
        <v>0</v>
      </c>
      <c r="P9" s="17">
        <v>0</v>
      </c>
      <c r="Q9" s="17">
        <v>0.105386572658158</v>
      </c>
      <c r="R9" s="17">
        <v>8.8007304352739193E-2</v>
      </c>
      <c r="S9" s="17">
        <v>9.3560259019466602E-2</v>
      </c>
      <c r="T9" s="17">
        <v>8.4674221387572801E-2</v>
      </c>
      <c r="U9" s="17">
        <v>5.8027310053348997E-2</v>
      </c>
      <c r="V9" s="17">
        <v>0</v>
      </c>
      <c r="W9" s="17">
        <v>3.6083614438081203E-2</v>
      </c>
      <c r="X9" s="17">
        <v>4.2109248855238299E-2</v>
      </c>
      <c r="Y9" s="17">
        <v>0.122909082828384</v>
      </c>
      <c r="Z9" s="17">
        <v>0.16217728896644401</v>
      </c>
      <c r="AA9" s="17"/>
      <c r="AB9" s="17">
        <v>0.107750233283265</v>
      </c>
      <c r="AC9" s="17">
        <v>8.8095992096273501E-2</v>
      </c>
      <c r="AD9" s="17">
        <v>8.5295307932912096E-2</v>
      </c>
      <c r="AE9" s="17">
        <v>4.7944903900536899E-2</v>
      </c>
      <c r="AF9" s="17"/>
      <c r="AG9" s="17">
        <v>0.10517429725951</v>
      </c>
      <c r="AH9" s="17">
        <v>3.1628666854280799E-2</v>
      </c>
      <c r="AI9" s="17">
        <v>5.3520474862778597E-2</v>
      </c>
      <c r="AJ9" s="17">
        <v>5.7607719295999602E-2</v>
      </c>
      <c r="AK9" s="17"/>
      <c r="AL9" s="17">
        <v>5.6853774769917299E-2</v>
      </c>
      <c r="AM9" s="17">
        <v>7.3227749636788103E-2</v>
      </c>
      <c r="AN9" s="17">
        <v>0.149008391002107</v>
      </c>
      <c r="AO9" s="17">
        <v>8.1240258354992698E-2</v>
      </c>
      <c r="AP9" s="17">
        <v>0.11099116663603401</v>
      </c>
      <c r="AQ9" s="17">
        <v>9.1264431491627093E-2</v>
      </c>
      <c r="AR9" s="17"/>
      <c r="AS9" s="17">
        <v>7.3502082653094006E-2</v>
      </c>
      <c r="AT9" s="17">
        <v>6.4258023414012405E-2</v>
      </c>
      <c r="AU9" s="17">
        <v>6.4258023414012405E-2</v>
      </c>
      <c r="AV9" s="17">
        <v>9.2422151692556201E-2</v>
      </c>
      <c r="AW9" s="17">
        <v>0.108936939342911</v>
      </c>
      <c r="AX9" s="17">
        <v>0.15452718927494</v>
      </c>
      <c r="AY9" s="17">
        <v>0.176533547589319</v>
      </c>
      <c r="AZ9" s="17">
        <v>2.9757114755162399E-2</v>
      </c>
      <c r="BA9" s="17">
        <v>0.62483990963455605</v>
      </c>
      <c r="BB9" s="17"/>
      <c r="BC9" s="17">
        <v>6.6924456304453206E-2</v>
      </c>
      <c r="BD9" s="17">
        <v>4.03709402724894E-2</v>
      </c>
      <c r="BE9" s="17">
        <v>0.15525551161758699</v>
      </c>
      <c r="BF9" s="17">
        <v>0.103258113194052</v>
      </c>
      <c r="BG9" s="17">
        <v>9.4862642061808597E-2</v>
      </c>
      <c r="BH9" s="17">
        <v>0.14692697919671099</v>
      </c>
      <c r="BI9" s="17"/>
      <c r="BJ9" s="17">
        <v>0.100398641063044</v>
      </c>
      <c r="BK9" s="17">
        <v>9.4694908198433E-2</v>
      </c>
      <c r="BL9" s="17">
        <v>6.9219231922602903E-2</v>
      </c>
      <c r="BM9" s="17">
        <v>8.54975861745257E-2</v>
      </c>
      <c r="BN9" s="17">
        <v>4.5281562875790903E-2</v>
      </c>
      <c r="BO9" s="17">
        <v>0.106179854926595</v>
      </c>
      <c r="BP9" s="17"/>
      <c r="BQ9" s="17">
        <v>8.4802012937901697E-2</v>
      </c>
      <c r="BR9" s="17">
        <v>8.4932176404624499E-2</v>
      </c>
      <c r="BS9" s="17"/>
      <c r="BT9" s="17">
        <v>8.1373085828076799E-2</v>
      </c>
      <c r="BU9" s="17">
        <v>8.7985284247045104E-2</v>
      </c>
      <c r="BV9" s="17"/>
      <c r="BW9" s="17">
        <v>8.4328504398160406E-2</v>
      </c>
      <c r="BX9" s="17">
        <v>8.1757588234969994E-2</v>
      </c>
    </row>
    <row r="10" spans="2:76" x14ac:dyDescent="0.35">
      <c r="B10" s="18" t="s">
        <v>337</v>
      </c>
      <c r="C10" s="17">
        <v>0.17640682062572499</v>
      </c>
      <c r="D10" s="17">
        <v>0.187719312495994</v>
      </c>
      <c r="E10" s="17">
        <v>0.16542402273815099</v>
      </c>
      <c r="F10" s="17"/>
      <c r="G10" s="17">
        <v>0.22660240048704</v>
      </c>
      <c r="H10" s="17">
        <v>0.17877342981039601</v>
      </c>
      <c r="I10" s="17">
        <v>0.15735316460537899</v>
      </c>
      <c r="J10" s="17"/>
      <c r="K10" s="17">
        <v>0.20568715794454701</v>
      </c>
      <c r="L10" s="17">
        <v>0.12724245407063201</v>
      </c>
      <c r="M10" s="17">
        <v>0.13256707268808701</v>
      </c>
      <c r="N10" s="17">
        <v>0.28327536217341098</v>
      </c>
      <c r="O10" s="17">
        <v>0.101906904270402</v>
      </c>
      <c r="P10" s="17">
        <v>0.17001127440157399</v>
      </c>
      <c r="Q10" s="17">
        <v>0.21523407274932699</v>
      </c>
      <c r="R10" s="17">
        <v>0.13074818583732101</v>
      </c>
      <c r="S10" s="17">
        <v>0.13986036229151699</v>
      </c>
      <c r="T10" s="17">
        <v>0.18728916681725499</v>
      </c>
      <c r="U10" s="17">
        <v>0.21234475717874299</v>
      </c>
      <c r="V10" s="17">
        <v>0.56278687186532494</v>
      </c>
      <c r="W10" s="17">
        <v>9.9222304535745195E-2</v>
      </c>
      <c r="X10" s="17">
        <v>0.16595609526413099</v>
      </c>
      <c r="Y10" s="17">
        <v>0.27116690979060498</v>
      </c>
      <c r="Z10" s="17">
        <v>0.123919772736977</v>
      </c>
      <c r="AA10" s="17"/>
      <c r="AB10" s="17">
        <v>0.202137125956938</v>
      </c>
      <c r="AC10" s="17">
        <v>0.15642563264246001</v>
      </c>
      <c r="AD10" s="17">
        <v>0.159269961422286</v>
      </c>
      <c r="AE10" s="17">
        <v>0.21244223459026201</v>
      </c>
      <c r="AF10" s="17"/>
      <c r="AG10" s="17">
        <v>0.185257476314134</v>
      </c>
      <c r="AH10" s="17">
        <v>0.16820989404674799</v>
      </c>
      <c r="AI10" s="17">
        <v>0.153493020434844</v>
      </c>
      <c r="AJ10" s="17">
        <v>0.186480754323614</v>
      </c>
      <c r="AK10" s="17"/>
      <c r="AL10" s="17">
        <v>0.19513129144809599</v>
      </c>
      <c r="AM10" s="17">
        <v>0.16926777201516599</v>
      </c>
      <c r="AN10" s="17">
        <v>0.13684898620932701</v>
      </c>
      <c r="AO10" s="17">
        <v>0.15556208315851699</v>
      </c>
      <c r="AP10" s="17">
        <v>0.106361577837961</v>
      </c>
      <c r="AQ10" s="17">
        <v>0.232590777028677</v>
      </c>
      <c r="AR10" s="17"/>
      <c r="AS10" s="17">
        <v>0.17214771745288701</v>
      </c>
      <c r="AT10" s="17">
        <v>5.7240077608432902E-2</v>
      </c>
      <c r="AU10" s="17">
        <v>5.7240077608432902E-2</v>
      </c>
      <c r="AV10" s="17">
        <v>0.19907248988028001</v>
      </c>
      <c r="AW10" s="17">
        <v>0.24089090993661799</v>
      </c>
      <c r="AX10" s="17">
        <v>0.21829565263575801</v>
      </c>
      <c r="AY10" s="17">
        <v>0.168847290393419</v>
      </c>
      <c r="AZ10" s="17">
        <v>0.23619606847722699</v>
      </c>
      <c r="BA10" s="17">
        <v>0</v>
      </c>
      <c r="BB10" s="17"/>
      <c r="BC10" s="17">
        <v>0.15043070811150999</v>
      </c>
      <c r="BD10" s="17">
        <v>0.23508525812081699</v>
      </c>
      <c r="BE10" s="17">
        <v>0.227152488228754</v>
      </c>
      <c r="BF10" s="17">
        <v>0.11764749182134999</v>
      </c>
      <c r="BG10" s="17">
        <v>0.20617868093778899</v>
      </c>
      <c r="BH10" s="17">
        <v>0.20385414439319399</v>
      </c>
      <c r="BI10" s="17"/>
      <c r="BJ10" s="17">
        <v>0.14445230701086401</v>
      </c>
      <c r="BK10" s="17">
        <v>0.17045357100465799</v>
      </c>
      <c r="BL10" s="17">
        <v>0.15583989217396199</v>
      </c>
      <c r="BM10" s="17">
        <v>0.189407658433247</v>
      </c>
      <c r="BN10" s="17">
        <v>0.241147683716251</v>
      </c>
      <c r="BO10" s="17">
        <v>0.126985051831602</v>
      </c>
      <c r="BP10" s="17"/>
      <c r="BQ10" s="17">
        <v>0.18569359186864601</v>
      </c>
      <c r="BR10" s="17">
        <v>0.15493831983223999</v>
      </c>
      <c r="BS10" s="17"/>
      <c r="BT10" s="17">
        <v>0.178365743413088</v>
      </c>
      <c r="BU10" s="17">
        <v>0.17477717776913701</v>
      </c>
      <c r="BV10" s="17"/>
      <c r="BW10" s="17">
        <v>0.201494784688138</v>
      </c>
      <c r="BX10" s="17">
        <v>0.14605757623919499</v>
      </c>
    </row>
    <row r="11" spans="2:76" x14ac:dyDescent="0.35">
      <c r="B11" s="18" t="s">
        <v>338</v>
      </c>
      <c r="C11" s="17">
        <v>0.20004911289761601</v>
      </c>
      <c r="D11" s="17">
        <v>0.20381548067007699</v>
      </c>
      <c r="E11" s="17">
        <v>0.196674118752139</v>
      </c>
      <c r="F11" s="17"/>
      <c r="G11" s="17">
        <v>0.19041954412745801</v>
      </c>
      <c r="H11" s="17">
        <v>0.20082295098274799</v>
      </c>
      <c r="I11" s="17">
        <v>0.202852538388406</v>
      </c>
      <c r="J11" s="17"/>
      <c r="K11" s="17">
        <v>0.20992134846060201</v>
      </c>
      <c r="L11" s="17">
        <v>0.181784608131141</v>
      </c>
      <c r="M11" s="17">
        <v>0.21301458080261401</v>
      </c>
      <c r="N11" s="17">
        <v>0.18676745376883599</v>
      </c>
      <c r="O11" s="17">
        <v>0.496941801728296</v>
      </c>
      <c r="P11" s="17">
        <v>0.35039199234811502</v>
      </c>
      <c r="Q11" s="17">
        <v>0.18910964987925999</v>
      </c>
      <c r="R11" s="17">
        <v>0.204275768142476</v>
      </c>
      <c r="S11" s="17">
        <v>0.15479390645836899</v>
      </c>
      <c r="T11" s="17">
        <v>0.17738275218098501</v>
      </c>
      <c r="U11" s="17">
        <v>0.19490381926487399</v>
      </c>
      <c r="V11" s="17">
        <v>0.14058237112750099</v>
      </c>
      <c r="W11" s="17">
        <v>0.29573933758291598</v>
      </c>
      <c r="X11" s="17">
        <v>0.12518831914769199</v>
      </c>
      <c r="Y11" s="17">
        <v>0.18444080182855799</v>
      </c>
      <c r="Z11" s="17">
        <v>0.23654064044370801</v>
      </c>
      <c r="AA11" s="17"/>
      <c r="AB11" s="17">
        <v>0.17920302760610901</v>
      </c>
      <c r="AC11" s="17">
        <v>0.19623186965791001</v>
      </c>
      <c r="AD11" s="17">
        <v>0.19558035705289001</v>
      </c>
      <c r="AE11" s="17">
        <v>0.22976458917912301</v>
      </c>
      <c r="AF11" s="17"/>
      <c r="AG11" s="17">
        <v>0.19547345173097799</v>
      </c>
      <c r="AH11" s="17">
        <v>0.24339853991793101</v>
      </c>
      <c r="AI11" s="17">
        <v>0.181955603725444</v>
      </c>
      <c r="AJ11" s="17">
        <v>0.104535720297168</v>
      </c>
      <c r="AK11" s="17"/>
      <c r="AL11" s="17">
        <v>0.214480092202468</v>
      </c>
      <c r="AM11" s="17">
        <v>0.22313397922960401</v>
      </c>
      <c r="AN11" s="17">
        <v>0.176343250306215</v>
      </c>
      <c r="AO11" s="17">
        <v>0.17422189716929601</v>
      </c>
      <c r="AP11" s="17">
        <v>0.34472745050755299</v>
      </c>
      <c r="AQ11" s="17">
        <v>6.3401515000066799E-2</v>
      </c>
      <c r="AR11" s="17"/>
      <c r="AS11" s="17">
        <v>0.17050096866601</v>
      </c>
      <c r="AT11" s="17">
        <v>0.21925745464229501</v>
      </c>
      <c r="AU11" s="17">
        <v>0.21925745464229501</v>
      </c>
      <c r="AV11" s="17">
        <v>0.235811300269333</v>
      </c>
      <c r="AW11" s="17">
        <v>0.25855419553361703</v>
      </c>
      <c r="AX11" s="17">
        <v>0.187353415262586</v>
      </c>
      <c r="AY11" s="17">
        <v>0.112142323206778</v>
      </c>
      <c r="AZ11" s="17">
        <v>0.20552743803677201</v>
      </c>
      <c r="BA11" s="17">
        <v>0</v>
      </c>
      <c r="BB11" s="17"/>
      <c r="BC11" s="17">
        <v>0.21146592871648301</v>
      </c>
      <c r="BD11" s="17">
        <v>0.247094679874243</v>
      </c>
      <c r="BE11" s="17">
        <v>0.25150373883716698</v>
      </c>
      <c r="BF11" s="17">
        <v>0.24324181732830699</v>
      </c>
      <c r="BG11" s="17">
        <v>0.15796880188114701</v>
      </c>
      <c r="BH11" s="17">
        <v>0.14564838510241501</v>
      </c>
      <c r="BI11" s="17"/>
      <c r="BJ11" s="17">
        <v>0.17546114794724901</v>
      </c>
      <c r="BK11" s="17">
        <v>0.19936673219527701</v>
      </c>
      <c r="BL11" s="17">
        <v>0.277081590699083</v>
      </c>
      <c r="BM11" s="17">
        <v>0.18236949265521499</v>
      </c>
      <c r="BN11" s="17">
        <v>0.210298655134531</v>
      </c>
      <c r="BO11" s="17">
        <v>0.20299816240739799</v>
      </c>
      <c r="BP11" s="17"/>
      <c r="BQ11" s="17">
        <v>0.22547311759788699</v>
      </c>
      <c r="BR11" s="17">
        <v>0.14579758211470201</v>
      </c>
      <c r="BS11" s="17"/>
      <c r="BT11" s="17">
        <v>0.23464146776747299</v>
      </c>
      <c r="BU11" s="17">
        <v>0.16604876949125899</v>
      </c>
      <c r="BV11" s="17"/>
      <c r="BW11" s="17">
        <v>0.19632025934701799</v>
      </c>
      <c r="BX11" s="17">
        <v>0.19889528162454501</v>
      </c>
    </row>
    <row r="12" spans="2:76" x14ac:dyDescent="0.35">
      <c r="B12" s="18" t="s">
        <v>339</v>
      </c>
      <c r="C12" s="17">
        <v>0.20973679524759001</v>
      </c>
      <c r="D12" s="17">
        <v>0.225732286219576</v>
      </c>
      <c r="E12" s="17">
        <v>0.19213564452649001</v>
      </c>
      <c r="F12" s="17"/>
      <c r="G12" s="17">
        <v>0.20059518156407799</v>
      </c>
      <c r="H12" s="17">
        <v>0.23100618376620799</v>
      </c>
      <c r="I12" s="17">
        <v>0.19815175477189401</v>
      </c>
      <c r="J12" s="17"/>
      <c r="K12" s="17">
        <v>0.198397321636265</v>
      </c>
      <c r="L12" s="17">
        <v>0.20082523470448199</v>
      </c>
      <c r="M12" s="17">
        <v>0.25643476276801502</v>
      </c>
      <c r="N12" s="17">
        <v>0.12816741618844699</v>
      </c>
      <c r="O12" s="17">
        <v>0.201150394149469</v>
      </c>
      <c r="P12" s="17">
        <v>0.21453442750421101</v>
      </c>
      <c r="Q12" s="17">
        <v>0.24280555273795201</v>
      </c>
      <c r="R12" s="17">
        <v>0.27510392401746198</v>
      </c>
      <c r="S12" s="17">
        <v>0.23321959214377699</v>
      </c>
      <c r="T12" s="17">
        <v>0.209131800051788</v>
      </c>
      <c r="U12" s="17">
        <v>0.175148341297821</v>
      </c>
      <c r="V12" s="17">
        <v>0</v>
      </c>
      <c r="W12" s="17">
        <v>0.20656244233064999</v>
      </c>
      <c r="X12" s="17">
        <v>0.28805368177801699</v>
      </c>
      <c r="Y12" s="17">
        <v>9.50107127987979E-2</v>
      </c>
      <c r="Z12" s="17">
        <v>0.15728495091970601</v>
      </c>
      <c r="AA12" s="17"/>
      <c r="AB12" s="17">
        <v>0.20250298283778201</v>
      </c>
      <c r="AC12" s="17">
        <v>0.21324604893920501</v>
      </c>
      <c r="AD12" s="17">
        <v>0.23734072649242599</v>
      </c>
      <c r="AE12" s="17">
        <v>0.21681685331966699</v>
      </c>
      <c r="AF12" s="17"/>
      <c r="AG12" s="17">
        <v>0.194588550500496</v>
      </c>
      <c r="AH12" s="17">
        <v>0.19586002712088599</v>
      </c>
      <c r="AI12" s="17">
        <v>0.29430047499136702</v>
      </c>
      <c r="AJ12" s="17">
        <v>0.22973031205539399</v>
      </c>
      <c r="AK12" s="17"/>
      <c r="AL12" s="17">
        <v>0.23456321160478</v>
      </c>
      <c r="AM12" s="17">
        <v>0.233867193490508</v>
      </c>
      <c r="AN12" s="17">
        <v>0.22729024681430501</v>
      </c>
      <c r="AO12" s="17">
        <v>0.25901643157843302</v>
      </c>
      <c r="AP12" s="17">
        <v>0.157115781785823</v>
      </c>
      <c r="AQ12" s="17">
        <v>0.26050954137879401</v>
      </c>
      <c r="AR12" s="17"/>
      <c r="AS12" s="17">
        <v>0.21943672239790901</v>
      </c>
      <c r="AT12" s="17">
        <v>0.20175517814111499</v>
      </c>
      <c r="AU12" s="17">
        <v>0.20175517814111499</v>
      </c>
      <c r="AV12" s="17">
        <v>0.22778594998163801</v>
      </c>
      <c r="AW12" s="17">
        <v>0.18756851294722801</v>
      </c>
      <c r="AX12" s="17">
        <v>0.14241785881348601</v>
      </c>
      <c r="AY12" s="17">
        <v>5.7591516059154697E-2</v>
      </c>
      <c r="AZ12" s="17">
        <v>0.16609708400991199</v>
      </c>
      <c r="BA12" s="17">
        <v>0</v>
      </c>
      <c r="BB12" s="17"/>
      <c r="BC12" s="17">
        <v>0.25363662679308302</v>
      </c>
      <c r="BD12" s="17">
        <v>0.18515586972381001</v>
      </c>
      <c r="BE12" s="17">
        <v>0.110606922842565</v>
      </c>
      <c r="BF12" s="17">
        <v>0.19990775465601701</v>
      </c>
      <c r="BG12" s="17">
        <v>0.19588594170985099</v>
      </c>
      <c r="BH12" s="17">
        <v>0</v>
      </c>
      <c r="BI12" s="17"/>
      <c r="BJ12" s="17">
        <v>0.28629962591012997</v>
      </c>
      <c r="BK12" s="17">
        <v>0.19575673028254301</v>
      </c>
      <c r="BL12" s="17">
        <v>0.16975695290203399</v>
      </c>
      <c r="BM12" s="17">
        <v>0.18428429444887701</v>
      </c>
      <c r="BN12" s="17">
        <v>0.22468659193982601</v>
      </c>
      <c r="BO12" s="17">
        <v>0.20352686818007901</v>
      </c>
      <c r="BP12" s="17"/>
      <c r="BQ12" s="17">
        <v>0.200506376011687</v>
      </c>
      <c r="BR12" s="17">
        <v>0.231260888565815</v>
      </c>
      <c r="BS12" s="17"/>
      <c r="BT12" s="17">
        <v>0.186551626727297</v>
      </c>
      <c r="BU12" s="17">
        <v>0.23059907876737801</v>
      </c>
      <c r="BV12" s="17"/>
      <c r="BW12" s="17">
        <v>0.20167348876129701</v>
      </c>
      <c r="BX12" s="17">
        <v>0.22938366011111799</v>
      </c>
    </row>
    <row r="13" spans="2:76" x14ac:dyDescent="0.35">
      <c r="B13" s="18" t="s">
        <v>340</v>
      </c>
      <c r="C13" s="17">
        <v>0.27621854462537099</v>
      </c>
      <c r="D13" s="17">
        <v>0.24850355354958001</v>
      </c>
      <c r="E13" s="17">
        <v>0.304537465610623</v>
      </c>
      <c r="F13" s="17"/>
      <c r="G13" s="17">
        <v>0.18852321979967901</v>
      </c>
      <c r="H13" s="17">
        <v>0.23963204890012599</v>
      </c>
      <c r="I13" s="17">
        <v>0.33202080189116501</v>
      </c>
      <c r="J13" s="17"/>
      <c r="K13" s="17">
        <v>0.24678382169720001</v>
      </c>
      <c r="L13" s="17">
        <v>0.338649313647228</v>
      </c>
      <c r="M13" s="17">
        <v>0.29399848366609899</v>
      </c>
      <c r="N13" s="17">
        <v>0.30908294278694698</v>
      </c>
      <c r="O13" s="17">
        <v>9.8566391694175207E-2</v>
      </c>
      <c r="P13" s="17">
        <v>0.136313438351403</v>
      </c>
      <c r="Q13" s="17">
        <v>0.22263436188274499</v>
      </c>
      <c r="R13" s="17">
        <v>0.21407605755161599</v>
      </c>
      <c r="S13" s="17">
        <v>0.37856588008686998</v>
      </c>
      <c r="T13" s="17">
        <v>0.28527477983098998</v>
      </c>
      <c r="U13" s="17">
        <v>0.29846433977571801</v>
      </c>
      <c r="V13" s="17">
        <v>0.29663075700717501</v>
      </c>
      <c r="W13" s="17">
        <v>0.29603105386522799</v>
      </c>
      <c r="X13" s="17">
        <v>0.25395743892648998</v>
      </c>
      <c r="Y13" s="17">
        <v>0.32647249275365398</v>
      </c>
      <c r="Z13" s="17">
        <v>0.28097817341893699</v>
      </c>
      <c r="AA13" s="17"/>
      <c r="AB13" s="17">
        <v>0.26193897639227598</v>
      </c>
      <c r="AC13" s="17">
        <v>0.30821721944417702</v>
      </c>
      <c r="AD13" s="17">
        <v>0.262099678446583</v>
      </c>
      <c r="AE13" s="17">
        <v>0.221022826613372</v>
      </c>
      <c r="AF13" s="17"/>
      <c r="AG13" s="17">
        <v>0.28241108207294702</v>
      </c>
      <c r="AH13" s="17">
        <v>0.231811698652968</v>
      </c>
      <c r="AI13" s="17">
        <v>0.26374378250178299</v>
      </c>
      <c r="AJ13" s="17">
        <v>0.28837989347262699</v>
      </c>
      <c r="AK13" s="17"/>
      <c r="AL13" s="17">
        <v>0.27280701234990301</v>
      </c>
      <c r="AM13" s="17">
        <v>0.25619773323482398</v>
      </c>
      <c r="AN13" s="17">
        <v>0.23829905569218199</v>
      </c>
      <c r="AO13" s="17">
        <v>0.28301880155918602</v>
      </c>
      <c r="AP13" s="17">
        <v>0.23230702771006501</v>
      </c>
      <c r="AQ13" s="17">
        <v>0.31996197394040898</v>
      </c>
      <c r="AR13" s="17"/>
      <c r="AS13" s="17">
        <v>0.349934948389795</v>
      </c>
      <c r="AT13" s="17">
        <v>0.40033747747948001</v>
      </c>
      <c r="AU13" s="17">
        <v>0.40033747747948001</v>
      </c>
      <c r="AV13" s="17">
        <v>0.15030215579408199</v>
      </c>
      <c r="AW13" s="17">
        <v>0.119632312676686</v>
      </c>
      <c r="AX13" s="17">
        <v>0.21117268285256799</v>
      </c>
      <c r="AY13" s="17">
        <v>0.27667093485751898</v>
      </c>
      <c r="AZ13" s="17">
        <v>0.32488964980917101</v>
      </c>
      <c r="BA13" s="17">
        <v>0.37516009036544401</v>
      </c>
      <c r="BB13" s="17"/>
      <c r="BC13" s="17">
        <v>0.27558969708546299</v>
      </c>
      <c r="BD13" s="17">
        <v>0.25414490466363998</v>
      </c>
      <c r="BE13" s="17">
        <v>0.19489598821059101</v>
      </c>
      <c r="BF13" s="17">
        <v>0.28118577595528099</v>
      </c>
      <c r="BG13" s="17">
        <v>0.28120031476962598</v>
      </c>
      <c r="BH13" s="17">
        <v>0.43923514745411202</v>
      </c>
      <c r="BI13" s="17"/>
      <c r="BJ13" s="17">
        <v>0.224714545785416</v>
      </c>
      <c r="BK13" s="17">
        <v>0.279717621367853</v>
      </c>
      <c r="BL13" s="17">
        <v>0.26839691629662998</v>
      </c>
      <c r="BM13" s="17">
        <v>0.31266645495100798</v>
      </c>
      <c r="BN13" s="17">
        <v>0.22678507041485099</v>
      </c>
      <c r="BO13" s="17">
        <v>0.33281794629568501</v>
      </c>
      <c r="BP13" s="17"/>
      <c r="BQ13" s="17">
        <v>0.25874840177930197</v>
      </c>
      <c r="BR13" s="17">
        <v>0.31216716817607398</v>
      </c>
      <c r="BS13" s="17"/>
      <c r="BT13" s="17">
        <v>0.28238806175978298</v>
      </c>
      <c r="BU13" s="17">
        <v>0.27377405205797201</v>
      </c>
      <c r="BV13" s="17"/>
      <c r="BW13" s="17">
        <v>0.26235319305150301</v>
      </c>
      <c r="BX13" s="17">
        <v>0.29305676253881202</v>
      </c>
    </row>
    <row r="14" spans="2:76" x14ac:dyDescent="0.35">
      <c r="B14" s="18" t="s">
        <v>178</v>
      </c>
      <c r="C14" s="17">
        <v>5.3008901770233097E-2</v>
      </c>
      <c r="D14" s="17">
        <v>5.6942696993476899E-2</v>
      </c>
      <c r="E14" s="17">
        <v>4.9173145323146303E-2</v>
      </c>
      <c r="F14" s="17"/>
      <c r="G14" s="17">
        <v>9.9026461761527698E-2</v>
      </c>
      <c r="H14" s="17">
        <v>6.8504419759329305E-2</v>
      </c>
      <c r="I14" s="17">
        <v>2.62960640668531E-2</v>
      </c>
      <c r="J14" s="17"/>
      <c r="K14" s="17">
        <v>3.7773825072480102E-2</v>
      </c>
      <c r="L14" s="17">
        <v>4.4913028394769801E-2</v>
      </c>
      <c r="M14" s="17">
        <v>5.9876160984773698E-2</v>
      </c>
      <c r="N14" s="17">
        <v>3.0025103844811898E-2</v>
      </c>
      <c r="O14" s="17">
        <v>0.101434508157658</v>
      </c>
      <c r="P14" s="17">
        <v>0.12874886739469699</v>
      </c>
      <c r="Q14" s="17">
        <v>2.4829790092559E-2</v>
      </c>
      <c r="R14" s="17">
        <v>8.7788760098385599E-2</v>
      </c>
      <c r="S14" s="17">
        <v>0</v>
      </c>
      <c r="T14" s="17">
        <v>5.6247279731409597E-2</v>
      </c>
      <c r="U14" s="17">
        <v>6.1111432429494898E-2</v>
      </c>
      <c r="V14" s="17">
        <v>0</v>
      </c>
      <c r="W14" s="17">
        <v>6.6361247247379199E-2</v>
      </c>
      <c r="X14" s="17">
        <v>0.124735216028432</v>
      </c>
      <c r="Y14" s="17">
        <v>0</v>
      </c>
      <c r="Z14" s="17">
        <v>3.9099173514228799E-2</v>
      </c>
      <c r="AA14" s="17"/>
      <c r="AB14" s="17">
        <v>4.6467653923629497E-2</v>
      </c>
      <c r="AC14" s="17">
        <v>3.77832372199748E-2</v>
      </c>
      <c r="AD14" s="17">
        <v>6.0413968652902397E-2</v>
      </c>
      <c r="AE14" s="17">
        <v>7.2008592397040105E-2</v>
      </c>
      <c r="AF14" s="17"/>
      <c r="AG14" s="17">
        <v>3.70951421219348E-2</v>
      </c>
      <c r="AH14" s="17">
        <v>0.12909117340718601</v>
      </c>
      <c r="AI14" s="17">
        <v>5.2986643483783603E-2</v>
      </c>
      <c r="AJ14" s="17">
        <v>0.13326560055519701</v>
      </c>
      <c r="AK14" s="17"/>
      <c r="AL14" s="17">
        <v>2.61646176248355E-2</v>
      </c>
      <c r="AM14" s="17">
        <v>4.4305572393109997E-2</v>
      </c>
      <c r="AN14" s="17">
        <v>7.2210069975862795E-2</v>
      </c>
      <c r="AO14" s="17">
        <v>4.6940528179576398E-2</v>
      </c>
      <c r="AP14" s="17">
        <v>4.84969955225645E-2</v>
      </c>
      <c r="AQ14" s="17">
        <v>3.2271761160426599E-2</v>
      </c>
      <c r="AR14" s="17"/>
      <c r="AS14" s="17">
        <v>1.4477560440304901E-2</v>
      </c>
      <c r="AT14" s="17">
        <v>5.7151788714665301E-2</v>
      </c>
      <c r="AU14" s="17">
        <v>5.7151788714665301E-2</v>
      </c>
      <c r="AV14" s="17">
        <v>9.4605952382111794E-2</v>
      </c>
      <c r="AW14" s="17">
        <v>8.4417129562938897E-2</v>
      </c>
      <c r="AX14" s="17">
        <v>8.6233201160662007E-2</v>
      </c>
      <c r="AY14" s="17">
        <v>0.20821438789381</v>
      </c>
      <c r="AZ14" s="17">
        <v>3.7532644911755599E-2</v>
      </c>
      <c r="BA14" s="17">
        <v>0</v>
      </c>
      <c r="BB14" s="17"/>
      <c r="BC14" s="17">
        <v>4.1952582989007801E-2</v>
      </c>
      <c r="BD14" s="17">
        <v>3.8148347345001103E-2</v>
      </c>
      <c r="BE14" s="17">
        <v>6.0585350263335898E-2</v>
      </c>
      <c r="BF14" s="17">
        <v>5.4759047044992099E-2</v>
      </c>
      <c r="BG14" s="17">
        <v>6.3903618639778503E-2</v>
      </c>
      <c r="BH14" s="17">
        <v>6.4335343853568996E-2</v>
      </c>
      <c r="BI14" s="17"/>
      <c r="BJ14" s="17">
        <v>6.8673732283297304E-2</v>
      </c>
      <c r="BK14" s="17">
        <v>6.0010436951236201E-2</v>
      </c>
      <c r="BL14" s="17">
        <v>5.9705416005688301E-2</v>
      </c>
      <c r="BM14" s="17">
        <v>4.5774513337127301E-2</v>
      </c>
      <c r="BN14" s="17">
        <v>5.1800435918750901E-2</v>
      </c>
      <c r="BO14" s="17">
        <v>2.7492116358641901E-2</v>
      </c>
      <c r="BP14" s="17"/>
      <c r="BQ14" s="17">
        <v>4.47764998045765E-2</v>
      </c>
      <c r="BR14" s="17">
        <v>7.0903864906544906E-2</v>
      </c>
      <c r="BS14" s="17"/>
      <c r="BT14" s="17">
        <v>3.6680014504283001E-2</v>
      </c>
      <c r="BU14" s="17">
        <v>6.6815637667208896E-2</v>
      </c>
      <c r="BV14" s="17"/>
      <c r="BW14" s="17">
        <v>5.3829769753884003E-2</v>
      </c>
      <c r="BX14" s="17">
        <v>5.0849131251360202E-2</v>
      </c>
    </row>
    <row r="15" spans="2:76" x14ac:dyDescent="0.35">
      <c r="B15" s="18" t="s">
        <v>341</v>
      </c>
      <c r="C15" s="20">
        <v>0.26098664545918998</v>
      </c>
      <c r="D15" s="20">
        <v>0.26500598256728902</v>
      </c>
      <c r="E15" s="20">
        <v>0.25747962578760197</v>
      </c>
      <c r="F15" s="20"/>
      <c r="G15" s="20">
        <v>0.32143559274725703</v>
      </c>
      <c r="H15" s="20">
        <v>0.260034396591588</v>
      </c>
      <c r="I15" s="20">
        <v>0.24067884088168201</v>
      </c>
      <c r="J15" s="20"/>
      <c r="K15" s="20">
        <v>0.30712368313345301</v>
      </c>
      <c r="L15" s="20">
        <v>0.23382781512237999</v>
      </c>
      <c r="M15" s="20">
        <v>0.17667601177849801</v>
      </c>
      <c r="N15" s="20">
        <v>0.34595708341095799</v>
      </c>
      <c r="O15" s="20">
        <v>0.101906904270402</v>
      </c>
      <c r="P15" s="20">
        <v>0.17001127440157399</v>
      </c>
      <c r="Q15" s="20">
        <v>0.32062064540748503</v>
      </c>
      <c r="R15" s="20">
        <v>0.21875549019005999</v>
      </c>
      <c r="S15" s="20">
        <v>0.23342062131098301</v>
      </c>
      <c r="T15" s="20">
        <v>0.27196338820482802</v>
      </c>
      <c r="U15" s="20">
        <v>0.27037206723209201</v>
      </c>
      <c r="V15" s="20">
        <v>0.56278687186532494</v>
      </c>
      <c r="W15" s="20">
        <v>0.13530591897382599</v>
      </c>
      <c r="X15" s="20">
        <v>0.208065344119369</v>
      </c>
      <c r="Y15" s="20">
        <v>0.39407599261899001</v>
      </c>
      <c r="Z15" s="20">
        <v>0.28609706170342097</v>
      </c>
      <c r="AA15" s="20"/>
      <c r="AB15" s="20">
        <v>0.309887359240203</v>
      </c>
      <c r="AC15" s="20">
        <v>0.24452162473873301</v>
      </c>
      <c r="AD15" s="20">
        <v>0.24456526935519901</v>
      </c>
      <c r="AE15" s="20">
        <v>0.26038713849079897</v>
      </c>
      <c r="AF15" s="20"/>
      <c r="AG15" s="20">
        <v>0.29043177357364403</v>
      </c>
      <c r="AH15" s="20">
        <v>0.199838560901029</v>
      </c>
      <c r="AI15" s="20">
        <v>0.207013495297623</v>
      </c>
      <c r="AJ15" s="20">
        <v>0.244088473619614</v>
      </c>
      <c r="AK15" s="20"/>
      <c r="AL15" s="20">
        <v>0.25198506621801398</v>
      </c>
      <c r="AM15" s="20">
        <v>0.24249552165195401</v>
      </c>
      <c r="AN15" s="20">
        <v>0.28585737721143401</v>
      </c>
      <c r="AO15" s="20">
        <v>0.23680234151351001</v>
      </c>
      <c r="AP15" s="20">
        <v>0.217352744473995</v>
      </c>
      <c r="AQ15" s="20">
        <v>0.32385520852030403</v>
      </c>
      <c r="AR15" s="20"/>
      <c r="AS15" s="20">
        <v>0.24564980010598</v>
      </c>
      <c r="AT15" s="20">
        <v>0.121498101022445</v>
      </c>
      <c r="AU15" s="20">
        <v>0.121498101022445</v>
      </c>
      <c r="AV15" s="20">
        <v>0.291494641572836</v>
      </c>
      <c r="AW15" s="20">
        <v>0.34982784927952998</v>
      </c>
      <c r="AX15" s="20">
        <v>0.37282284191069798</v>
      </c>
      <c r="AY15" s="20">
        <v>0.345380837982737</v>
      </c>
      <c r="AZ15" s="20">
        <v>0.26595318323238998</v>
      </c>
      <c r="BA15" s="20">
        <v>0.62483990963455605</v>
      </c>
      <c r="BB15" s="20"/>
      <c r="BC15" s="20">
        <v>0.217355164415963</v>
      </c>
      <c r="BD15" s="20">
        <v>0.27545619839330598</v>
      </c>
      <c r="BE15" s="20">
        <v>0.382407999846341</v>
      </c>
      <c r="BF15" s="20">
        <v>0.22090560501540199</v>
      </c>
      <c r="BG15" s="20">
        <v>0.30104132299959702</v>
      </c>
      <c r="BH15" s="20">
        <v>0.35078112358990499</v>
      </c>
      <c r="BI15" s="20"/>
      <c r="BJ15" s="20">
        <v>0.244850948073907</v>
      </c>
      <c r="BK15" s="20">
        <v>0.26514847920309098</v>
      </c>
      <c r="BL15" s="20">
        <v>0.22505912409656501</v>
      </c>
      <c r="BM15" s="20">
        <v>0.27490524460777299</v>
      </c>
      <c r="BN15" s="20">
        <v>0.286429246592042</v>
      </c>
      <c r="BO15" s="20">
        <v>0.23316490675819601</v>
      </c>
      <c r="BP15" s="20"/>
      <c r="BQ15" s="20">
        <v>0.270495604806548</v>
      </c>
      <c r="BR15" s="20">
        <v>0.23987049623686399</v>
      </c>
      <c r="BS15" s="20"/>
      <c r="BT15" s="20">
        <v>0.25973882924116398</v>
      </c>
      <c r="BU15" s="20">
        <v>0.26276246201618197</v>
      </c>
      <c r="BV15" s="20"/>
      <c r="BW15" s="20">
        <v>0.285823289086298</v>
      </c>
      <c r="BX15" s="20">
        <v>0.227815164474165</v>
      </c>
    </row>
    <row r="16" spans="2:76" x14ac:dyDescent="0.35">
      <c r="B16" s="18" t="s">
        <v>342</v>
      </c>
      <c r="C16" s="20">
        <v>0.48595533987296102</v>
      </c>
      <c r="D16" s="20">
        <v>0.47423583976915701</v>
      </c>
      <c r="E16" s="20">
        <v>0.49667311013711202</v>
      </c>
      <c r="F16" s="20"/>
      <c r="G16" s="20">
        <v>0.38911840136375703</v>
      </c>
      <c r="H16" s="20">
        <v>0.47063823266633398</v>
      </c>
      <c r="I16" s="20">
        <v>0.53017255666305896</v>
      </c>
      <c r="J16" s="20"/>
      <c r="K16" s="20">
        <v>0.44518114333346498</v>
      </c>
      <c r="L16" s="20">
        <v>0.53947454835171005</v>
      </c>
      <c r="M16" s="20">
        <v>0.55043324643411395</v>
      </c>
      <c r="N16" s="20">
        <v>0.43725035897539399</v>
      </c>
      <c r="O16" s="20">
        <v>0.29971678584364397</v>
      </c>
      <c r="P16" s="20">
        <v>0.35084786585561401</v>
      </c>
      <c r="Q16" s="20">
        <v>0.465439914620697</v>
      </c>
      <c r="R16" s="20">
        <v>0.48917998156907799</v>
      </c>
      <c r="S16" s="20">
        <v>0.61178547223064705</v>
      </c>
      <c r="T16" s="20">
        <v>0.49440657988277797</v>
      </c>
      <c r="U16" s="20">
        <v>0.47361268107353899</v>
      </c>
      <c r="V16" s="20">
        <v>0.29663075700717501</v>
      </c>
      <c r="W16" s="20">
        <v>0.50259349619587801</v>
      </c>
      <c r="X16" s="20">
        <v>0.54201112070450697</v>
      </c>
      <c r="Y16" s="20">
        <v>0.421483205552452</v>
      </c>
      <c r="Z16" s="20">
        <v>0.43826312433864201</v>
      </c>
      <c r="AA16" s="20"/>
      <c r="AB16" s="20">
        <v>0.46444195923005799</v>
      </c>
      <c r="AC16" s="20">
        <v>0.52146326838338197</v>
      </c>
      <c r="AD16" s="20">
        <v>0.49944040493900899</v>
      </c>
      <c r="AE16" s="20">
        <v>0.43783967993303902</v>
      </c>
      <c r="AF16" s="20"/>
      <c r="AG16" s="20">
        <v>0.47699963257344302</v>
      </c>
      <c r="AH16" s="20">
        <v>0.42767172577385398</v>
      </c>
      <c r="AI16" s="20">
        <v>0.55804425749315001</v>
      </c>
      <c r="AJ16" s="20">
        <v>0.51811020552802101</v>
      </c>
      <c r="AK16" s="20"/>
      <c r="AL16" s="20">
        <v>0.50737022395468301</v>
      </c>
      <c r="AM16" s="20">
        <v>0.49006492672533197</v>
      </c>
      <c r="AN16" s="20">
        <v>0.465589302506487</v>
      </c>
      <c r="AO16" s="20">
        <v>0.54203523313761803</v>
      </c>
      <c r="AP16" s="20">
        <v>0.38942280949588798</v>
      </c>
      <c r="AQ16" s="20">
        <v>0.58047151531920205</v>
      </c>
      <c r="AR16" s="20"/>
      <c r="AS16" s="20">
        <v>0.56937167078770501</v>
      </c>
      <c r="AT16" s="20">
        <v>0.602092655620595</v>
      </c>
      <c r="AU16" s="20">
        <v>0.602092655620595</v>
      </c>
      <c r="AV16" s="20">
        <v>0.378088105775719</v>
      </c>
      <c r="AW16" s="20">
        <v>0.30720082562391399</v>
      </c>
      <c r="AX16" s="20">
        <v>0.35359054166605403</v>
      </c>
      <c r="AY16" s="20">
        <v>0.334262450916674</v>
      </c>
      <c r="AZ16" s="20">
        <v>0.49098673381908298</v>
      </c>
      <c r="BA16" s="20">
        <v>0.37516009036544401</v>
      </c>
      <c r="BB16" s="20"/>
      <c r="BC16" s="20">
        <v>0.52922632387854596</v>
      </c>
      <c r="BD16" s="20">
        <v>0.43930077438745002</v>
      </c>
      <c r="BE16" s="20">
        <v>0.30550291105315602</v>
      </c>
      <c r="BF16" s="20">
        <v>0.481093530611298</v>
      </c>
      <c r="BG16" s="20">
        <v>0.477086256479477</v>
      </c>
      <c r="BH16" s="20">
        <v>0.43923514745411202</v>
      </c>
      <c r="BI16" s="20"/>
      <c r="BJ16" s="20">
        <v>0.51101417169554597</v>
      </c>
      <c r="BK16" s="20">
        <v>0.47547435165039598</v>
      </c>
      <c r="BL16" s="20">
        <v>0.438153869198664</v>
      </c>
      <c r="BM16" s="20">
        <v>0.49695074939988498</v>
      </c>
      <c r="BN16" s="20">
        <v>0.45147166235467601</v>
      </c>
      <c r="BO16" s="20">
        <v>0.53634481447576399</v>
      </c>
      <c r="BP16" s="20"/>
      <c r="BQ16" s="20">
        <v>0.459254777790989</v>
      </c>
      <c r="BR16" s="20">
        <v>0.54342805674188799</v>
      </c>
      <c r="BS16" s="20"/>
      <c r="BT16" s="20">
        <v>0.46893968848708001</v>
      </c>
      <c r="BU16" s="20">
        <v>0.50437313082534996</v>
      </c>
      <c r="BV16" s="20"/>
      <c r="BW16" s="20">
        <v>0.46402668181279999</v>
      </c>
      <c r="BX16" s="20">
        <v>0.52244042264992996</v>
      </c>
    </row>
    <row r="17" spans="2:76" x14ac:dyDescent="0.35">
      <c r="B17" s="18" t="s">
        <v>109</v>
      </c>
      <c r="C17" s="21">
        <v>-0.22496869441377201</v>
      </c>
      <c r="D17" s="21">
        <v>-0.20922985720186699</v>
      </c>
      <c r="E17" s="21">
        <v>-0.23919348434950999</v>
      </c>
      <c r="F17" s="21"/>
      <c r="G17" s="21">
        <v>-6.7682808616500306E-2</v>
      </c>
      <c r="H17" s="21">
        <v>-0.210603836074746</v>
      </c>
      <c r="I17" s="21">
        <v>-0.289493715781377</v>
      </c>
      <c r="J17" s="21"/>
      <c r="K17" s="21">
        <v>-0.138057460200012</v>
      </c>
      <c r="L17" s="21">
        <v>-0.30564673322933</v>
      </c>
      <c r="M17" s="21">
        <v>-0.373757234655616</v>
      </c>
      <c r="N17" s="21">
        <v>-9.1293275564436394E-2</v>
      </c>
      <c r="O17" s="21">
        <v>-0.197809881573243</v>
      </c>
      <c r="P17" s="21">
        <v>-0.18083659145403999</v>
      </c>
      <c r="Q17" s="21">
        <v>-0.144819269213212</v>
      </c>
      <c r="R17" s="21">
        <v>-0.27042449137901797</v>
      </c>
      <c r="S17" s="21">
        <v>-0.37836485091966399</v>
      </c>
      <c r="T17" s="21">
        <v>-0.22244319167794999</v>
      </c>
      <c r="U17" s="21">
        <v>-0.20324061384144701</v>
      </c>
      <c r="V17" s="21">
        <v>0.26615611485814999</v>
      </c>
      <c r="W17" s="21">
        <v>-0.36728757722205202</v>
      </c>
      <c r="X17" s="21">
        <v>-0.33394577658513802</v>
      </c>
      <c r="Y17" s="21">
        <v>-2.7407212933461898E-2</v>
      </c>
      <c r="Z17" s="21">
        <v>-0.15216606263522101</v>
      </c>
      <c r="AA17" s="21"/>
      <c r="AB17" s="21">
        <v>-0.15455459998985499</v>
      </c>
      <c r="AC17" s="21">
        <v>-0.27694164364464902</v>
      </c>
      <c r="AD17" s="21">
        <v>-0.25487513558381097</v>
      </c>
      <c r="AE17" s="21">
        <v>-0.17745254144224001</v>
      </c>
      <c r="AF17" s="21"/>
      <c r="AG17" s="21">
        <v>-0.186567858999798</v>
      </c>
      <c r="AH17" s="21">
        <v>-0.22783316487282501</v>
      </c>
      <c r="AI17" s="21">
        <v>-0.35103076219552698</v>
      </c>
      <c r="AJ17" s="21">
        <v>-0.27402173190840801</v>
      </c>
      <c r="AK17" s="21"/>
      <c r="AL17" s="21">
        <v>-0.25538515773666898</v>
      </c>
      <c r="AM17" s="21">
        <v>-0.24756940507337799</v>
      </c>
      <c r="AN17" s="21">
        <v>-0.179731925295053</v>
      </c>
      <c r="AO17" s="21">
        <v>-0.30523289162410899</v>
      </c>
      <c r="AP17" s="21">
        <v>-0.17207006502189301</v>
      </c>
      <c r="AQ17" s="21">
        <v>-0.25661630679889802</v>
      </c>
      <c r="AR17" s="21"/>
      <c r="AS17" s="21">
        <v>-0.32372187068172398</v>
      </c>
      <c r="AT17" s="21">
        <v>-0.48059455459814898</v>
      </c>
      <c r="AU17" s="21">
        <v>-0.48059455459814898</v>
      </c>
      <c r="AV17" s="21">
        <v>-8.65934642028834E-2</v>
      </c>
      <c r="AW17" s="21">
        <v>4.2627023655615902E-2</v>
      </c>
      <c r="AX17" s="21">
        <v>1.92323002446445E-2</v>
      </c>
      <c r="AY17" s="21">
        <v>1.11183870660634E-2</v>
      </c>
      <c r="AZ17" s="21">
        <v>-0.225033550586693</v>
      </c>
      <c r="BA17" s="21">
        <v>0.24967981926911201</v>
      </c>
      <c r="BB17" s="21"/>
      <c r="BC17" s="21">
        <v>-0.31187115946258298</v>
      </c>
      <c r="BD17" s="21">
        <v>-0.16384457599414401</v>
      </c>
      <c r="BE17" s="21">
        <v>7.6905088793184501E-2</v>
      </c>
      <c r="BF17" s="21">
        <v>-0.26018792559589599</v>
      </c>
      <c r="BG17" s="21">
        <v>-0.17604493347988001</v>
      </c>
      <c r="BH17" s="21">
        <v>-8.8454023864206796E-2</v>
      </c>
      <c r="BI17" s="21"/>
      <c r="BJ17" s="21">
        <v>-0.26616322362163902</v>
      </c>
      <c r="BK17" s="21">
        <v>-0.210325872447305</v>
      </c>
      <c r="BL17" s="21">
        <v>-0.213094745102099</v>
      </c>
      <c r="BM17" s="21">
        <v>-0.22204550479211299</v>
      </c>
      <c r="BN17" s="21">
        <v>-0.16504241576263401</v>
      </c>
      <c r="BO17" s="21">
        <v>-0.30317990771756798</v>
      </c>
      <c r="BP17" s="21"/>
      <c r="BQ17" s="21">
        <v>-0.188759172984441</v>
      </c>
      <c r="BR17" s="21">
        <v>-0.30355756050502403</v>
      </c>
      <c r="BS17" s="21"/>
      <c r="BT17" s="21">
        <v>-0.209200859245915</v>
      </c>
      <c r="BU17" s="21">
        <v>-0.24161066880916801</v>
      </c>
      <c r="BV17" s="21"/>
      <c r="BW17" s="21">
        <v>-0.17820339272650201</v>
      </c>
      <c r="BX17" s="21">
        <v>-0.29462525817576501</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0.20835466953922399</v>
      </c>
      <c r="D9" s="17">
        <v>0.170661368180415</v>
      </c>
      <c r="E9" s="17">
        <v>0.24653592828443499</v>
      </c>
      <c r="F9" s="17"/>
      <c r="G9" s="17">
        <v>0.16490489972849301</v>
      </c>
      <c r="H9" s="17">
        <v>0.202639638193469</v>
      </c>
      <c r="I9" s="17">
        <v>0.22739138431815201</v>
      </c>
      <c r="J9" s="17"/>
      <c r="K9" s="17">
        <v>0.24739728896254901</v>
      </c>
      <c r="L9" s="17">
        <v>0.220172411660842</v>
      </c>
      <c r="M9" s="17">
        <v>0.18866762041247101</v>
      </c>
      <c r="N9" s="17">
        <v>0.12463153945606301</v>
      </c>
      <c r="O9" s="17">
        <v>0.199186787163322</v>
      </c>
      <c r="P9" s="17">
        <v>0.179511823383698</v>
      </c>
      <c r="Q9" s="17">
        <v>0.22016934147342099</v>
      </c>
      <c r="R9" s="17">
        <v>0.19235022919501801</v>
      </c>
      <c r="S9" s="17">
        <v>0.18660526324431101</v>
      </c>
      <c r="T9" s="17">
        <v>0.218297265726314</v>
      </c>
      <c r="U9" s="17">
        <v>0.136749966774037</v>
      </c>
      <c r="V9" s="17">
        <v>0.56584961351553997</v>
      </c>
      <c r="W9" s="17">
        <v>0.13859094335349501</v>
      </c>
      <c r="X9" s="17">
        <v>8.1457811839711097E-2</v>
      </c>
      <c r="Y9" s="17">
        <v>0.234027024774799</v>
      </c>
      <c r="Z9" s="17">
        <v>0.32669287319665702</v>
      </c>
      <c r="AA9" s="17"/>
      <c r="AB9" s="17">
        <v>0.22534162503388699</v>
      </c>
      <c r="AC9" s="17">
        <v>0.229681738894461</v>
      </c>
      <c r="AD9" s="17">
        <v>0.17825752970427899</v>
      </c>
      <c r="AE9" s="17">
        <v>0.15248177122908099</v>
      </c>
      <c r="AF9" s="17"/>
      <c r="AG9" s="17">
        <v>0.22440644570351001</v>
      </c>
      <c r="AH9" s="17">
        <v>0.149645027695847</v>
      </c>
      <c r="AI9" s="17">
        <v>0.14160286876355199</v>
      </c>
      <c r="AJ9" s="17">
        <v>0.14072758237977301</v>
      </c>
      <c r="AK9" s="17"/>
      <c r="AL9" s="17">
        <v>0.18668887046671201</v>
      </c>
      <c r="AM9" s="17">
        <v>0.17318048388318699</v>
      </c>
      <c r="AN9" s="17">
        <v>0.26527931028433599</v>
      </c>
      <c r="AO9" s="17">
        <v>0.18984167393255699</v>
      </c>
      <c r="AP9" s="17">
        <v>0.21389673556362301</v>
      </c>
      <c r="AQ9" s="17">
        <v>0.36020422899628801</v>
      </c>
      <c r="AR9" s="17"/>
      <c r="AS9" s="17">
        <v>0.22274120027208399</v>
      </c>
      <c r="AT9" s="17">
        <v>0.16938296184218299</v>
      </c>
      <c r="AU9" s="17">
        <v>0.16938296184218299</v>
      </c>
      <c r="AV9" s="17">
        <v>0.17552903710794501</v>
      </c>
      <c r="AW9" s="17">
        <v>0.189262920814456</v>
      </c>
      <c r="AX9" s="17">
        <v>0.18430542690343901</v>
      </c>
      <c r="AY9" s="17">
        <v>0.102759296106492</v>
      </c>
      <c r="AZ9" s="17">
        <v>0.22399155021134801</v>
      </c>
      <c r="BA9" s="17">
        <v>0.68921942700524597</v>
      </c>
      <c r="BB9" s="17"/>
      <c r="BC9" s="17">
        <v>0.225013955099369</v>
      </c>
      <c r="BD9" s="17">
        <v>0.17018539742310801</v>
      </c>
      <c r="BE9" s="17">
        <v>0.39476340057929599</v>
      </c>
      <c r="BF9" s="17">
        <v>0.17780260309704901</v>
      </c>
      <c r="BG9" s="17">
        <v>0.186310637966003</v>
      </c>
      <c r="BH9" s="17">
        <v>0.50442376967408598</v>
      </c>
      <c r="BI9" s="17"/>
      <c r="BJ9" s="17">
        <v>0.19305456731986401</v>
      </c>
      <c r="BK9" s="17">
        <v>0.191059385864568</v>
      </c>
      <c r="BL9" s="17">
        <v>0.232343151105596</v>
      </c>
      <c r="BM9" s="17">
        <v>0.20224685084885599</v>
      </c>
      <c r="BN9" s="17">
        <v>0.25979749495026799</v>
      </c>
      <c r="BO9" s="17">
        <v>0.19058697372598399</v>
      </c>
      <c r="BP9" s="17"/>
      <c r="BQ9" s="17">
        <v>0.20587891109075099</v>
      </c>
      <c r="BR9" s="17">
        <v>0.21308543587627299</v>
      </c>
      <c r="BS9" s="17"/>
      <c r="BT9" s="17">
        <v>0.211302574376797</v>
      </c>
      <c r="BU9" s="17">
        <v>0.207901291971446</v>
      </c>
      <c r="BV9" s="17"/>
      <c r="BW9" s="17">
        <v>0.218058734235244</v>
      </c>
      <c r="BX9" s="17">
        <v>0.18502678768334399</v>
      </c>
    </row>
    <row r="10" spans="2:76" x14ac:dyDescent="0.35">
      <c r="B10" s="18" t="s">
        <v>337</v>
      </c>
      <c r="C10" s="17">
        <v>0.358000656892837</v>
      </c>
      <c r="D10" s="17">
        <v>0.336706878306194</v>
      </c>
      <c r="E10" s="17">
        <v>0.37805620833867898</v>
      </c>
      <c r="F10" s="17"/>
      <c r="G10" s="17">
        <v>0.32807157930266001</v>
      </c>
      <c r="H10" s="17">
        <v>0.33817581293108101</v>
      </c>
      <c r="I10" s="17">
        <v>0.38213630215155298</v>
      </c>
      <c r="J10" s="17"/>
      <c r="K10" s="17">
        <v>0.32516539648055698</v>
      </c>
      <c r="L10" s="17">
        <v>0.38815246775235202</v>
      </c>
      <c r="M10" s="17">
        <v>0.25991973882279101</v>
      </c>
      <c r="N10" s="17">
        <v>0.52943951684988699</v>
      </c>
      <c r="O10" s="17">
        <v>0.399661918835376</v>
      </c>
      <c r="P10" s="17">
        <v>0.43336670925669402</v>
      </c>
      <c r="Q10" s="17">
        <v>0.466880820852486</v>
      </c>
      <c r="R10" s="17">
        <v>0.34842550612817302</v>
      </c>
      <c r="S10" s="17">
        <v>0.424095851819356</v>
      </c>
      <c r="T10" s="17">
        <v>0.310629196664514</v>
      </c>
      <c r="U10" s="17">
        <v>0.47000804086313802</v>
      </c>
      <c r="V10" s="17">
        <v>0.29356801535695898</v>
      </c>
      <c r="W10" s="17">
        <v>0.33423297778306998</v>
      </c>
      <c r="X10" s="17">
        <v>0.24859829132694999</v>
      </c>
      <c r="Y10" s="17">
        <v>0.39755592612216001</v>
      </c>
      <c r="Z10" s="17">
        <v>0.15663954834896099</v>
      </c>
      <c r="AA10" s="17"/>
      <c r="AB10" s="17">
        <v>0.384627164764202</v>
      </c>
      <c r="AC10" s="17">
        <v>0.37129214905956498</v>
      </c>
      <c r="AD10" s="17">
        <v>0.35743817701304798</v>
      </c>
      <c r="AE10" s="17">
        <v>0.31778709647628101</v>
      </c>
      <c r="AF10" s="17"/>
      <c r="AG10" s="17">
        <v>0.36065231168221801</v>
      </c>
      <c r="AH10" s="17">
        <v>0.39125653308556602</v>
      </c>
      <c r="AI10" s="17">
        <v>0.38652412996221802</v>
      </c>
      <c r="AJ10" s="17">
        <v>0.37636659062844302</v>
      </c>
      <c r="AK10" s="17"/>
      <c r="AL10" s="17">
        <v>0.37594628021374399</v>
      </c>
      <c r="AM10" s="17">
        <v>0.42196481878195602</v>
      </c>
      <c r="AN10" s="17">
        <v>0.33100925473408799</v>
      </c>
      <c r="AO10" s="17">
        <v>0.28836739375021198</v>
      </c>
      <c r="AP10" s="17">
        <v>0.466568302164096</v>
      </c>
      <c r="AQ10" s="17">
        <v>0.29069245921165099</v>
      </c>
      <c r="AR10" s="17"/>
      <c r="AS10" s="17">
        <v>0.38363282223705802</v>
      </c>
      <c r="AT10" s="17">
        <v>0.42063371906298902</v>
      </c>
      <c r="AU10" s="17">
        <v>0.42063371906298902</v>
      </c>
      <c r="AV10" s="17">
        <v>0.30222808602032902</v>
      </c>
      <c r="AW10" s="17">
        <v>0.32029947370635198</v>
      </c>
      <c r="AX10" s="17">
        <v>0.32955357553986098</v>
      </c>
      <c r="AY10" s="17">
        <v>0.379384319201308</v>
      </c>
      <c r="AZ10" s="17">
        <v>0.420935228427673</v>
      </c>
      <c r="BA10" s="17">
        <v>0</v>
      </c>
      <c r="BB10" s="17"/>
      <c r="BC10" s="17">
        <v>0.34543277320050197</v>
      </c>
      <c r="BD10" s="17">
        <v>0.40374105144083999</v>
      </c>
      <c r="BE10" s="17">
        <v>0.175718046585259</v>
      </c>
      <c r="BF10" s="17">
        <v>0.32017957088628302</v>
      </c>
      <c r="BG10" s="17">
        <v>0.39898486961406998</v>
      </c>
      <c r="BH10" s="17">
        <v>0.21922175168235999</v>
      </c>
      <c r="BI10" s="17"/>
      <c r="BJ10" s="17">
        <v>0.37381202118621398</v>
      </c>
      <c r="BK10" s="17">
        <v>0.30844638369627198</v>
      </c>
      <c r="BL10" s="17">
        <v>0.36550409666928901</v>
      </c>
      <c r="BM10" s="17">
        <v>0.37619396648868603</v>
      </c>
      <c r="BN10" s="17">
        <v>0.34741310397590403</v>
      </c>
      <c r="BO10" s="17">
        <v>0.41185831355103902</v>
      </c>
      <c r="BP10" s="17"/>
      <c r="BQ10" s="17">
        <v>0.35103108953836798</v>
      </c>
      <c r="BR10" s="17">
        <v>0.36899922372987398</v>
      </c>
      <c r="BS10" s="17"/>
      <c r="BT10" s="17">
        <v>0.363078679763433</v>
      </c>
      <c r="BU10" s="17">
        <v>0.35375250340665898</v>
      </c>
      <c r="BV10" s="17"/>
      <c r="BW10" s="17">
        <v>0.39572797513505098</v>
      </c>
      <c r="BX10" s="17">
        <v>0.30999450630060199</v>
      </c>
    </row>
    <row r="11" spans="2:76" x14ac:dyDescent="0.35">
      <c r="B11" s="18" t="s">
        <v>338</v>
      </c>
      <c r="C11" s="17">
        <v>0.226696571809818</v>
      </c>
      <c r="D11" s="17">
        <v>0.262287620654721</v>
      </c>
      <c r="E11" s="17">
        <v>0.19148856401690201</v>
      </c>
      <c r="F11" s="17"/>
      <c r="G11" s="17">
        <v>0.29040683595759997</v>
      </c>
      <c r="H11" s="17">
        <v>0.22396018727160899</v>
      </c>
      <c r="I11" s="17">
        <v>0.20649526657807299</v>
      </c>
      <c r="J11" s="17"/>
      <c r="K11" s="17">
        <v>0.22306832767044499</v>
      </c>
      <c r="L11" s="17">
        <v>0.24489565495749499</v>
      </c>
      <c r="M11" s="17">
        <v>0.33522081872798798</v>
      </c>
      <c r="N11" s="17">
        <v>0.160485966638479</v>
      </c>
      <c r="O11" s="17">
        <v>0.100528162972845</v>
      </c>
      <c r="P11" s="17">
        <v>0.173400352088563</v>
      </c>
      <c r="Q11" s="17">
        <v>0.18934018596254401</v>
      </c>
      <c r="R11" s="17">
        <v>0.26550479913067099</v>
      </c>
      <c r="S11" s="17">
        <v>0.28020909984899001</v>
      </c>
      <c r="T11" s="17">
        <v>0.23493892676441699</v>
      </c>
      <c r="U11" s="17">
        <v>0.19303257637209401</v>
      </c>
      <c r="V11" s="17">
        <v>0</v>
      </c>
      <c r="W11" s="17">
        <v>0.167262531780452</v>
      </c>
      <c r="X11" s="17">
        <v>0.166805594687086</v>
      </c>
      <c r="Y11" s="17">
        <v>0.21971626226757801</v>
      </c>
      <c r="Z11" s="17">
        <v>0.35930905596003299</v>
      </c>
      <c r="AA11" s="17"/>
      <c r="AB11" s="17">
        <v>0.20738755747351501</v>
      </c>
      <c r="AC11" s="17">
        <v>0.20250975983290401</v>
      </c>
      <c r="AD11" s="17">
        <v>0.23671063417711199</v>
      </c>
      <c r="AE11" s="17">
        <v>0.27633278023922703</v>
      </c>
      <c r="AF11" s="17"/>
      <c r="AG11" s="17">
        <v>0.229950828300648</v>
      </c>
      <c r="AH11" s="17">
        <v>0.218751279650966</v>
      </c>
      <c r="AI11" s="17">
        <v>0.21616175438858401</v>
      </c>
      <c r="AJ11" s="17">
        <v>0.15080815732898301</v>
      </c>
      <c r="AK11" s="17"/>
      <c r="AL11" s="17">
        <v>0.25808293874725802</v>
      </c>
      <c r="AM11" s="17">
        <v>0.221496456595804</v>
      </c>
      <c r="AN11" s="17">
        <v>0.20678274218904499</v>
      </c>
      <c r="AO11" s="17">
        <v>0.30143370090536198</v>
      </c>
      <c r="AP11" s="17">
        <v>0.18566862010723201</v>
      </c>
      <c r="AQ11" s="17">
        <v>0.21348982941375599</v>
      </c>
      <c r="AR11" s="17"/>
      <c r="AS11" s="17">
        <v>0.19398705048993201</v>
      </c>
      <c r="AT11" s="17">
        <v>0.23907152051264099</v>
      </c>
      <c r="AU11" s="17">
        <v>0.23907152051264099</v>
      </c>
      <c r="AV11" s="17">
        <v>0.298455363986741</v>
      </c>
      <c r="AW11" s="17">
        <v>0.274880263938862</v>
      </c>
      <c r="AX11" s="17">
        <v>0.12215703286295</v>
      </c>
      <c r="AY11" s="17">
        <v>0.26903695389744903</v>
      </c>
      <c r="AZ11" s="17">
        <v>0.21859733404368301</v>
      </c>
      <c r="BA11" s="17">
        <v>0</v>
      </c>
      <c r="BB11" s="17"/>
      <c r="BC11" s="17">
        <v>0.222736673687911</v>
      </c>
      <c r="BD11" s="17">
        <v>0.25097358838407102</v>
      </c>
      <c r="BE11" s="17">
        <v>0.30074603129391603</v>
      </c>
      <c r="BF11" s="17">
        <v>0.238394433805591</v>
      </c>
      <c r="BG11" s="17">
        <v>0.215494399181728</v>
      </c>
      <c r="BH11" s="17">
        <v>0.14872298806779599</v>
      </c>
      <c r="BI11" s="17"/>
      <c r="BJ11" s="17">
        <v>0.19635980109420101</v>
      </c>
      <c r="BK11" s="17">
        <v>0.21135561174472001</v>
      </c>
      <c r="BL11" s="17">
        <v>0.21252141415273099</v>
      </c>
      <c r="BM11" s="17">
        <v>0.27431871984033801</v>
      </c>
      <c r="BN11" s="17">
        <v>0.23174456287277201</v>
      </c>
      <c r="BO11" s="17">
        <v>0.190735131247905</v>
      </c>
      <c r="BP11" s="17"/>
      <c r="BQ11" s="17">
        <v>0.222901770489109</v>
      </c>
      <c r="BR11" s="17">
        <v>0.23690976790569801</v>
      </c>
      <c r="BS11" s="17"/>
      <c r="BT11" s="17">
        <v>0.20685385453865601</v>
      </c>
      <c r="BU11" s="17">
        <v>0.241096733830443</v>
      </c>
      <c r="BV11" s="17"/>
      <c r="BW11" s="17">
        <v>0.194693002093908</v>
      </c>
      <c r="BX11" s="17">
        <v>0.27421983635446001</v>
      </c>
    </row>
    <row r="12" spans="2:76" x14ac:dyDescent="0.35">
      <c r="B12" s="18" t="s">
        <v>339</v>
      </c>
      <c r="C12" s="17">
        <v>7.9869308681754805E-2</v>
      </c>
      <c r="D12" s="17">
        <v>0.104150064816789</v>
      </c>
      <c r="E12" s="17">
        <v>5.5700839485033397E-2</v>
      </c>
      <c r="F12" s="17"/>
      <c r="G12" s="17">
        <v>7.5507027479369798E-2</v>
      </c>
      <c r="H12" s="17">
        <v>8.4985643297187302E-2</v>
      </c>
      <c r="I12" s="17">
        <v>7.7832929551477706E-2</v>
      </c>
      <c r="J12" s="17"/>
      <c r="K12" s="17">
        <v>9.0915324876031295E-2</v>
      </c>
      <c r="L12" s="17">
        <v>7.1520322208130802E-2</v>
      </c>
      <c r="M12" s="17">
        <v>4.1150430761266697E-2</v>
      </c>
      <c r="N12" s="17">
        <v>3.1370187509627501E-2</v>
      </c>
      <c r="O12" s="17">
        <v>0.100622231176624</v>
      </c>
      <c r="P12" s="17">
        <v>4.2384556358595997E-2</v>
      </c>
      <c r="Q12" s="17">
        <v>5.0688991139705299E-2</v>
      </c>
      <c r="R12" s="17">
        <v>7.9461282571341704E-2</v>
      </c>
      <c r="S12" s="17">
        <v>0</v>
      </c>
      <c r="T12" s="17">
        <v>9.6354063404904294E-2</v>
      </c>
      <c r="U12" s="17">
        <v>7.74276392800127E-2</v>
      </c>
      <c r="V12" s="17">
        <v>6.91527772858513E-2</v>
      </c>
      <c r="W12" s="17">
        <v>0.11924518490906801</v>
      </c>
      <c r="X12" s="17">
        <v>0.16521342330777</v>
      </c>
      <c r="Y12" s="17">
        <v>8.9575773431229105E-2</v>
      </c>
      <c r="Z12" s="17">
        <v>3.9598363957685699E-2</v>
      </c>
      <c r="AA12" s="17"/>
      <c r="AB12" s="17">
        <v>5.1326112667718901E-2</v>
      </c>
      <c r="AC12" s="17">
        <v>8.4701112448402796E-2</v>
      </c>
      <c r="AD12" s="17">
        <v>9.3445451822098097E-2</v>
      </c>
      <c r="AE12" s="17">
        <v>0.110639246362781</v>
      </c>
      <c r="AF12" s="17"/>
      <c r="AG12" s="17">
        <v>6.5371569699675905E-2</v>
      </c>
      <c r="AH12" s="17">
        <v>9.6610207377930593E-2</v>
      </c>
      <c r="AI12" s="17">
        <v>0.12666249114821801</v>
      </c>
      <c r="AJ12" s="17">
        <v>0.15694298684744201</v>
      </c>
      <c r="AK12" s="17"/>
      <c r="AL12" s="17">
        <v>9.1793747333940995E-2</v>
      </c>
      <c r="AM12" s="17">
        <v>7.45530942307841E-2</v>
      </c>
      <c r="AN12" s="17">
        <v>6.7769783259506805E-2</v>
      </c>
      <c r="AO12" s="17">
        <v>9.4126757973292605E-2</v>
      </c>
      <c r="AP12" s="17">
        <v>4.6654294754379801E-2</v>
      </c>
      <c r="AQ12" s="17">
        <v>9.3146394970788401E-2</v>
      </c>
      <c r="AR12" s="17"/>
      <c r="AS12" s="17">
        <v>5.9442440828583097E-2</v>
      </c>
      <c r="AT12" s="17">
        <v>7.2974145568647494E-2</v>
      </c>
      <c r="AU12" s="17">
        <v>7.2974145568647494E-2</v>
      </c>
      <c r="AV12" s="17">
        <v>0.129880124097731</v>
      </c>
      <c r="AW12" s="17">
        <v>8.4736598786768397E-2</v>
      </c>
      <c r="AX12" s="17">
        <v>0.13835095830177299</v>
      </c>
      <c r="AY12" s="17">
        <v>5.4741896289585E-2</v>
      </c>
      <c r="AZ12" s="17">
        <v>0</v>
      </c>
      <c r="BA12" s="17">
        <v>0</v>
      </c>
      <c r="BB12" s="17"/>
      <c r="BC12" s="17">
        <v>9.1135502125228196E-2</v>
      </c>
      <c r="BD12" s="17">
        <v>9.4406901585541894E-2</v>
      </c>
      <c r="BE12" s="17">
        <v>0</v>
      </c>
      <c r="BF12" s="17">
        <v>6.6672542001702001E-2</v>
      </c>
      <c r="BG12" s="17">
        <v>7.9481752023063901E-2</v>
      </c>
      <c r="BH12" s="17">
        <v>6.3296146722188695E-2</v>
      </c>
      <c r="BI12" s="17"/>
      <c r="BJ12" s="17">
        <v>0.13435543994451701</v>
      </c>
      <c r="BK12" s="17">
        <v>0.116388283261254</v>
      </c>
      <c r="BL12" s="17">
        <v>6.4353122723724995E-2</v>
      </c>
      <c r="BM12" s="17">
        <v>3.4053489075543703E-2</v>
      </c>
      <c r="BN12" s="17">
        <v>6.1477245221169402E-2</v>
      </c>
      <c r="BO12" s="17">
        <v>7.0455450136248807E-2</v>
      </c>
      <c r="BP12" s="17"/>
      <c r="BQ12" s="17">
        <v>8.8825786753623598E-2</v>
      </c>
      <c r="BR12" s="17">
        <v>6.1736187359009501E-2</v>
      </c>
      <c r="BS12" s="17"/>
      <c r="BT12" s="17">
        <v>8.9934825530183005E-2</v>
      </c>
      <c r="BU12" s="17">
        <v>7.2411631366153403E-2</v>
      </c>
      <c r="BV12" s="17"/>
      <c r="BW12" s="17">
        <v>7.8470318112592599E-2</v>
      </c>
      <c r="BX12" s="17">
        <v>8.8399483419501004E-2</v>
      </c>
    </row>
    <row r="13" spans="2:76" x14ac:dyDescent="0.35">
      <c r="B13" s="18" t="s">
        <v>340</v>
      </c>
      <c r="C13" s="17">
        <v>3.4799008242560797E-2</v>
      </c>
      <c r="D13" s="17">
        <v>3.8616707551326797E-2</v>
      </c>
      <c r="E13" s="17">
        <v>3.10432843920894E-2</v>
      </c>
      <c r="F13" s="17"/>
      <c r="G13" s="17">
        <v>2.6499678244427501E-2</v>
      </c>
      <c r="H13" s="17">
        <v>4.5763926687101698E-2</v>
      </c>
      <c r="I13" s="17">
        <v>3.0070733178878199E-2</v>
      </c>
      <c r="J13" s="17"/>
      <c r="K13" s="17">
        <v>1.97258926563928E-2</v>
      </c>
      <c r="L13" s="17">
        <v>3.2635374913391003E-2</v>
      </c>
      <c r="M13" s="17">
        <v>0</v>
      </c>
      <c r="N13" s="17">
        <v>6.26817212375467E-2</v>
      </c>
      <c r="O13" s="17">
        <v>0</v>
      </c>
      <c r="P13" s="17">
        <v>0.128952002553852</v>
      </c>
      <c r="Q13" s="17">
        <v>2.3131823489534301E-2</v>
      </c>
      <c r="R13" s="17">
        <v>2.1221108448609399E-2</v>
      </c>
      <c r="S13" s="17">
        <v>5.4544892543671598E-2</v>
      </c>
      <c r="T13" s="17">
        <v>3.92396170092289E-2</v>
      </c>
      <c r="U13" s="17">
        <v>6.1293168726635303E-2</v>
      </c>
      <c r="V13" s="17">
        <v>0</v>
      </c>
      <c r="W13" s="17">
        <v>3.34330909666683E-2</v>
      </c>
      <c r="X13" s="17">
        <v>8.3156810685621294E-2</v>
      </c>
      <c r="Y13" s="17">
        <v>2.92850372295143E-2</v>
      </c>
      <c r="Z13" s="17">
        <v>3.9062621064748303E-2</v>
      </c>
      <c r="AA13" s="17"/>
      <c r="AB13" s="17">
        <v>4.1039046268124803E-2</v>
      </c>
      <c r="AC13" s="17">
        <v>2.3715221947307501E-2</v>
      </c>
      <c r="AD13" s="17">
        <v>2.7226862434781601E-2</v>
      </c>
      <c r="AE13" s="17">
        <v>5.9162437946822001E-2</v>
      </c>
      <c r="AF13" s="17"/>
      <c r="AG13" s="17">
        <v>3.6531059026748802E-2</v>
      </c>
      <c r="AH13" s="17">
        <v>3.5620362405528301E-2</v>
      </c>
      <c r="AI13" s="17">
        <v>3.3952687128764002E-2</v>
      </c>
      <c r="AJ13" s="17">
        <v>8.9416226606951699E-2</v>
      </c>
      <c r="AK13" s="17"/>
      <c r="AL13" s="17">
        <v>3.1111254915154301E-2</v>
      </c>
      <c r="AM13" s="17">
        <v>4.8861329773038198E-2</v>
      </c>
      <c r="AN13" s="17">
        <v>3.27824426230236E-2</v>
      </c>
      <c r="AO13" s="17">
        <v>2.8862470302285798E-2</v>
      </c>
      <c r="AP13" s="17">
        <v>2.3348896560735501E-2</v>
      </c>
      <c r="AQ13" s="17">
        <v>0</v>
      </c>
      <c r="AR13" s="17"/>
      <c r="AS13" s="17">
        <v>3.6386124732964702E-2</v>
      </c>
      <c r="AT13" s="17">
        <v>2.01791673473838E-2</v>
      </c>
      <c r="AU13" s="17">
        <v>2.01791673473838E-2</v>
      </c>
      <c r="AV13" s="17">
        <v>2.98780523805111E-2</v>
      </c>
      <c r="AW13" s="17">
        <v>2.7109974765066699E-2</v>
      </c>
      <c r="AX13" s="17">
        <v>0.123588704810494</v>
      </c>
      <c r="AY13" s="17">
        <v>8.5158713651591306E-2</v>
      </c>
      <c r="AZ13" s="17">
        <v>0</v>
      </c>
      <c r="BA13" s="17">
        <v>0.31078057299475398</v>
      </c>
      <c r="BB13" s="17"/>
      <c r="BC13" s="17">
        <v>4.1867203367772603E-2</v>
      </c>
      <c r="BD13" s="17">
        <v>2.8847414732912101E-2</v>
      </c>
      <c r="BE13" s="17">
        <v>3.5315141656004898E-2</v>
      </c>
      <c r="BF13" s="17">
        <v>6.9240846672980402E-2</v>
      </c>
      <c r="BG13" s="17">
        <v>1.4345074655039199E-2</v>
      </c>
      <c r="BH13" s="17">
        <v>0</v>
      </c>
      <c r="BI13" s="17"/>
      <c r="BJ13" s="17">
        <v>1.74353059621256E-2</v>
      </c>
      <c r="BK13" s="17">
        <v>4.2068462028925099E-2</v>
      </c>
      <c r="BL13" s="17">
        <v>4.0707620224224597E-2</v>
      </c>
      <c r="BM13" s="17">
        <v>3.5985735429293703E-2</v>
      </c>
      <c r="BN13" s="17">
        <v>2.61156586795913E-2</v>
      </c>
      <c r="BO13" s="17">
        <v>4.9046124831454797E-2</v>
      </c>
      <c r="BP13" s="17"/>
      <c r="BQ13" s="17">
        <v>3.57799913184767E-2</v>
      </c>
      <c r="BR13" s="17">
        <v>3.3065934051833702E-2</v>
      </c>
      <c r="BS13" s="17"/>
      <c r="BT13" s="17">
        <v>3.77638323954851E-2</v>
      </c>
      <c r="BU13" s="17">
        <v>3.27078181418144E-2</v>
      </c>
      <c r="BV13" s="17"/>
      <c r="BW13" s="17">
        <v>3.0093984058175399E-2</v>
      </c>
      <c r="BX13" s="17">
        <v>3.9619286968854202E-2</v>
      </c>
    </row>
    <row r="14" spans="2:76" x14ac:dyDescent="0.35">
      <c r="B14" s="18" t="s">
        <v>178</v>
      </c>
      <c r="C14" s="17">
        <v>9.2279784833805695E-2</v>
      </c>
      <c r="D14" s="17">
        <v>8.7577360490554507E-2</v>
      </c>
      <c r="E14" s="17">
        <v>9.7175175482861004E-2</v>
      </c>
      <c r="F14" s="17"/>
      <c r="G14" s="17">
        <v>0.114609979287449</v>
      </c>
      <c r="H14" s="17">
        <v>0.104474791619552</v>
      </c>
      <c r="I14" s="17">
        <v>7.60733842218662E-2</v>
      </c>
      <c r="J14" s="17"/>
      <c r="K14" s="17">
        <v>9.3727769354025103E-2</v>
      </c>
      <c r="L14" s="17">
        <v>4.26237685077894E-2</v>
      </c>
      <c r="M14" s="17">
        <v>0.17504139127548399</v>
      </c>
      <c r="N14" s="17">
        <v>9.1391068308397105E-2</v>
      </c>
      <c r="O14" s="17">
        <v>0.200000899851833</v>
      </c>
      <c r="P14" s="17">
        <v>4.2384556358595997E-2</v>
      </c>
      <c r="Q14" s="17">
        <v>4.9788837082310002E-2</v>
      </c>
      <c r="R14" s="17">
        <v>9.30370745261868E-2</v>
      </c>
      <c r="S14" s="17">
        <v>5.4544892543671598E-2</v>
      </c>
      <c r="T14" s="17">
        <v>0.100540930430622</v>
      </c>
      <c r="U14" s="17">
        <v>6.1488607984083399E-2</v>
      </c>
      <c r="V14" s="17">
        <v>7.1429593841649403E-2</v>
      </c>
      <c r="W14" s="17">
        <v>0.207235271207246</v>
      </c>
      <c r="X14" s="17">
        <v>0.25476806815286102</v>
      </c>
      <c r="Y14" s="17">
        <v>2.9839976174719899E-2</v>
      </c>
      <c r="Z14" s="17">
        <v>7.8697537471914505E-2</v>
      </c>
      <c r="AA14" s="17"/>
      <c r="AB14" s="17">
        <v>9.0278493792553399E-2</v>
      </c>
      <c r="AC14" s="17">
        <v>8.8100017817359405E-2</v>
      </c>
      <c r="AD14" s="17">
        <v>0.10692134484868</v>
      </c>
      <c r="AE14" s="17">
        <v>8.3596667745806999E-2</v>
      </c>
      <c r="AF14" s="17"/>
      <c r="AG14" s="17">
        <v>8.30877855871998E-2</v>
      </c>
      <c r="AH14" s="17">
        <v>0.108116589784162</v>
      </c>
      <c r="AI14" s="17">
        <v>9.5096068608663098E-2</v>
      </c>
      <c r="AJ14" s="17">
        <v>8.5738456208407296E-2</v>
      </c>
      <c r="AK14" s="17"/>
      <c r="AL14" s="17">
        <v>5.6376908323189603E-2</v>
      </c>
      <c r="AM14" s="17">
        <v>5.9943816735230998E-2</v>
      </c>
      <c r="AN14" s="17">
        <v>9.6376466910000597E-2</v>
      </c>
      <c r="AO14" s="17">
        <v>9.7368003136291306E-2</v>
      </c>
      <c r="AP14" s="17">
        <v>6.3863150849933104E-2</v>
      </c>
      <c r="AQ14" s="17">
        <v>4.2467087407516903E-2</v>
      </c>
      <c r="AR14" s="17"/>
      <c r="AS14" s="17">
        <v>0.103810361439378</v>
      </c>
      <c r="AT14" s="17">
        <v>7.7758485666155994E-2</v>
      </c>
      <c r="AU14" s="17">
        <v>7.7758485666155994E-2</v>
      </c>
      <c r="AV14" s="17">
        <v>6.4029336406742396E-2</v>
      </c>
      <c r="AW14" s="17">
        <v>0.103710767988495</v>
      </c>
      <c r="AX14" s="17">
        <v>0.102044301581483</v>
      </c>
      <c r="AY14" s="17">
        <v>0.108918820853574</v>
      </c>
      <c r="AZ14" s="17">
        <v>0.13647588731729701</v>
      </c>
      <c r="BA14" s="17">
        <v>0</v>
      </c>
      <c r="BB14" s="17"/>
      <c r="BC14" s="17">
        <v>7.3813892519216703E-2</v>
      </c>
      <c r="BD14" s="17">
        <v>5.1845646433528098E-2</v>
      </c>
      <c r="BE14" s="17">
        <v>9.3457379885524203E-2</v>
      </c>
      <c r="BF14" s="17">
        <v>0.127710003536395</v>
      </c>
      <c r="BG14" s="17">
        <v>0.105383266560097</v>
      </c>
      <c r="BH14" s="17">
        <v>6.4335343853568996E-2</v>
      </c>
      <c r="BI14" s="17"/>
      <c r="BJ14" s="17">
        <v>8.4982864493079194E-2</v>
      </c>
      <c r="BK14" s="17">
        <v>0.13068187340425999</v>
      </c>
      <c r="BL14" s="17">
        <v>8.4570595124434295E-2</v>
      </c>
      <c r="BM14" s="17">
        <v>7.7201238317282594E-2</v>
      </c>
      <c r="BN14" s="17">
        <v>7.3451934300295105E-2</v>
      </c>
      <c r="BO14" s="17">
        <v>8.7318006507368595E-2</v>
      </c>
      <c r="BP14" s="17"/>
      <c r="BQ14" s="17">
        <v>9.5582450809672398E-2</v>
      </c>
      <c r="BR14" s="17">
        <v>8.6203451077311297E-2</v>
      </c>
      <c r="BS14" s="17"/>
      <c r="BT14" s="17">
        <v>9.1066233395445603E-2</v>
      </c>
      <c r="BU14" s="17">
        <v>9.2130021283484298E-2</v>
      </c>
      <c r="BV14" s="17"/>
      <c r="BW14" s="17">
        <v>8.2955986365028905E-2</v>
      </c>
      <c r="BX14" s="17">
        <v>0.102740099273239</v>
      </c>
    </row>
    <row r="15" spans="2:76" x14ac:dyDescent="0.35">
      <c r="B15" s="18" t="s">
        <v>341</v>
      </c>
      <c r="C15" s="20">
        <v>0.56635532643206099</v>
      </c>
      <c r="D15" s="20">
        <v>0.50736824648660905</v>
      </c>
      <c r="E15" s="20">
        <v>0.62459213662311397</v>
      </c>
      <c r="F15" s="20"/>
      <c r="G15" s="20">
        <v>0.49297647903115299</v>
      </c>
      <c r="H15" s="20">
        <v>0.54081545112454998</v>
      </c>
      <c r="I15" s="20">
        <v>0.60952768646970501</v>
      </c>
      <c r="J15" s="20"/>
      <c r="K15" s="20">
        <v>0.57256268544310596</v>
      </c>
      <c r="L15" s="20">
        <v>0.60832487941319402</v>
      </c>
      <c r="M15" s="20">
        <v>0.448587359235262</v>
      </c>
      <c r="N15" s="20">
        <v>0.65407105630594997</v>
      </c>
      <c r="O15" s="20">
        <v>0.598848705998697</v>
      </c>
      <c r="P15" s="20">
        <v>0.61287853264039305</v>
      </c>
      <c r="Q15" s="20">
        <v>0.68705016232590699</v>
      </c>
      <c r="R15" s="20">
        <v>0.54077573532319101</v>
      </c>
      <c r="S15" s="20">
        <v>0.61070111506366698</v>
      </c>
      <c r="T15" s="20">
        <v>0.52892646239082797</v>
      </c>
      <c r="U15" s="20">
        <v>0.60675800763717502</v>
      </c>
      <c r="V15" s="20">
        <v>0.85941762887249895</v>
      </c>
      <c r="W15" s="20">
        <v>0.47282392113656502</v>
      </c>
      <c r="X15" s="20">
        <v>0.33005610316666101</v>
      </c>
      <c r="Y15" s="20">
        <v>0.63158295089695804</v>
      </c>
      <c r="Z15" s="20">
        <v>0.48333242154561801</v>
      </c>
      <c r="AA15" s="20"/>
      <c r="AB15" s="20">
        <v>0.609968789798088</v>
      </c>
      <c r="AC15" s="20">
        <v>0.60097388795402595</v>
      </c>
      <c r="AD15" s="20">
        <v>0.53569570671732802</v>
      </c>
      <c r="AE15" s="20">
        <v>0.47026886770536303</v>
      </c>
      <c r="AF15" s="20"/>
      <c r="AG15" s="20">
        <v>0.58505875738572799</v>
      </c>
      <c r="AH15" s="20">
        <v>0.54090156078141305</v>
      </c>
      <c r="AI15" s="20">
        <v>0.52812699872577096</v>
      </c>
      <c r="AJ15" s="20">
        <v>0.51709417300821603</v>
      </c>
      <c r="AK15" s="20"/>
      <c r="AL15" s="20">
        <v>0.562635150680457</v>
      </c>
      <c r="AM15" s="20">
        <v>0.59514530266514298</v>
      </c>
      <c r="AN15" s="20">
        <v>0.59628856501842398</v>
      </c>
      <c r="AO15" s="20">
        <v>0.478209067682769</v>
      </c>
      <c r="AP15" s="20">
        <v>0.68046503772771905</v>
      </c>
      <c r="AQ15" s="20">
        <v>0.650896688207939</v>
      </c>
      <c r="AR15" s="20"/>
      <c r="AS15" s="20">
        <v>0.60637402250914196</v>
      </c>
      <c r="AT15" s="20">
        <v>0.59001668090517201</v>
      </c>
      <c r="AU15" s="20">
        <v>0.59001668090517201</v>
      </c>
      <c r="AV15" s="20">
        <v>0.47775712312827401</v>
      </c>
      <c r="AW15" s="20">
        <v>0.50956239452080798</v>
      </c>
      <c r="AX15" s="20">
        <v>0.51385900244329996</v>
      </c>
      <c r="AY15" s="20">
        <v>0.48214361530779998</v>
      </c>
      <c r="AZ15" s="20">
        <v>0.64492677863902004</v>
      </c>
      <c r="BA15" s="20">
        <v>0.68921942700524597</v>
      </c>
      <c r="BB15" s="20"/>
      <c r="BC15" s="20">
        <v>0.57044672829987098</v>
      </c>
      <c r="BD15" s="20">
        <v>0.57392644886394695</v>
      </c>
      <c r="BE15" s="20">
        <v>0.57048144716455496</v>
      </c>
      <c r="BF15" s="20">
        <v>0.497982173983332</v>
      </c>
      <c r="BG15" s="20">
        <v>0.58529550758007198</v>
      </c>
      <c r="BH15" s="20">
        <v>0.723645521356446</v>
      </c>
      <c r="BI15" s="20"/>
      <c r="BJ15" s="20">
        <v>0.56686658850607796</v>
      </c>
      <c r="BK15" s="20">
        <v>0.49950576956083997</v>
      </c>
      <c r="BL15" s="20">
        <v>0.59784724777488496</v>
      </c>
      <c r="BM15" s="20">
        <v>0.57844081733754205</v>
      </c>
      <c r="BN15" s="20">
        <v>0.60721059892617202</v>
      </c>
      <c r="BO15" s="20">
        <v>0.60244528727702296</v>
      </c>
      <c r="BP15" s="20"/>
      <c r="BQ15" s="20">
        <v>0.556910000629118</v>
      </c>
      <c r="BR15" s="20">
        <v>0.58208465960614697</v>
      </c>
      <c r="BS15" s="20"/>
      <c r="BT15" s="20">
        <v>0.57438125414023</v>
      </c>
      <c r="BU15" s="20">
        <v>0.561653795378105</v>
      </c>
      <c r="BV15" s="20"/>
      <c r="BW15" s="20">
        <v>0.613786709370295</v>
      </c>
      <c r="BX15" s="20">
        <v>0.49502129398394601</v>
      </c>
    </row>
    <row r="16" spans="2:76" x14ac:dyDescent="0.35">
      <c r="B16" s="18" t="s">
        <v>342</v>
      </c>
      <c r="C16" s="20">
        <v>0.114668316924316</v>
      </c>
      <c r="D16" s="20">
        <v>0.142766772368116</v>
      </c>
      <c r="E16" s="20">
        <v>8.6744123877122797E-2</v>
      </c>
      <c r="F16" s="20"/>
      <c r="G16" s="20">
        <v>0.102006705723797</v>
      </c>
      <c r="H16" s="20">
        <v>0.13074956998428899</v>
      </c>
      <c r="I16" s="20">
        <v>0.107903662730356</v>
      </c>
      <c r="J16" s="20"/>
      <c r="K16" s="20">
        <v>0.11064121753242399</v>
      </c>
      <c r="L16" s="20">
        <v>0.10415569712152201</v>
      </c>
      <c r="M16" s="20">
        <v>4.1150430761266697E-2</v>
      </c>
      <c r="N16" s="20">
        <v>9.4051908747174201E-2</v>
      </c>
      <c r="O16" s="20">
        <v>0.100622231176624</v>
      </c>
      <c r="P16" s="20">
        <v>0.17133655891244801</v>
      </c>
      <c r="Q16" s="20">
        <v>7.3820814629239603E-2</v>
      </c>
      <c r="R16" s="20">
        <v>0.100682391019951</v>
      </c>
      <c r="S16" s="20">
        <v>5.4544892543671598E-2</v>
      </c>
      <c r="T16" s="20">
        <v>0.135593680414133</v>
      </c>
      <c r="U16" s="20">
        <v>0.13872080800664799</v>
      </c>
      <c r="V16" s="20">
        <v>6.91527772858513E-2</v>
      </c>
      <c r="W16" s="20">
        <v>0.15267827587573601</v>
      </c>
      <c r="X16" s="20">
        <v>0.248370233993391</v>
      </c>
      <c r="Y16" s="20">
        <v>0.118860810660743</v>
      </c>
      <c r="Z16" s="20">
        <v>7.8660985022434002E-2</v>
      </c>
      <c r="AA16" s="20"/>
      <c r="AB16" s="20">
        <v>9.2365158935843697E-2</v>
      </c>
      <c r="AC16" s="20">
        <v>0.10841633439571</v>
      </c>
      <c r="AD16" s="20">
        <v>0.12067231425688001</v>
      </c>
      <c r="AE16" s="20">
        <v>0.16980168430960299</v>
      </c>
      <c r="AF16" s="20"/>
      <c r="AG16" s="20">
        <v>0.101902628726425</v>
      </c>
      <c r="AH16" s="20">
        <v>0.13223056978345901</v>
      </c>
      <c r="AI16" s="20">
        <v>0.16061517827698199</v>
      </c>
      <c r="AJ16" s="20">
        <v>0.24635921345439399</v>
      </c>
      <c r="AK16" s="20"/>
      <c r="AL16" s="20">
        <v>0.12290500224909499</v>
      </c>
      <c r="AM16" s="20">
        <v>0.12341442400382199</v>
      </c>
      <c r="AN16" s="20">
        <v>0.10055222588253</v>
      </c>
      <c r="AO16" s="20">
        <v>0.122989228275578</v>
      </c>
      <c r="AP16" s="20">
        <v>7.0003191315115204E-2</v>
      </c>
      <c r="AQ16" s="20">
        <v>9.3146394970788401E-2</v>
      </c>
      <c r="AR16" s="20"/>
      <c r="AS16" s="20">
        <v>9.5828565561547799E-2</v>
      </c>
      <c r="AT16" s="20">
        <v>9.3153312916031294E-2</v>
      </c>
      <c r="AU16" s="20">
        <v>9.3153312916031294E-2</v>
      </c>
      <c r="AV16" s="20">
        <v>0.159758176478242</v>
      </c>
      <c r="AW16" s="20">
        <v>0.111846573551835</v>
      </c>
      <c r="AX16" s="20">
        <v>0.26193966311226702</v>
      </c>
      <c r="AY16" s="20">
        <v>0.13990060994117601</v>
      </c>
      <c r="AZ16" s="20">
        <v>0</v>
      </c>
      <c r="BA16" s="20">
        <v>0.31078057299475398</v>
      </c>
      <c r="BB16" s="20"/>
      <c r="BC16" s="20">
        <v>0.133002705493001</v>
      </c>
      <c r="BD16" s="20">
        <v>0.123254316318454</v>
      </c>
      <c r="BE16" s="20">
        <v>3.5315141656004898E-2</v>
      </c>
      <c r="BF16" s="20">
        <v>0.135913388674682</v>
      </c>
      <c r="BG16" s="20">
        <v>9.3826826678103104E-2</v>
      </c>
      <c r="BH16" s="20">
        <v>6.3296146722188695E-2</v>
      </c>
      <c r="BI16" s="20"/>
      <c r="BJ16" s="20">
        <v>0.15179074590664199</v>
      </c>
      <c r="BK16" s="20">
        <v>0.15845674529018</v>
      </c>
      <c r="BL16" s="20">
        <v>0.10506074294794999</v>
      </c>
      <c r="BM16" s="20">
        <v>7.0039224504837405E-2</v>
      </c>
      <c r="BN16" s="20">
        <v>8.7592903900760702E-2</v>
      </c>
      <c r="BO16" s="20">
        <v>0.119501574967704</v>
      </c>
      <c r="BP16" s="20"/>
      <c r="BQ16" s="20">
        <v>0.12460577807210001</v>
      </c>
      <c r="BR16" s="20">
        <v>9.4802121410843196E-2</v>
      </c>
      <c r="BS16" s="20"/>
      <c r="BT16" s="20">
        <v>0.12769865792566801</v>
      </c>
      <c r="BU16" s="20">
        <v>0.105119449507968</v>
      </c>
      <c r="BV16" s="20"/>
      <c r="BW16" s="20">
        <v>0.108564302170768</v>
      </c>
      <c r="BX16" s="20">
        <v>0.12801877038835499</v>
      </c>
    </row>
    <row r="17" spans="2:76" x14ac:dyDescent="0.35">
      <c r="B17" s="18" t="s">
        <v>109</v>
      </c>
      <c r="C17" s="21">
        <v>0.45168700950774598</v>
      </c>
      <c r="D17" s="21">
        <v>0.36460147411849297</v>
      </c>
      <c r="E17" s="21">
        <v>0.53784801274599103</v>
      </c>
      <c r="F17" s="21"/>
      <c r="G17" s="21">
        <v>0.39096977330735599</v>
      </c>
      <c r="H17" s="21">
        <v>0.41006588114026099</v>
      </c>
      <c r="I17" s="21">
        <v>0.501624023739349</v>
      </c>
      <c r="J17" s="21"/>
      <c r="K17" s="21">
        <v>0.461921467910682</v>
      </c>
      <c r="L17" s="21">
        <v>0.50416918229167196</v>
      </c>
      <c r="M17" s="21">
        <v>0.40743692847399499</v>
      </c>
      <c r="N17" s="21">
        <v>0.56001914755877502</v>
      </c>
      <c r="O17" s="21">
        <v>0.49822647482207399</v>
      </c>
      <c r="P17" s="21">
        <v>0.44154197372794501</v>
      </c>
      <c r="Q17" s="21">
        <v>0.61322934769666704</v>
      </c>
      <c r="R17" s="21">
        <v>0.44009334430323999</v>
      </c>
      <c r="S17" s="21">
        <v>0.55615622251999497</v>
      </c>
      <c r="T17" s="21">
        <v>0.39333278197669402</v>
      </c>
      <c r="U17" s="21">
        <v>0.46803719963052698</v>
      </c>
      <c r="V17" s="21">
        <v>0.79026485158664805</v>
      </c>
      <c r="W17" s="21">
        <v>0.320145645260829</v>
      </c>
      <c r="X17" s="21">
        <v>8.1685869173270004E-2</v>
      </c>
      <c r="Y17" s="21">
        <v>0.51272214023621498</v>
      </c>
      <c r="Z17" s="21">
        <v>0.40467143652318399</v>
      </c>
      <c r="AA17" s="21"/>
      <c r="AB17" s="21">
        <v>0.51760363086224404</v>
      </c>
      <c r="AC17" s="21">
        <v>0.49255755355831599</v>
      </c>
      <c r="AD17" s="21">
        <v>0.415023392460448</v>
      </c>
      <c r="AE17" s="21">
        <v>0.30046718339575901</v>
      </c>
      <c r="AF17" s="21"/>
      <c r="AG17" s="21">
        <v>0.48315612865930302</v>
      </c>
      <c r="AH17" s="21">
        <v>0.40867099099795401</v>
      </c>
      <c r="AI17" s="21">
        <v>0.367511820448789</v>
      </c>
      <c r="AJ17" s="21">
        <v>0.27073495955382199</v>
      </c>
      <c r="AK17" s="21"/>
      <c r="AL17" s="21">
        <v>0.43973014843136099</v>
      </c>
      <c r="AM17" s="21">
        <v>0.47173087866132002</v>
      </c>
      <c r="AN17" s="21">
        <v>0.49573633913589399</v>
      </c>
      <c r="AO17" s="21">
        <v>0.35521983940718999</v>
      </c>
      <c r="AP17" s="21">
        <v>0.61046184641260404</v>
      </c>
      <c r="AQ17" s="21">
        <v>0.55775029323715097</v>
      </c>
      <c r="AR17" s="21"/>
      <c r="AS17" s="21">
        <v>0.51054545694759401</v>
      </c>
      <c r="AT17" s="21">
        <v>0.49686336798914099</v>
      </c>
      <c r="AU17" s="21">
        <v>0.49686336798914099</v>
      </c>
      <c r="AV17" s="21">
        <v>0.31799894665003198</v>
      </c>
      <c r="AW17" s="21">
        <v>0.39771582096897301</v>
      </c>
      <c r="AX17" s="21">
        <v>0.251919339331033</v>
      </c>
      <c r="AY17" s="21">
        <v>0.342243005366624</v>
      </c>
      <c r="AZ17" s="21">
        <v>0.64492677863902004</v>
      </c>
      <c r="BA17" s="21">
        <v>0.37843885401049099</v>
      </c>
      <c r="BB17" s="21"/>
      <c r="BC17" s="21">
        <v>0.437444022806871</v>
      </c>
      <c r="BD17" s="21">
        <v>0.45067213254549299</v>
      </c>
      <c r="BE17" s="21">
        <v>0.53516630550855004</v>
      </c>
      <c r="BF17" s="21">
        <v>0.36206878530865</v>
      </c>
      <c r="BG17" s="21">
        <v>0.49146868090196899</v>
      </c>
      <c r="BH17" s="21">
        <v>0.66034937463425702</v>
      </c>
      <c r="BI17" s="21"/>
      <c r="BJ17" s="21">
        <v>0.41507584259943597</v>
      </c>
      <c r="BK17" s="21">
        <v>0.34104902427066103</v>
      </c>
      <c r="BL17" s="21">
        <v>0.49278650482693598</v>
      </c>
      <c r="BM17" s="21">
        <v>0.50840159283270503</v>
      </c>
      <c r="BN17" s="21">
        <v>0.519617695025412</v>
      </c>
      <c r="BO17" s="21">
        <v>0.48294371230931998</v>
      </c>
      <c r="BP17" s="21"/>
      <c r="BQ17" s="21">
        <v>0.432304222557018</v>
      </c>
      <c r="BR17" s="21">
        <v>0.48728253819530398</v>
      </c>
      <c r="BS17" s="21"/>
      <c r="BT17" s="21">
        <v>0.44668259621456202</v>
      </c>
      <c r="BU17" s="21">
        <v>0.45653434587013803</v>
      </c>
      <c r="BV17" s="21"/>
      <c r="BW17" s="21">
        <v>0.50522240719952605</v>
      </c>
      <c r="BX17" s="21">
        <v>0.36700252359558999</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0.612906155609651</v>
      </c>
      <c r="D9" s="17">
        <v>0.57165968324076399</v>
      </c>
      <c r="E9" s="17">
        <v>0.65545360680956599</v>
      </c>
      <c r="F9" s="17"/>
      <c r="G9" s="17">
        <v>0.54473857672077297</v>
      </c>
      <c r="H9" s="17">
        <v>0.55393524206396705</v>
      </c>
      <c r="I9" s="17">
        <v>0.67746430051669504</v>
      </c>
      <c r="J9" s="17"/>
      <c r="K9" s="17">
        <v>0.633316784929427</v>
      </c>
      <c r="L9" s="17">
        <v>0.53717466946779102</v>
      </c>
      <c r="M9" s="17">
        <v>0.72745763406748398</v>
      </c>
      <c r="N9" s="17">
        <v>0.52616200632447097</v>
      </c>
      <c r="O9" s="17">
        <v>0.49832054302585199</v>
      </c>
      <c r="P9" s="17">
        <v>0.52989514797372195</v>
      </c>
      <c r="Q9" s="17">
        <v>0.61230378170198196</v>
      </c>
      <c r="R9" s="17">
        <v>0.58080935566654002</v>
      </c>
      <c r="S9" s="17">
        <v>0.62117570085065399</v>
      </c>
      <c r="T9" s="17">
        <v>0.64984813676216302</v>
      </c>
      <c r="U9" s="17">
        <v>0.66679141691000898</v>
      </c>
      <c r="V9" s="17">
        <v>0.78687627110188096</v>
      </c>
      <c r="W9" s="17">
        <v>0.61159370914779798</v>
      </c>
      <c r="X9" s="17">
        <v>0.54286062012746195</v>
      </c>
      <c r="Y9" s="17">
        <v>0.63807997167208397</v>
      </c>
      <c r="Z9" s="17">
        <v>0.725248111024688</v>
      </c>
      <c r="AA9" s="17"/>
      <c r="AB9" s="17">
        <v>0.61789634620446199</v>
      </c>
      <c r="AC9" s="17">
        <v>0.61975194384931298</v>
      </c>
      <c r="AD9" s="17">
        <v>0.64861003664368899</v>
      </c>
      <c r="AE9" s="17">
        <v>0.50640575732211701</v>
      </c>
      <c r="AF9" s="17"/>
      <c r="AG9" s="17">
        <v>0.62536560837646105</v>
      </c>
      <c r="AH9" s="17">
        <v>0.630756773409337</v>
      </c>
      <c r="AI9" s="17">
        <v>0.55403598982606295</v>
      </c>
      <c r="AJ9" s="17">
        <v>0.58317409275517995</v>
      </c>
      <c r="AK9" s="17"/>
      <c r="AL9" s="17">
        <v>0.61462737577006099</v>
      </c>
      <c r="AM9" s="17">
        <v>0.56591026658882504</v>
      </c>
      <c r="AN9" s="17">
        <v>0.66080154901795096</v>
      </c>
      <c r="AO9" s="17">
        <v>0.57588796274073195</v>
      </c>
      <c r="AP9" s="17">
        <v>0.520588927079358</v>
      </c>
      <c r="AQ9" s="17">
        <v>0.62346548499146304</v>
      </c>
      <c r="AR9" s="17"/>
      <c r="AS9" s="17">
        <v>0.66247860216409404</v>
      </c>
      <c r="AT9" s="17">
        <v>0.70587898342636701</v>
      </c>
      <c r="AU9" s="17">
        <v>0.70587898342636701</v>
      </c>
      <c r="AV9" s="17">
        <v>0.50019132105707897</v>
      </c>
      <c r="AW9" s="17">
        <v>0.54556225185089202</v>
      </c>
      <c r="AX9" s="17">
        <v>0.78774444662758003</v>
      </c>
      <c r="AY9" s="17">
        <v>0.528434969108733</v>
      </c>
      <c r="AZ9" s="17">
        <v>0.46414412960176898</v>
      </c>
      <c r="BA9" s="17">
        <v>1</v>
      </c>
      <c r="BB9" s="17"/>
      <c r="BC9" s="17">
        <v>0.58928430286310896</v>
      </c>
      <c r="BD9" s="17">
        <v>0.58105798141260301</v>
      </c>
      <c r="BE9" s="17">
        <v>0.71773095863223502</v>
      </c>
      <c r="BF9" s="17">
        <v>0.58231857018856903</v>
      </c>
      <c r="BG9" s="17">
        <v>0.646253042490188</v>
      </c>
      <c r="BH9" s="17">
        <v>0.65314675774188202</v>
      </c>
      <c r="BI9" s="17"/>
      <c r="BJ9" s="17">
        <v>0.61117531758511501</v>
      </c>
      <c r="BK9" s="17">
        <v>0.58664587966482995</v>
      </c>
      <c r="BL9" s="17">
        <v>0.60127952321668099</v>
      </c>
      <c r="BM9" s="17">
        <v>0.63391027801893196</v>
      </c>
      <c r="BN9" s="17">
        <v>0.63423907422107895</v>
      </c>
      <c r="BO9" s="17">
        <v>0.60099037742946804</v>
      </c>
      <c r="BP9" s="17"/>
      <c r="BQ9" s="17">
        <v>0.620519815744214</v>
      </c>
      <c r="BR9" s="17">
        <v>0.60026523741825499</v>
      </c>
      <c r="BS9" s="17"/>
      <c r="BT9" s="17">
        <v>0.63288237132678105</v>
      </c>
      <c r="BU9" s="17">
        <v>0.60035494842606696</v>
      </c>
      <c r="BV9" s="17"/>
      <c r="BW9" s="17">
        <v>0.63280704439235502</v>
      </c>
      <c r="BX9" s="17">
        <v>0.59102675386362402</v>
      </c>
    </row>
    <row r="10" spans="2:76" x14ac:dyDescent="0.35">
      <c r="B10" s="18" t="s">
        <v>337</v>
      </c>
      <c r="C10" s="17">
        <v>0.25416131931067698</v>
      </c>
      <c r="D10" s="17">
        <v>0.26448279445832301</v>
      </c>
      <c r="E10" s="17">
        <v>0.24233366358005501</v>
      </c>
      <c r="F10" s="17"/>
      <c r="G10" s="17">
        <v>0.284584028645681</v>
      </c>
      <c r="H10" s="17">
        <v>0.29711475726896602</v>
      </c>
      <c r="I10" s="17">
        <v>0.21380851147277299</v>
      </c>
      <c r="J10" s="17"/>
      <c r="K10" s="17">
        <v>0.21011415171155801</v>
      </c>
      <c r="L10" s="17">
        <v>0.30066450458890998</v>
      </c>
      <c r="M10" s="17">
        <v>0.232292985984376</v>
      </c>
      <c r="N10" s="17">
        <v>0.34976098108354298</v>
      </c>
      <c r="O10" s="17">
        <v>0.40105722579752401</v>
      </c>
      <c r="P10" s="17">
        <v>0.34028140897459302</v>
      </c>
      <c r="Q10" s="17">
        <v>0.284135560906148</v>
      </c>
      <c r="R10" s="17">
        <v>0.25490845054123701</v>
      </c>
      <c r="S10" s="17">
        <v>0.23204781747218001</v>
      </c>
      <c r="T10" s="17">
        <v>0.21417570457065199</v>
      </c>
      <c r="U10" s="17">
        <v>0.21386978759101599</v>
      </c>
      <c r="V10" s="17">
        <v>0.142594600809648</v>
      </c>
      <c r="W10" s="17">
        <v>0.23940198953147401</v>
      </c>
      <c r="X10" s="17">
        <v>0.37349059587107297</v>
      </c>
      <c r="Y10" s="17">
        <v>0.27328700875391998</v>
      </c>
      <c r="Z10" s="17">
        <v>0.23565271546108299</v>
      </c>
      <c r="AA10" s="17"/>
      <c r="AB10" s="17">
        <v>0.27827607951302602</v>
      </c>
      <c r="AC10" s="17">
        <v>0.265777778759336</v>
      </c>
      <c r="AD10" s="17">
        <v>0.232326745399072</v>
      </c>
      <c r="AE10" s="17">
        <v>0.269794258691616</v>
      </c>
      <c r="AF10" s="17"/>
      <c r="AG10" s="17">
        <v>0.25406013307883202</v>
      </c>
      <c r="AH10" s="17">
        <v>0.24841260034233101</v>
      </c>
      <c r="AI10" s="17">
        <v>0.29624252109412802</v>
      </c>
      <c r="AJ10" s="17">
        <v>0.13082688269293599</v>
      </c>
      <c r="AK10" s="17"/>
      <c r="AL10" s="17">
        <v>0.25385872753130201</v>
      </c>
      <c r="AM10" s="17">
        <v>0.28873369997118498</v>
      </c>
      <c r="AN10" s="17">
        <v>0.22234645329101799</v>
      </c>
      <c r="AO10" s="17">
        <v>0.26634339736705998</v>
      </c>
      <c r="AP10" s="17">
        <v>0.42727079906719201</v>
      </c>
      <c r="AQ10" s="17">
        <v>0.24594872015448099</v>
      </c>
      <c r="AR10" s="17"/>
      <c r="AS10" s="17">
        <v>0.225705719710841</v>
      </c>
      <c r="AT10" s="17">
        <v>0.18297358162431299</v>
      </c>
      <c r="AU10" s="17">
        <v>0.18297358162431299</v>
      </c>
      <c r="AV10" s="17">
        <v>0.30837067942933599</v>
      </c>
      <c r="AW10" s="17">
        <v>0.34245322926953697</v>
      </c>
      <c r="AX10" s="17">
        <v>7.1070234296258805E-2</v>
      </c>
      <c r="AY10" s="17">
        <v>0.22274560009651601</v>
      </c>
      <c r="AZ10" s="17">
        <v>0.34206938600416398</v>
      </c>
      <c r="BA10" s="17">
        <v>0</v>
      </c>
      <c r="BB10" s="17"/>
      <c r="BC10" s="17">
        <v>0.288049106269821</v>
      </c>
      <c r="BD10" s="17">
        <v>0.29643369462989999</v>
      </c>
      <c r="BE10" s="17">
        <v>0.21598512614332299</v>
      </c>
      <c r="BF10" s="17">
        <v>0.241937428176696</v>
      </c>
      <c r="BG10" s="17">
        <v>0.22364405119165401</v>
      </c>
      <c r="BH10" s="17">
        <v>0.15205220700486799</v>
      </c>
      <c r="BI10" s="17"/>
      <c r="BJ10" s="17">
        <v>0.26275790033567498</v>
      </c>
      <c r="BK10" s="17">
        <v>0.279595818331273</v>
      </c>
      <c r="BL10" s="17">
        <v>0.216550309162473</v>
      </c>
      <c r="BM10" s="17">
        <v>0.25005925591858702</v>
      </c>
      <c r="BN10" s="17">
        <v>0.234250556216855</v>
      </c>
      <c r="BO10" s="17">
        <v>0.25433776264013602</v>
      </c>
      <c r="BP10" s="17"/>
      <c r="BQ10" s="17">
        <v>0.26370016758869202</v>
      </c>
      <c r="BR10" s="17">
        <v>0.22929904447529201</v>
      </c>
      <c r="BS10" s="17"/>
      <c r="BT10" s="17">
        <v>0.26235107927107698</v>
      </c>
      <c r="BU10" s="17">
        <v>0.24459253549451501</v>
      </c>
      <c r="BV10" s="17"/>
      <c r="BW10" s="17">
        <v>0.25935467442409299</v>
      </c>
      <c r="BX10" s="17">
        <v>0.24185123787448201</v>
      </c>
    </row>
    <row r="11" spans="2:76" x14ac:dyDescent="0.35">
      <c r="B11" s="18" t="s">
        <v>338</v>
      </c>
      <c r="C11" s="17">
        <v>7.6446990861730596E-2</v>
      </c>
      <c r="D11" s="17">
        <v>9.4051585206515798E-2</v>
      </c>
      <c r="E11" s="17">
        <v>5.8960751240149899E-2</v>
      </c>
      <c r="F11" s="17"/>
      <c r="G11" s="17">
        <v>9.5783029902526906E-2</v>
      </c>
      <c r="H11" s="17">
        <v>8.0744719591989894E-2</v>
      </c>
      <c r="I11" s="17">
        <v>6.67580959085005E-2</v>
      </c>
      <c r="J11" s="17"/>
      <c r="K11" s="17">
        <v>0.12908523422458101</v>
      </c>
      <c r="L11" s="17">
        <v>8.6597376953050101E-2</v>
      </c>
      <c r="M11" s="17">
        <v>0</v>
      </c>
      <c r="N11" s="17">
        <v>6.26817212375467E-2</v>
      </c>
      <c r="O11" s="17">
        <v>0</v>
      </c>
      <c r="P11" s="17">
        <v>8.7438886693089093E-2</v>
      </c>
      <c r="Q11" s="17">
        <v>5.7801073545865701E-2</v>
      </c>
      <c r="R11" s="17">
        <v>8.0831088846554905E-2</v>
      </c>
      <c r="S11" s="17">
        <v>4.6570194946634398E-2</v>
      </c>
      <c r="T11" s="17">
        <v>8.7873994565565897E-2</v>
      </c>
      <c r="U11" s="17">
        <v>7.7199192114973503E-2</v>
      </c>
      <c r="V11" s="17">
        <v>7.0529128088471602E-2</v>
      </c>
      <c r="W11" s="17">
        <v>6.6191694971461601E-2</v>
      </c>
      <c r="X11" s="17">
        <v>4.2109248855238299E-2</v>
      </c>
      <c r="Y11" s="17">
        <v>0</v>
      </c>
      <c r="Z11" s="17">
        <v>0</v>
      </c>
      <c r="AA11" s="17"/>
      <c r="AB11" s="17">
        <v>5.5464941875811302E-2</v>
      </c>
      <c r="AC11" s="17">
        <v>6.44131072694899E-2</v>
      </c>
      <c r="AD11" s="17">
        <v>7.2321307783308794E-2</v>
      </c>
      <c r="AE11" s="17">
        <v>0.126830847084523</v>
      </c>
      <c r="AF11" s="17"/>
      <c r="AG11" s="17">
        <v>7.0680255045584298E-2</v>
      </c>
      <c r="AH11" s="17">
        <v>8.2475185734997999E-2</v>
      </c>
      <c r="AI11" s="17">
        <v>8.8619296758875504E-2</v>
      </c>
      <c r="AJ11" s="17">
        <v>0.15710452085216101</v>
      </c>
      <c r="AK11" s="17"/>
      <c r="AL11" s="17">
        <v>7.5442919704824599E-2</v>
      </c>
      <c r="AM11" s="17">
        <v>0.10639580037366</v>
      </c>
      <c r="AN11" s="17">
        <v>8.0733364745216404E-2</v>
      </c>
      <c r="AO11" s="17">
        <v>0.12783315556083599</v>
      </c>
      <c r="AP11" s="17">
        <v>0</v>
      </c>
      <c r="AQ11" s="17">
        <v>4.1165480952372602E-2</v>
      </c>
      <c r="AR11" s="17"/>
      <c r="AS11" s="17">
        <v>5.8701790949477098E-2</v>
      </c>
      <c r="AT11" s="17">
        <v>6.6378143759848296E-2</v>
      </c>
      <c r="AU11" s="17">
        <v>6.6378143759848296E-2</v>
      </c>
      <c r="AV11" s="17">
        <v>0.12375972297256101</v>
      </c>
      <c r="AW11" s="17">
        <v>8.6292349469372906E-2</v>
      </c>
      <c r="AX11" s="17">
        <v>0</v>
      </c>
      <c r="AY11" s="17">
        <v>8.5158713651591306E-2</v>
      </c>
      <c r="AZ11" s="17">
        <v>0.125288901896913</v>
      </c>
      <c r="BA11" s="17">
        <v>0</v>
      </c>
      <c r="BB11" s="17"/>
      <c r="BC11" s="17">
        <v>7.1698257513253094E-2</v>
      </c>
      <c r="BD11" s="17">
        <v>0.113301943421246</v>
      </c>
      <c r="BE11" s="17">
        <v>3.6547180586288801E-2</v>
      </c>
      <c r="BF11" s="17">
        <v>6.0604726211358102E-2</v>
      </c>
      <c r="BG11" s="17">
        <v>8.2449579250518101E-2</v>
      </c>
      <c r="BH11" s="17">
        <v>6.7169544677492102E-2</v>
      </c>
      <c r="BI11" s="17"/>
      <c r="BJ11" s="17">
        <v>6.44132761062884E-2</v>
      </c>
      <c r="BK11" s="17">
        <v>8.8677470202769199E-2</v>
      </c>
      <c r="BL11" s="17">
        <v>0.108020454115564</v>
      </c>
      <c r="BM11" s="17">
        <v>7.5424369371472594E-2</v>
      </c>
      <c r="BN11" s="17">
        <v>5.8249488888650301E-2</v>
      </c>
      <c r="BO11" s="17">
        <v>6.8727575565223201E-2</v>
      </c>
      <c r="BP11" s="17"/>
      <c r="BQ11" s="17">
        <v>7.2788306031662406E-2</v>
      </c>
      <c r="BR11" s="17">
        <v>8.4913607862797197E-2</v>
      </c>
      <c r="BS11" s="17"/>
      <c r="BT11" s="17">
        <v>6.1618208175685099E-2</v>
      </c>
      <c r="BU11" s="17">
        <v>8.7166433943258001E-2</v>
      </c>
      <c r="BV11" s="17"/>
      <c r="BW11" s="17">
        <v>6.8124538219471703E-2</v>
      </c>
      <c r="BX11" s="17">
        <v>9.0066432700924695E-2</v>
      </c>
    </row>
    <row r="12" spans="2:76" x14ac:dyDescent="0.35">
      <c r="B12" s="18" t="s">
        <v>339</v>
      </c>
      <c r="C12" s="17">
        <v>1.6865401360008199E-2</v>
      </c>
      <c r="D12" s="17">
        <v>2.6954770510868101E-2</v>
      </c>
      <c r="E12" s="17">
        <v>6.7901640840794097E-3</v>
      </c>
      <c r="F12" s="17"/>
      <c r="G12" s="17">
        <v>7.0224886352139304E-3</v>
      </c>
      <c r="H12" s="17">
        <v>1.9430883129168099E-2</v>
      </c>
      <c r="I12" s="17">
        <v>1.84998420746856E-2</v>
      </c>
      <c r="J12" s="17"/>
      <c r="K12" s="17">
        <v>9.1669896434255806E-3</v>
      </c>
      <c r="L12" s="17">
        <v>2.5498991052365801E-2</v>
      </c>
      <c r="M12" s="17">
        <v>2.0565593358457399E-2</v>
      </c>
      <c r="N12" s="17">
        <v>3.1370187509627501E-2</v>
      </c>
      <c r="O12" s="17">
        <v>0.100622231176624</v>
      </c>
      <c r="P12" s="17">
        <v>0</v>
      </c>
      <c r="Q12" s="17">
        <v>0</v>
      </c>
      <c r="R12" s="17">
        <v>3.1228639124158099E-2</v>
      </c>
      <c r="S12" s="17">
        <v>0</v>
      </c>
      <c r="T12" s="17">
        <v>1.7770488299801799E-2</v>
      </c>
      <c r="U12" s="17">
        <v>0</v>
      </c>
      <c r="V12" s="17">
        <v>0</v>
      </c>
      <c r="W12" s="17">
        <v>0</v>
      </c>
      <c r="X12" s="17">
        <v>0</v>
      </c>
      <c r="Y12" s="17">
        <v>5.97078748029745E-2</v>
      </c>
      <c r="Z12" s="17">
        <v>0</v>
      </c>
      <c r="AA12" s="17"/>
      <c r="AB12" s="17">
        <v>1.1370226698254301E-2</v>
      </c>
      <c r="AC12" s="17">
        <v>2.2672221582277101E-2</v>
      </c>
      <c r="AD12" s="17">
        <v>0</v>
      </c>
      <c r="AE12" s="17">
        <v>3.6697027908108401E-2</v>
      </c>
      <c r="AF12" s="17"/>
      <c r="AG12" s="17">
        <v>1.53680426423613E-2</v>
      </c>
      <c r="AH12" s="17">
        <v>0</v>
      </c>
      <c r="AI12" s="17">
        <v>3.1312052387761399E-2</v>
      </c>
      <c r="AJ12" s="17">
        <v>0</v>
      </c>
      <c r="AK12" s="17"/>
      <c r="AL12" s="17">
        <v>7.5549832913477701E-3</v>
      </c>
      <c r="AM12" s="17">
        <v>1.22050320440538E-2</v>
      </c>
      <c r="AN12" s="17">
        <v>1.1984179508104501E-2</v>
      </c>
      <c r="AO12" s="17">
        <v>0</v>
      </c>
      <c r="AP12" s="17">
        <v>2.6070136926725E-2</v>
      </c>
      <c r="AQ12" s="17">
        <v>6.1167309049695397E-2</v>
      </c>
      <c r="AR12" s="17"/>
      <c r="AS12" s="17">
        <v>1.15696074994422E-2</v>
      </c>
      <c r="AT12" s="17">
        <v>3.2131360628289099E-2</v>
      </c>
      <c r="AU12" s="17">
        <v>3.2131360628289099E-2</v>
      </c>
      <c r="AV12" s="17">
        <v>2.3197262078609102E-2</v>
      </c>
      <c r="AW12" s="17">
        <v>0</v>
      </c>
      <c r="AX12" s="17">
        <v>7.0098007460916101E-2</v>
      </c>
      <c r="AY12" s="17">
        <v>5.4741896289585E-2</v>
      </c>
      <c r="AZ12" s="17">
        <v>0</v>
      </c>
      <c r="BA12" s="17">
        <v>0</v>
      </c>
      <c r="BB12" s="17"/>
      <c r="BC12" s="17">
        <v>2.4264061994834801E-2</v>
      </c>
      <c r="BD12" s="17">
        <v>9.2063805362505996E-3</v>
      </c>
      <c r="BE12" s="17">
        <v>0</v>
      </c>
      <c r="BF12" s="17">
        <v>1.27716908512757E-2</v>
      </c>
      <c r="BG12" s="17">
        <v>1.35067259427598E-2</v>
      </c>
      <c r="BH12" s="17">
        <v>6.3296146722188695E-2</v>
      </c>
      <c r="BI12" s="17"/>
      <c r="BJ12" s="17">
        <v>1.23694200285102E-2</v>
      </c>
      <c r="BK12" s="17">
        <v>3.9227911966954196E-3</v>
      </c>
      <c r="BL12" s="17">
        <v>3.1256928007535899E-2</v>
      </c>
      <c r="BM12" s="17">
        <v>1.18815586648406E-2</v>
      </c>
      <c r="BN12" s="17">
        <v>3.3169178600903799E-2</v>
      </c>
      <c r="BO12" s="17">
        <v>3.00879141619292E-2</v>
      </c>
      <c r="BP12" s="17"/>
      <c r="BQ12" s="17">
        <v>1.5221779450992999E-2</v>
      </c>
      <c r="BR12" s="17">
        <v>2.0499190966152901E-2</v>
      </c>
      <c r="BS12" s="17"/>
      <c r="BT12" s="17">
        <v>2.03753122174598E-2</v>
      </c>
      <c r="BU12" s="17">
        <v>1.41620654824179E-2</v>
      </c>
      <c r="BV12" s="17"/>
      <c r="BW12" s="17">
        <v>1.0343326948623799E-2</v>
      </c>
      <c r="BX12" s="17">
        <v>2.5961388009490001E-2</v>
      </c>
    </row>
    <row r="13" spans="2:76" x14ac:dyDescent="0.35">
      <c r="B13" s="18" t="s">
        <v>340</v>
      </c>
      <c r="C13" s="17">
        <v>1.98240348081428E-2</v>
      </c>
      <c r="D13" s="17">
        <v>1.99110973964709E-2</v>
      </c>
      <c r="E13" s="17">
        <v>1.9776308133178901E-2</v>
      </c>
      <c r="F13" s="17"/>
      <c r="G13" s="17">
        <v>5.0745871551038596E-3</v>
      </c>
      <c r="H13" s="17">
        <v>3.1013100695422301E-2</v>
      </c>
      <c r="I13" s="17">
        <v>1.71776607218685E-2</v>
      </c>
      <c r="J13" s="17"/>
      <c r="K13" s="17">
        <v>0</v>
      </c>
      <c r="L13" s="17">
        <v>3.7762810090730597E-2</v>
      </c>
      <c r="M13" s="17">
        <v>0</v>
      </c>
      <c r="N13" s="17">
        <v>0</v>
      </c>
      <c r="O13" s="17">
        <v>0</v>
      </c>
      <c r="P13" s="17">
        <v>4.2384556358595997E-2</v>
      </c>
      <c r="Q13" s="17">
        <v>2.3142465833763601E-2</v>
      </c>
      <c r="R13" s="17">
        <v>2.1345829476281102E-2</v>
      </c>
      <c r="S13" s="17">
        <v>0.100206286730532</v>
      </c>
      <c r="T13" s="17">
        <v>1.6823408463397999E-2</v>
      </c>
      <c r="U13" s="17">
        <v>2.2637525193364899E-2</v>
      </c>
      <c r="V13" s="17">
        <v>0</v>
      </c>
      <c r="W13" s="17">
        <v>0</v>
      </c>
      <c r="X13" s="17">
        <v>4.1539535146226603E-2</v>
      </c>
      <c r="Y13" s="17">
        <v>2.8925144771021701E-2</v>
      </c>
      <c r="Z13" s="17">
        <v>0</v>
      </c>
      <c r="AA13" s="17"/>
      <c r="AB13" s="17">
        <v>2.1199185050491599E-2</v>
      </c>
      <c r="AC13" s="17">
        <v>1.1886489002385399E-2</v>
      </c>
      <c r="AD13" s="17">
        <v>2.6459408223396302E-2</v>
      </c>
      <c r="AE13" s="17">
        <v>2.8701900183825801E-2</v>
      </c>
      <c r="AF13" s="17"/>
      <c r="AG13" s="17">
        <v>1.9630978640331701E-2</v>
      </c>
      <c r="AH13" s="17">
        <v>0</v>
      </c>
      <c r="AI13" s="17">
        <v>1.62454925148908E-2</v>
      </c>
      <c r="AJ13" s="17">
        <v>8.9168265275055794E-2</v>
      </c>
      <c r="AK13" s="17"/>
      <c r="AL13" s="17">
        <v>2.9499987263550999E-2</v>
      </c>
      <c r="AM13" s="17">
        <v>2.6755201022276701E-2</v>
      </c>
      <c r="AN13" s="17">
        <v>1.09831468096847E-2</v>
      </c>
      <c r="AO13" s="17">
        <v>2.9935484331372601E-2</v>
      </c>
      <c r="AP13" s="17">
        <v>2.6070136926725E-2</v>
      </c>
      <c r="AQ13" s="17">
        <v>1.53675283885178E-2</v>
      </c>
      <c r="AR13" s="17"/>
      <c r="AS13" s="17">
        <v>3.2710954789330803E-2</v>
      </c>
      <c r="AT13" s="17">
        <v>0</v>
      </c>
      <c r="AU13" s="17">
        <v>0</v>
      </c>
      <c r="AV13" s="17">
        <v>1.6784497835293202E-2</v>
      </c>
      <c r="AW13" s="17">
        <v>1.69700704729949E-2</v>
      </c>
      <c r="AX13" s="17">
        <v>0</v>
      </c>
      <c r="AY13" s="17">
        <v>0</v>
      </c>
      <c r="AZ13" s="17">
        <v>0</v>
      </c>
      <c r="BA13" s="17">
        <v>0</v>
      </c>
      <c r="BB13" s="17"/>
      <c r="BC13" s="17">
        <v>8.7046573407377793E-3</v>
      </c>
      <c r="BD13" s="17">
        <v>0</v>
      </c>
      <c r="BE13" s="17">
        <v>0</v>
      </c>
      <c r="BF13" s="17">
        <v>7.2540491982162003E-2</v>
      </c>
      <c r="BG13" s="17">
        <v>1.6237705371917301E-2</v>
      </c>
      <c r="BH13" s="17">
        <v>0</v>
      </c>
      <c r="BI13" s="17"/>
      <c r="BJ13" s="17">
        <v>2.9738621645453399E-2</v>
      </c>
      <c r="BK13" s="17">
        <v>1.8736921160185101E-2</v>
      </c>
      <c r="BL13" s="17">
        <v>3.3398401819280901E-2</v>
      </c>
      <c r="BM13" s="17">
        <v>1.4004442802948E-2</v>
      </c>
      <c r="BN13" s="17">
        <v>1.3818639022139201E-2</v>
      </c>
      <c r="BO13" s="17">
        <v>1.9475172621792301E-2</v>
      </c>
      <c r="BP13" s="17"/>
      <c r="BQ13" s="17">
        <v>1.17696396084898E-2</v>
      </c>
      <c r="BR13" s="17">
        <v>3.7020903550979298E-2</v>
      </c>
      <c r="BS13" s="17"/>
      <c r="BT13" s="17">
        <v>1.16701494618833E-2</v>
      </c>
      <c r="BU13" s="17">
        <v>2.6656285055989999E-2</v>
      </c>
      <c r="BV13" s="17"/>
      <c r="BW13" s="17">
        <v>1.4998382249773E-2</v>
      </c>
      <c r="BX13" s="17">
        <v>2.3329852637774599E-2</v>
      </c>
    </row>
    <row r="14" spans="2:76" x14ac:dyDescent="0.35">
      <c r="B14" s="18" t="s">
        <v>178</v>
      </c>
      <c r="C14" s="17">
        <v>1.9796098049790201E-2</v>
      </c>
      <c r="D14" s="17">
        <v>2.2940069187058099E-2</v>
      </c>
      <c r="E14" s="17">
        <v>1.6685506152971399E-2</v>
      </c>
      <c r="F14" s="17"/>
      <c r="G14" s="17">
        <v>6.2797288940701204E-2</v>
      </c>
      <c r="H14" s="17">
        <v>1.7761297250486498E-2</v>
      </c>
      <c r="I14" s="17">
        <v>6.2915893054775402E-3</v>
      </c>
      <c r="J14" s="17"/>
      <c r="K14" s="17">
        <v>1.8316839491008301E-2</v>
      </c>
      <c r="L14" s="17">
        <v>1.23016478471525E-2</v>
      </c>
      <c r="M14" s="17">
        <v>1.96837865896833E-2</v>
      </c>
      <c r="N14" s="17">
        <v>3.0025103844811898E-2</v>
      </c>
      <c r="O14" s="17">
        <v>0</v>
      </c>
      <c r="P14" s="17">
        <v>0</v>
      </c>
      <c r="Q14" s="17">
        <v>2.26171180122407E-2</v>
      </c>
      <c r="R14" s="17">
        <v>3.0876636345228799E-2</v>
      </c>
      <c r="S14" s="17">
        <v>0</v>
      </c>
      <c r="T14" s="17">
        <v>1.35082673384193E-2</v>
      </c>
      <c r="U14" s="17">
        <v>1.9502078190636901E-2</v>
      </c>
      <c r="V14" s="17">
        <v>0</v>
      </c>
      <c r="W14" s="17">
        <v>8.2812606349266502E-2</v>
      </c>
      <c r="X14" s="17">
        <v>0</v>
      </c>
      <c r="Y14" s="17">
        <v>0</v>
      </c>
      <c r="Z14" s="17">
        <v>3.9099173514228799E-2</v>
      </c>
      <c r="AA14" s="17"/>
      <c r="AB14" s="17">
        <v>1.57932206579556E-2</v>
      </c>
      <c r="AC14" s="17">
        <v>1.5498459537198901E-2</v>
      </c>
      <c r="AD14" s="17">
        <v>2.0282501950533799E-2</v>
      </c>
      <c r="AE14" s="17">
        <v>3.1570208809809999E-2</v>
      </c>
      <c r="AF14" s="17"/>
      <c r="AG14" s="17">
        <v>1.489498221643E-2</v>
      </c>
      <c r="AH14" s="17">
        <v>3.8355440513333498E-2</v>
      </c>
      <c r="AI14" s="17">
        <v>1.35446474182815E-2</v>
      </c>
      <c r="AJ14" s="17">
        <v>3.9726238424667402E-2</v>
      </c>
      <c r="AK14" s="17"/>
      <c r="AL14" s="17">
        <v>1.9016006438913199E-2</v>
      </c>
      <c r="AM14" s="17">
        <v>0</v>
      </c>
      <c r="AN14" s="17">
        <v>1.3151306628024899E-2</v>
      </c>
      <c r="AO14" s="17">
        <v>0</v>
      </c>
      <c r="AP14" s="17">
        <v>0</v>
      </c>
      <c r="AQ14" s="17">
        <v>1.28854764634695E-2</v>
      </c>
      <c r="AR14" s="17"/>
      <c r="AS14" s="17">
        <v>8.8333248868151196E-3</v>
      </c>
      <c r="AT14" s="17">
        <v>1.26379305611827E-2</v>
      </c>
      <c r="AU14" s="17">
        <v>1.26379305611827E-2</v>
      </c>
      <c r="AV14" s="17">
        <v>2.7696516627121401E-2</v>
      </c>
      <c r="AW14" s="17">
        <v>8.7220989372037601E-3</v>
      </c>
      <c r="AX14" s="17">
        <v>7.1087311615244897E-2</v>
      </c>
      <c r="AY14" s="17">
        <v>0.108918820853574</v>
      </c>
      <c r="AZ14" s="17">
        <v>6.8497582497154597E-2</v>
      </c>
      <c r="BA14" s="17">
        <v>0</v>
      </c>
      <c r="BB14" s="17"/>
      <c r="BC14" s="17">
        <v>1.7999614018244701E-2</v>
      </c>
      <c r="BD14" s="17">
        <v>0</v>
      </c>
      <c r="BE14" s="17">
        <v>2.9736734638153701E-2</v>
      </c>
      <c r="BF14" s="17">
        <v>2.9827092589938601E-2</v>
      </c>
      <c r="BG14" s="17">
        <v>1.79088957529626E-2</v>
      </c>
      <c r="BH14" s="17">
        <v>6.4335343853568996E-2</v>
      </c>
      <c r="BI14" s="17"/>
      <c r="BJ14" s="17">
        <v>1.9545464298958801E-2</v>
      </c>
      <c r="BK14" s="17">
        <v>2.24211194442476E-2</v>
      </c>
      <c r="BL14" s="17">
        <v>9.4943836784657301E-3</v>
      </c>
      <c r="BM14" s="17">
        <v>1.47200952232193E-2</v>
      </c>
      <c r="BN14" s="17">
        <v>2.6273063050372299E-2</v>
      </c>
      <c r="BO14" s="17">
        <v>2.6381197581452201E-2</v>
      </c>
      <c r="BP14" s="17"/>
      <c r="BQ14" s="17">
        <v>1.60002915759496E-2</v>
      </c>
      <c r="BR14" s="17">
        <v>2.8002015726523902E-2</v>
      </c>
      <c r="BS14" s="17"/>
      <c r="BT14" s="17">
        <v>1.1102879547114501E-2</v>
      </c>
      <c r="BU14" s="17">
        <v>2.7067731597751801E-2</v>
      </c>
      <c r="BV14" s="17"/>
      <c r="BW14" s="17">
        <v>1.4372033765684E-2</v>
      </c>
      <c r="BX14" s="17">
        <v>2.77643349137047E-2</v>
      </c>
    </row>
    <row r="15" spans="2:76" x14ac:dyDescent="0.35">
      <c r="B15" s="18" t="s">
        <v>341</v>
      </c>
      <c r="C15" s="20">
        <v>0.86706747492032799</v>
      </c>
      <c r="D15" s="20">
        <v>0.83614247769908701</v>
      </c>
      <c r="E15" s="20">
        <v>0.89778727038962003</v>
      </c>
      <c r="F15" s="20"/>
      <c r="G15" s="20">
        <v>0.82932260536645397</v>
      </c>
      <c r="H15" s="20">
        <v>0.85104999933293302</v>
      </c>
      <c r="I15" s="20">
        <v>0.89127281198946795</v>
      </c>
      <c r="J15" s="20"/>
      <c r="K15" s="20">
        <v>0.84343093664098501</v>
      </c>
      <c r="L15" s="20">
        <v>0.83783917405670105</v>
      </c>
      <c r="M15" s="20">
        <v>0.95975062005185896</v>
      </c>
      <c r="N15" s="20">
        <v>0.875922987408014</v>
      </c>
      <c r="O15" s="20">
        <v>0.89937776882337594</v>
      </c>
      <c r="P15" s="20">
        <v>0.87017655694831497</v>
      </c>
      <c r="Q15" s="20">
        <v>0.89643934260812996</v>
      </c>
      <c r="R15" s="20">
        <v>0.83571780620777703</v>
      </c>
      <c r="S15" s="20">
        <v>0.85322351832283305</v>
      </c>
      <c r="T15" s="20">
        <v>0.86402384133281496</v>
      </c>
      <c r="U15" s="20">
        <v>0.88066120450102503</v>
      </c>
      <c r="V15" s="20">
        <v>0.929470871911528</v>
      </c>
      <c r="W15" s="20">
        <v>0.85099569867927205</v>
      </c>
      <c r="X15" s="20">
        <v>0.91635121599853497</v>
      </c>
      <c r="Y15" s="20">
        <v>0.91136698042600395</v>
      </c>
      <c r="Z15" s="20">
        <v>0.96090082648577102</v>
      </c>
      <c r="AA15" s="20"/>
      <c r="AB15" s="20">
        <v>0.89617242571748701</v>
      </c>
      <c r="AC15" s="20">
        <v>0.88552972260864904</v>
      </c>
      <c r="AD15" s="20">
        <v>0.88093678204276105</v>
      </c>
      <c r="AE15" s="20">
        <v>0.77620001601373301</v>
      </c>
      <c r="AF15" s="20"/>
      <c r="AG15" s="20">
        <v>0.87942574145529295</v>
      </c>
      <c r="AH15" s="20">
        <v>0.87916937375166804</v>
      </c>
      <c r="AI15" s="20">
        <v>0.85027851092019102</v>
      </c>
      <c r="AJ15" s="20">
        <v>0.71400097544811603</v>
      </c>
      <c r="AK15" s="20"/>
      <c r="AL15" s="20">
        <v>0.868486103301363</v>
      </c>
      <c r="AM15" s="20">
        <v>0.85464396656000996</v>
      </c>
      <c r="AN15" s="20">
        <v>0.88314800230896995</v>
      </c>
      <c r="AO15" s="20">
        <v>0.84223136010779198</v>
      </c>
      <c r="AP15" s="20">
        <v>0.94785972614655001</v>
      </c>
      <c r="AQ15" s="20">
        <v>0.86941420514594503</v>
      </c>
      <c r="AR15" s="20"/>
      <c r="AS15" s="20">
        <v>0.88818432187493501</v>
      </c>
      <c r="AT15" s="20">
        <v>0.88885256505068</v>
      </c>
      <c r="AU15" s="20">
        <v>0.88885256505068</v>
      </c>
      <c r="AV15" s="20">
        <v>0.80856200048641502</v>
      </c>
      <c r="AW15" s="20">
        <v>0.88801548112042805</v>
      </c>
      <c r="AX15" s="20">
        <v>0.85881468092383895</v>
      </c>
      <c r="AY15" s="20">
        <v>0.751180569205249</v>
      </c>
      <c r="AZ15" s="20">
        <v>0.80621351560593302</v>
      </c>
      <c r="BA15" s="20">
        <v>1</v>
      </c>
      <c r="BB15" s="20"/>
      <c r="BC15" s="20">
        <v>0.87733340913293001</v>
      </c>
      <c r="BD15" s="20">
        <v>0.877491676042504</v>
      </c>
      <c r="BE15" s="20">
        <v>0.93371608477555701</v>
      </c>
      <c r="BF15" s="20">
        <v>0.82425599836526597</v>
      </c>
      <c r="BG15" s="20">
        <v>0.86989709368184198</v>
      </c>
      <c r="BH15" s="20">
        <v>0.80519896474675001</v>
      </c>
      <c r="BI15" s="20"/>
      <c r="BJ15" s="20">
        <v>0.87393321792078904</v>
      </c>
      <c r="BK15" s="20">
        <v>0.86624169799610296</v>
      </c>
      <c r="BL15" s="20">
        <v>0.81782983237915396</v>
      </c>
      <c r="BM15" s="20">
        <v>0.88396953393751898</v>
      </c>
      <c r="BN15" s="20">
        <v>0.86848963043793403</v>
      </c>
      <c r="BO15" s="20">
        <v>0.855328140069603</v>
      </c>
      <c r="BP15" s="20"/>
      <c r="BQ15" s="20">
        <v>0.88421998333290497</v>
      </c>
      <c r="BR15" s="20">
        <v>0.82956428189354703</v>
      </c>
      <c r="BS15" s="20"/>
      <c r="BT15" s="20">
        <v>0.89523345059785697</v>
      </c>
      <c r="BU15" s="20">
        <v>0.84494748392058205</v>
      </c>
      <c r="BV15" s="20"/>
      <c r="BW15" s="20">
        <v>0.89216171881644801</v>
      </c>
      <c r="BX15" s="20">
        <v>0.83287799173810595</v>
      </c>
    </row>
    <row r="16" spans="2:76" x14ac:dyDescent="0.35">
      <c r="B16" s="18" t="s">
        <v>342</v>
      </c>
      <c r="C16" s="20">
        <v>3.6689436168150999E-2</v>
      </c>
      <c r="D16" s="20">
        <v>4.6865867907338897E-2</v>
      </c>
      <c r="E16" s="20">
        <v>2.6566472217258299E-2</v>
      </c>
      <c r="F16" s="20"/>
      <c r="G16" s="20">
        <v>1.20970757903178E-2</v>
      </c>
      <c r="H16" s="20">
        <v>5.0443983824590401E-2</v>
      </c>
      <c r="I16" s="20">
        <v>3.5677502796554003E-2</v>
      </c>
      <c r="J16" s="20"/>
      <c r="K16" s="20">
        <v>9.1669896434255806E-3</v>
      </c>
      <c r="L16" s="20">
        <v>6.3261801143096402E-2</v>
      </c>
      <c r="M16" s="20">
        <v>2.0565593358457399E-2</v>
      </c>
      <c r="N16" s="20">
        <v>3.1370187509627501E-2</v>
      </c>
      <c r="O16" s="20">
        <v>0.100622231176624</v>
      </c>
      <c r="P16" s="20">
        <v>4.2384556358595997E-2</v>
      </c>
      <c r="Q16" s="20">
        <v>2.3142465833763601E-2</v>
      </c>
      <c r="R16" s="20">
        <v>5.2574468600439198E-2</v>
      </c>
      <c r="S16" s="20">
        <v>0.100206286730532</v>
      </c>
      <c r="T16" s="20">
        <v>3.4593896763199801E-2</v>
      </c>
      <c r="U16" s="20">
        <v>2.2637525193364899E-2</v>
      </c>
      <c r="V16" s="20">
        <v>0</v>
      </c>
      <c r="W16" s="20">
        <v>0</v>
      </c>
      <c r="X16" s="20">
        <v>4.1539535146226603E-2</v>
      </c>
      <c r="Y16" s="20">
        <v>8.8633019573996205E-2</v>
      </c>
      <c r="Z16" s="20">
        <v>0</v>
      </c>
      <c r="AA16" s="20"/>
      <c r="AB16" s="20">
        <v>3.2569411748745898E-2</v>
      </c>
      <c r="AC16" s="20">
        <v>3.4558710584662498E-2</v>
      </c>
      <c r="AD16" s="20">
        <v>2.6459408223396302E-2</v>
      </c>
      <c r="AE16" s="20">
        <v>6.5398928091934094E-2</v>
      </c>
      <c r="AF16" s="20"/>
      <c r="AG16" s="20">
        <v>3.4999021282692999E-2</v>
      </c>
      <c r="AH16" s="20">
        <v>0</v>
      </c>
      <c r="AI16" s="20">
        <v>4.7557544902652203E-2</v>
      </c>
      <c r="AJ16" s="20">
        <v>8.9168265275055794E-2</v>
      </c>
      <c r="AK16" s="20"/>
      <c r="AL16" s="20">
        <v>3.70549705548988E-2</v>
      </c>
      <c r="AM16" s="20">
        <v>3.89602330663305E-2</v>
      </c>
      <c r="AN16" s="20">
        <v>2.2967326317789201E-2</v>
      </c>
      <c r="AO16" s="20">
        <v>2.9935484331372601E-2</v>
      </c>
      <c r="AP16" s="20">
        <v>5.2140273853450103E-2</v>
      </c>
      <c r="AQ16" s="20">
        <v>7.6534837438213196E-2</v>
      </c>
      <c r="AR16" s="20"/>
      <c r="AS16" s="20">
        <v>4.4280562288773001E-2</v>
      </c>
      <c r="AT16" s="20">
        <v>3.2131360628289099E-2</v>
      </c>
      <c r="AU16" s="20">
        <v>3.2131360628289099E-2</v>
      </c>
      <c r="AV16" s="20">
        <v>3.99817599139023E-2</v>
      </c>
      <c r="AW16" s="20">
        <v>1.69700704729949E-2</v>
      </c>
      <c r="AX16" s="20">
        <v>7.0098007460916101E-2</v>
      </c>
      <c r="AY16" s="20">
        <v>5.4741896289585E-2</v>
      </c>
      <c r="AZ16" s="20">
        <v>0</v>
      </c>
      <c r="BA16" s="20">
        <v>0</v>
      </c>
      <c r="BB16" s="20"/>
      <c r="BC16" s="20">
        <v>3.2968719335572598E-2</v>
      </c>
      <c r="BD16" s="20">
        <v>9.2063805362505996E-3</v>
      </c>
      <c r="BE16" s="20">
        <v>0</v>
      </c>
      <c r="BF16" s="20">
        <v>8.5312182833437694E-2</v>
      </c>
      <c r="BG16" s="20">
        <v>2.9744431314677099E-2</v>
      </c>
      <c r="BH16" s="20">
        <v>6.3296146722188695E-2</v>
      </c>
      <c r="BI16" s="20"/>
      <c r="BJ16" s="20">
        <v>4.2108041673963599E-2</v>
      </c>
      <c r="BK16" s="20">
        <v>2.26597123568806E-2</v>
      </c>
      <c r="BL16" s="20">
        <v>6.4655329826816904E-2</v>
      </c>
      <c r="BM16" s="20">
        <v>2.5886001467788699E-2</v>
      </c>
      <c r="BN16" s="20">
        <v>4.6987817623043E-2</v>
      </c>
      <c r="BO16" s="20">
        <v>4.9563086783721497E-2</v>
      </c>
      <c r="BP16" s="20"/>
      <c r="BQ16" s="20">
        <v>2.69914190594828E-2</v>
      </c>
      <c r="BR16" s="20">
        <v>5.7520094517132199E-2</v>
      </c>
      <c r="BS16" s="20"/>
      <c r="BT16" s="20">
        <v>3.2045461679343003E-2</v>
      </c>
      <c r="BU16" s="20">
        <v>4.0818350538407898E-2</v>
      </c>
      <c r="BV16" s="20"/>
      <c r="BW16" s="20">
        <v>2.5341709198396799E-2</v>
      </c>
      <c r="BX16" s="20">
        <v>4.9291240647264603E-2</v>
      </c>
    </row>
    <row r="17" spans="2:76" x14ac:dyDescent="0.35">
      <c r="B17" s="18" t="s">
        <v>109</v>
      </c>
      <c r="C17" s="21">
        <v>0.83037803875217697</v>
      </c>
      <c r="D17" s="21">
        <v>0.78927660979174796</v>
      </c>
      <c r="E17" s="21">
        <v>0.87122079817236198</v>
      </c>
      <c r="F17" s="21"/>
      <c r="G17" s="21">
        <v>0.81722552957613603</v>
      </c>
      <c r="H17" s="21">
        <v>0.80060601550834298</v>
      </c>
      <c r="I17" s="21">
        <v>0.85559530919291404</v>
      </c>
      <c r="J17" s="21"/>
      <c r="K17" s="21">
        <v>0.83426394699755901</v>
      </c>
      <c r="L17" s="21">
        <v>0.77457737291360496</v>
      </c>
      <c r="M17" s="21">
        <v>0.93918502669340198</v>
      </c>
      <c r="N17" s="21">
        <v>0.84455279989838605</v>
      </c>
      <c r="O17" s="21">
        <v>0.798755537646753</v>
      </c>
      <c r="P17" s="21">
        <v>0.82779200058971902</v>
      </c>
      <c r="Q17" s="21">
        <v>0.87329687677436596</v>
      </c>
      <c r="R17" s="21">
        <v>0.78314333760733801</v>
      </c>
      <c r="S17" s="21">
        <v>0.75301723159230105</v>
      </c>
      <c r="T17" s="21">
        <v>0.82942994456961505</v>
      </c>
      <c r="U17" s="21">
        <v>0.85802367930765999</v>
      </c>
      <c r="V17" s="21">
        <v>0.929470871911528</v>
      </c>
      <c r="W17" s="21">
        <v>0.85099569867927205</v>
      </c>
      <c r="X17" s="21">
        <v>0.87481168085230798</v>
      </c>
      <c r="Y17" s="21">
        <v>0.82273396085200701</v>
      </c>
      <c r="Z17" s="21">
        <v>0.96090082648577102</v>
      </c>
      <c r="AA17" s="21"/>
      <c r="AB17" s="21">
        <v>0.86360301396874095</v>
      </c>
      <c r="AC17" s="21">
        <v>0.85097101202398595</v>
      </c>
      <c r="AD17" s="21">
        <v>0.85447737381936495</v>
      </c>
      <c r="AE17" s="21">
        <v>0.71080108792179897</v>
      </c>
      <c r="AF17" s="21"/>
      <c r="AG17" s="21">
        <v>0.84442672017260001</v>
      </c>
      <c r="AH17" s="21">
        <v>0.87916937375166804</v>
      </c>
      <c r="AI17" s="21">
        <v>0.80272096601753895</v>
      </c>
      <c r="AJ17" s="21">
        <v>0.62483271017305997</v>
      </c>
      <c r="AK17" s="21"/>
      <c r="AL17" s="21">
        <v>0.83143113274646496</v>
      </c>
      <c r="AM17" s="21">
        <v>0.81568373349367895</v>
      </c>
      <c r="AN17" s="21">
        <v>0.86018067599117998</v>
      </c>
      <c r="AO17" s="21">
        <v>0.81229587577641904</v>
      </c>
      <c r="AP17" s="21">
        <v>0.89571945229310002</v>
      </c>
      <c r="AQ17" s="21">
        <v>0.79287936770773204</v>
      </c>
      <c r="AR17" s="21"/>
      <c r="AS17" s="21">
        <v>0.84390375958616204</v>
      </c>
      <c r="AT17" s="21">
        <v>0.85672120442239097</v>
      </c>
      <c r="AU17" s="21">
        <v>0.85672120442239097</v>
      </c>
      <c r="AV17" s="21">
        <v>0.76858024057251295</v>
      </c>
      <c r="AW17" s="21">
        <v>0.87104541064743302</v>
      </c>
      <c r="AX17" s="21">
        <v>0.78871667346292296</v>
      </c>
      <c r="AY17" s="21">
        <v>0.69643867291566397</v>
      </c>
      <c r="AZ17" s="21">
        <v>0.80621351560593302</v>
      </c>
      <c r="BA17" s="21">
        <v>1</v>
      </c>
      <c r="BB17" s="21"/>
      <c r="BC17" s="21">
        <v>0.84436468979735702</v>
      </c>
      <c r="BD17" s="21">
        <v>0.868285295506253</v>
      </c>
      <c r="BE17" s="21">
        <v>0.93371608477555701</v>
      </c>
      <c r="BF17" s="21">
        <v>0.73894381553182797</v>
      </c>
      <c r="BG17" s="21">
        <v>0.84015266236716502</v>
      </c>
      <c r="BH17" s="21">
        <v>0.74190281802456104</v>
      </c>
      <c r="BI17" s="21"/>
      <c r="BJ17" s="21">
        <v>0.83182517624682595</v>
      </c>
      <c r="BK17" s="21">
        <v>0.84358198563922204</v>
      </c>
      <c r="BL17" s="21">
        <v>0.75317450255233698</v>
      </c>
      <c r="BM17" s="21">
        <v>0.85808353246973101</v>
      </c>
      <c r="BN17" s="21">
        <v>0.82150181281489099</v>
      </c>
      <c r="BO17" s="21">
        <v>0.80576505328588199</v>
      </c>
      <c r="BP17" s="21"/>
      <c r="BQ17" s="21">
        <v>0.85722856427342198</v>
      </c>
      <c r="BR17" s="21">
        <v>0.772044187376415</v>
      </c>
      <c r="BS17" s="21"/>
      <c r="BT17" s="21">
        <v>0.863187988918514</v>
      </c>
      <c r="BU17" s="21">
        <v>0.80412913338217396</v>
      </c>
      <c r="BV17" s="21"/>
      <c r="BW17" s="21">
        <v>0.86682000961805095</v>
      </c>
      <c r="BX17" s="21">
        <v>0.78358675109084097</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0.194687885350915</v>
      </c>
      <c r="D9" s="17">
        <v>0.174829475987999</v>
      </c>
      <c r="E9" s="17">
        <v>0.214972589708084</v>
      </c>
      <c r="F9" s="17"/>
      <c r="G9" s="17">
        <v>0.18285437358321899</v>
      </c>
      <c r="H9" s="17">
        <v>0.20743960024534699</v>
      </c>
      <c r="I9" s="17">
        <v>0.18994591597138899</v>
      </c>
      <c r="J9" s="17"/>
      <c r="K9" s="17">
        <v>0.15906194959946299</v>
      </c>
      <c r="L9" s="17">
        <v>0.178859451370283</v>
      </c>
      <c r="M9" s="17">
        <v>0.25938453793273297</v>
      </c>
      <c r="N9" s="17">
        <v>0.155051736848864</v>
      </c>
      <c r="O9" s="17">
        <v>0.100528162972845</v>
      </c>
      <c r="P9" s="17">
        <v>0.220128602599337</v>
      </c>
      <c r="Q9" s="17">
        <v>0.22947912129034201</v>
      </c>
      <c r="R9" s="17">
        <v>0.24331899624790501</v>
      </c>
      <c r="S9" s="17">
        <v>0.18541555661197701</v>
      </c>
      <c r="T9" s="17">
        <v>0.21273336058685899</v>
      </c>
      <c r="U9" s="17">
        <v>0.17593577151334999</v>
      </c>
      <c r="V9" s="17">
        <v>0.28488474912774697</v>
      </c>
      <c r="W9" s="17">
        <v>0.13581563906621399</v>
      </c>
      <c r="X9" s="17">
        <v>4.1539535146226603E-2</v>
      </c>
      <c r="Y9" s="17">
        <v>0.181868860413231</v>
      </c>
      <c r="Z9" s="17">
        <v>0.32749218545250303</v>
      </c>
      <c r="AA9" s="17"/>
      <c r="AB9" s="17">
        <v>0.201032299767124</v>
      </c>
      <c r="AC9" s="17">
        <v>0.223526690107031</v>
      </c>
      <c r="AD9" s="17">
        <v>0.15717939974237899</v>
      </c>
      <c r="AE9" s="17">
        <v>0.15930780761628399</v>
      </c>
      <c r="AF9" s="17"/>
      <c r="AG9" s="17">
        <v>0.20380885667955301</v>
      </c>
      <c r="AH9" s="17">
        <v>0.13569758561912099</v>
      </c>
      <c r="AI9" s="17">
        <v>0.20711309046953499</v>
      </c>
      <c r="AJ9" s="17">
        <v>0.206922581587067</v>
      </c>
      <c r="AK9" s="17"/>
      <c r="AL9" s="17">
        <v>0.175644841051522</v>
      </c>
      <c r="AM9" s="17">
        <v>0.16522247412316399</v>
      </c>
      <c r="AN9" s="17">
        <v>0.30066264312885199</v>
      </c>
      <c r="AO9" s="17">
        <v>0.100463719894723</v>
      </c>
      <c r="AP9" s="17">
        <v>0.211171474998924</v>
      </c>
      <c r="AQ9" s="17">
        <v>0.247335230436454</v>
      </c>
      <c r="AR9" s="17"/>
      <c r="AS9" s="17">
        <v>0.192664890272192</v>
      </c>
      <c r="AT9" s="17">
        <v>0.14453923339407099</v>
      </c>
      <c r="AU9" s="17">
        <v>0.14453923339407099</v>
      </c>
      <c r="AV9" s="17">
        <v>0.18107287705421601</v>
      </c>
      <c r="AW9" s="17">
        <v>0.20224844547731299</v>
      </c>
      <c r="AX9" s="17">
        <v>0.36729485884469398</v>
      </c>
      <c r="AY9" s="17">
        <v>0.179123427068928</v>
      </c>
      <c r="AZ9" s="17">
        <v>0.17017970600178001</v>
      </c>
      <c r="BA9" s="17">
        <v>0.68594066336019799</v>
      </c>
      <c r="BB9" s="17"/>
      <c r="BC9" s="17">
        <v>0.173210124784209</v>
      </c>
      <c r="BD9" s="17">
        <v>0.162989034019065</v>
      </c>
      <c r="BE9" s="17">
        <v>0.25236549139711401</v>
      </c>
      <c r="BF9" s="17">
        <v>0.21803800858823999</v>
      </c>
      <c r="BG9" s="17">
        <v>0.204237974605327</v>
      </c>
      <c r="BH9" s="17">
        <v>0.35532702006044597</v>
      </c>
      <c r="BI9" s="17"/>
      <c r="BJ9" s="17">
        <v>0.20699476276825299</v>
      </c>
      <c r="BK9" s="17">
        <v>0.20282295437248701</v>
      </c>
      <c r="BL9" s="17">
        <v>0.20283984160301499</v>
      </c>
      <c r="BM9" s="17">
        <v>0.190775492910329</v>
      </c>
      <c r="BN9" s="17">
        <v>0.19317424066663999</v>
      </c>
      <c r="BO9" s="17">
        <v>0.162287045220917</v>
      </c>
      <c r="BP9" s="17"/>
      <c r="BQ9" s="17">
        <v>0.18648382225341401</v>
      </c>
      <c r="BR9" s="17">
        <v>0.21137944678859399</v>
      </c>
      <c r="BS9" s="17"/>
      <c r="BT9" s="17">
        <v>0.16890142540598099</v>
      </c>
      <c r="BU9" s="17">
        <v>0.217529828874125</v>
      </c>
      <c r="BV9" s="17"/>
      <c r="BW9" s="17">
        <v>0.225300518292815</v>
      </c>
      <c r="BX9" s="17">
        <v>0.146864595587198</v>
      </c>
    </row>
    <row r="10" spans="2:76" x14ac:dyDescent="0.35">
      <c r="B10" s="18" t="s">
        <v>337</v>
      </c>
      <c r="C10" s="17">
        <v>0.313516995770381</v>
      </c>
      <c r="D10" s="17">
        <v>0.318315657279997</v>
      </c>
      <c r="E10" s="17">
        <v>0.30933382618384803</v>
      </c>
      <c r="F10" s="17"/>
      <c r="G10" s="17">
        <v>0.39619019334857802</v>
      </c>
      <c r="H10" s="17">
        <v>0.30169071590498697</v>
      </c>
      <c r="I10" s="17">
        <v>0.29304415429869302</v>
      </c>
      <c r="J10" s="17"/>
      <c r="K10" s="17">
        <v>0.34630933044457501</v>
      </c>
      <c r="L10" s="17">
        <v>0.29910841335508798</v>
      </c>
      <c r="M10" s="17">
        <v>0.25678053863574002</v>
      </c>
      <c r="N10" s="17">
        <v>0.411529824240492</v>
      </c>
      <c r="O10" s="17">
        <v>0.50028231430452197</v>
      </c>
      <c r="P10" s="17">
        <v>0.34186868059022801</v>
      </c>
      <c r="Q10" s="17">
        <v>0.306109864256005</v>
      </c>
      <c r="R10" s="17">
        <v>0.29791205770414197</v>
      </c>
      <c r="S10" s="17">
        <v>0.416541023348517</v>
      </c>
      <c r="T10" s="17">
        <v>0.29988253698700601</v>
      </c>
      <c r="U10" s="17">
        <v>0.30795493525408801</v>
      </c>
      <c r="V10" s="17">
        <v>0.280114230286932</v>
      </c>
      <c r="W10" s="17">
        <v>0.33339702074486099</v>
      </c>
      <c r="X10" s="17">
        <v>0.20740725770271301</v>
      </c>
      <c r="Y10" s="17">
        <v>0.38976474938182198</v>
      </c>
      <c r="Z10" s="17">
        <v>0.242267734443876</v>
      </c>
      <c r="AA10" s="17"/>
      <c r="AB10" s="17">
        <v>0.304096803411608</v>
      </c>
      <c r="AC10" s="17">
        <v>0.31744558702269399</v>
      </c>
      <c r="AD10" s="17">
        <v>0.28204540082000201</v>
      </c>
      <c r="AE10" s="17">
        <v>0.32560582536601601</v>
      </c>
      <c r="AF10" s="17"/>
      <c r="AG10" s="17">
        <v>0.31906372811198702</v>
      </c>
      <c r="AH10" s="17">
        <v>0.36230321264363602</v>
      </c>
      <c r="AI10" s="17">
        <v>0.28434913732515299</v>
      </c>
      <c r="AJ10" s="17">
        <v>0.30998714764864199</v>
      </c>
      <c r="AK10" s="17"/>
      <c r="AL10" s="17">
        <v>0.35498849758078599</v>
      </c>
      <c r="AM10" s="17">
        <v>0.300632568547757</v>
      </c>
      <c r="AN10" s="17">
        <v>0.396776242873146</v>
      </c>
      <c r="AO10" s="17">
        <v>0.28941371741710298</v>
      </c>
      <c r="AP10" s="17">
        <v>0.220321790266262</v>
      </c>
      <c r="AQ10" s="17">
        <v>0.34475811064745998</v>
      </c>
      <c r="AR10" s="17"/>
      <c r="AS10" s="17">
        <v>0.29388673223203998</v>
      </c>
      <c r="AT10" s="17">
        <v>0.32227837993841202</v>
      </c>
      <c r="AU10" s="17">
        <v>0.32227837993841202</v>
      </c>
      <c r="AV10" s="17">
        <v>0.34173660518659998</v>
      </c>
      <c r="AW10" s="17">
        <v>0.30128574040796302</v>
      </c>
      <c r="AX10" s="17">
        <v>0.26634554366077501</v>
      </c>
      <c r="AY10" s="17">
        <v>0.27455458740337202</v>
      </c>
      <c r="AZ10" s="17">
        <v>0.50663003307588705</v>
      </c>
      <c r="BA10" s="17">
        <v>0.31405933663980201</v>
      </c>
      <c r="BB10" s="17"/>
      <c r="BC10" s="17">
        <v>0.32201358233959798</v>
      </c>
      <c r="BD10" s="17">
        <v>0.37743786029413301</v>
      </c>
      <c r="BE10" s="17">
        <v>0.294819887326219</v>
      </c>
      <c r="BF10" s="17">
        <v>0.31915619852107002</v>
      </c>
      <c r="BG10" s="17">
        <v>0.27817044205112901</v>
      </c>
      <c r="BH10" s="17">
        <v>0.58033763608598499</v>
      </c>
      <c r="BI10" s="17"/>
      <c r="BJ10" s="17">
        <v>0.32309049691601399</v>
      </c>
      <c r="BK10" s="17">
        <v>0.30072608439144899</v>
      </c>
      <c r="BL10" s="17">
        <v>0.25302255743184399</v>
      </c>
      <c r="BM10" s="17">
        <v>0.33511415719669302</v>
      </c>
      <c r="BN10" s="17">
        <v>0.31071820328211502</v>
      </c>
      <c r="BO10" s="17">
        <v>0.32942668798259001</v>
      </c>
      <c r="BP10" s="17"/>
      <c r="BQ10" s="17">
        <v>0.31631768118499398</v>
      </c>
      <c r="BR10" s="17">
        <v>0.30345670435175898</v>
      </c>
      <c r="BS10" s="17"/>
      <c r="BT10" s="17">
        <v>0.32921398676545599</v>
      </c>
      <c r="BU10" s="17">
        <v>0.30019639780546198</v>
      </c>
      <c r="BV10" s="17"/>
      <c r="BW10" s="17">
        <v>0.338386614411395</v>
      </c>
      <c r="BX10" s="17">
        <v>0.27578860864347599</v>
      </c>
    </row>
    <row r="11" spans="2:76" x14ac:dyDescent="0.35">
      <c r="B11" s="18" t="s">
        <v>338</v>
      </c>
      <c r="C11" s="17">
        <v>0.23204328756258399</v>
      </c>
      <c r="D11" s="17">
        <v>0.24741190498861099</v>
      </c>
      <c r="E11" s="17">
        <v>0.215114671341678</v>
      </c>
      <c r="F11" s="17"/>
      <c r="G11" s="17">
        <v>0.208057571287765</v>
      </c>
      <c r="H11" s="17">
        <v>0.219801909558797</v>
      </c>
      <c r="I11" s="17">
        <v>0.248856124251816</v>
      </c>
      <c r="J11" s="17"/>
      <c r="K11" s="17">
        <v>0.27484624636045601</v>
      </c>
      <c r="L11" s="17">
        <v>0.24624998923168301</v>
      </c>
      <c r="M11" s="17">
        <v>0.22996829229830801</v>
      </c>
      <c r="N11" s="17">
        <v>0.279000489659115</v>
      </c>
      <c r="O11" s="17">
        <v>9.8566391694175207E-2</v>
      </c>
      <c r="P11" s="17">
        <v>8.6002432125562897E-2</v>
      </c>
      <c r="Q11" s="17">
        <v>0.20714061186090599</v>
      </c>
      <c r="R11" s="17">
        <v>0.199621827074102</v>
      </c>
      <c r="S11" s="17">
        <v>0.14007920225050799</v>
      </c>
      <c r="T11" s="17">
        <v>0.25299476560696099</v>
      </c>
      <c r="U11" s="17">
        <v>0.17763095524855599</v>
      </c>
      <c r="V11" s="17">
        <v>0.15377156932387601</v>
      </c>
      <c r="W11" s="17">
        <v>0.21962543032486201</v>
      </c>
      <c r="X11" s="17">
        <v>0.33248114569923798</v>
      </c>
      <c r="Y11" s="17">
        <v>0.18499574077376399</v>
      </c>
      <c r="Z11" s="17">
        <v>0.23396561534749399</v>
      </c>
      <c r="AA11" s="17"/>
      <c r="AB11" s="17">
        <v>0.23719971275691401</v>
      </c>
      <c r="AC11" s="17">
        <v>0.21911497398114799</v>
      </c>
      <c r="AD11" s="17">
        <v>0.26286899034306899</v>
      </c>
      <c r="AE11" s="17">
        <v>0.223198282073822</v>
      </c>
      <c r="AF11" s="17"/>
      <c r="AG11" s="17">
        <v>0.22018446786481699</v>
      </c>
      <c r="AH11" s="17">
        <v>0.21239550080845901</v>
      </c>
      <c r="AI11" s="17">
        <v>0.25492025716620398</v>
      </c>
      <c r="AJ11" s="17">
        <v>0.24947748895644001</v>
      </c>
      <c r="AK11" s="17"/>
      <c r="AL11" s="17">
        <v>0.23496222778870601</v>
      </c>
      <c r="AM11" s="17">
        <v>0.24965187820954399</v>
      </c>
      <c r="AN11" s="17">
        <v>0.16004113228064801</v>
      </c>
      <c r="AO11" s="17">
        <v>0.35783063490866202</v>
      </c>
      <c r="AP11" s="17">
        <v>0.28606687505192202</v>
      </c>
      <c r="AQ11" s="17">
        <v>0.177519510547342</v>
      </c>
      <c r="AR11" s="17"/>
      <c r="AS11" s="17">
        <v>0.24410664743216601</v>
      </c>
      <c r="AT11" s="17">
        <v>0.23364714468304101</v>
      </c>
      <c r="AU11" s="17">
        <v>0.23364714468304101</v>
      </c>
      <c r="AV11" s="17">
        <v>0.22923353403117</v>
      </c>
      <c r="AW11" s="17">
        <v>0.25217298767107599</v>
      </c>
      <c r="AX11" s="17">
        <v>0.103696999824041</v>
      </c>
      <c r="AY11" s="17">
        <v>0.34433367480340199</v>
      </c>
      <c r="AZ11" s="17">
        <v>0.100391796944914</v>
      </c>
      <c r="BA11" s="17">
        <v>0</v>
      </c>
      <c r="BB11" s="17"/>
      <c r="BC11" s="17">
        <v>0.23703632368937899</v>
      </c>
      <c r="BD11" s="17">
        <v>0.27106435719258298</v>
      </c>
      <c r="BE11" s="17">
        <v>0.20838738004419899</v>
      </c>
      <c r="BF11" s="17">
        <v>0.14905818917549901</v>
      </c>
      <c r="BG11" s="17">
        <v>0.26533059123156499</v>
      </c>
      <c r="BH11" s="17">
        <v>0</v>
      </c>
      <c r="BI11" s="17"/>
      <c r="BJ11" s="17">
        <v>0.18690056267754601</v>
      </c>
      <c r="BK11" s="17">
        <v>0.23687321763026301</v>
      </c>
      <c r="BL11" s="17">
        <v>0.25215000901562401</v>
      </c>
      <c r="BM11" s="17">
        <v>0.23962155154093001</v>
      </c>
      <c r="BN11" s="17">
        <v>0.242530850116981</v>
      </c>
      <c r="BO11" s="17">
        <v>0.237095394609597</v>
      </c>
      <c r="BP11" s="17"/>
      <c r="BQ11" s="17">
        <v>0.22497791981491999</v>
      </c>
      <c r="BR11" s="17">
        <v>0.24921318983729501</v>
      </c>
      <c r="BS11" s="17"/>
      <c r="BT11" s="17">
        <v>0.21451042344372401</v>
      </c>
      <c r="BU11" s="17">
        <v>0.24461057263160699</v>
      </c>
      <c r="BV11" s="17"/>
      <c r="BW11" s="17">
        <v>0.226310031706276</v>
      </c>
      <c r="BX11" s="17">
        <v>0.24879011696113901</v>
      </c>
    </row>
    <row r="12" spans="2:76" x14ac:dyDescent="0.35">
      <c r="B12" s="18" t="s">
        <v>339</v>
      </c>
      <c r="C12" s="17">
        <v>8.8114171965683302E-2</v>
      </c>
      <c r="D12" s="17">
        <v>0.101588741742975</v>
      </c>
      <c r="E12" s="17">
        <v>7.4789178996944095E-2</v>
      </c>
      <c r="F12" s="17"/>
      <c r="G12" s="17">
        <v>6.1369129315446302E-2</v>
      </c>
      <c r="H12" s="17">
        <v>0.10414806937033801</v>
      </c>
      <c r="I12" s="17">
        <v>8.6267612793761203E-2</v>
      </c>
      <c r="J12" s="17"/>
      <c r="K12" s="17">
        <v>9.45271131334844E-2</v>
      </c>
      <c r="L12" s="17">
        <v>8.6154354115004494E-2</v>
      </c>
      <c r="M12" s="17">
        <v>4.0235032708533E-2</v>
      </c>
      <c r="N12" s="17">
        <v>3.03702635503964E-2</v>
      </c>
      <c r="O12" s="17">
        <v>0.100622231176624</v>
      </c>
      <c r="P12" s="17">
        <v>0.18002327922087299</v>
      </c>
      <c r="Q12" s="17">
        <v>9.8994879544139602E-2</v>
      </c>
      <c r="R12" s="17">
        <v>8.1398420579175096E-2</v>
      </c>
      <c r="S12" s="17">
        <v>0.101709662622663</v>
      </c>
      <c r="T12" s="17">
        <v>7.4164844209845093E-2</v>
      </c>
      <c r="U12" s="17">
        <v>0.119965601052049</v>
      </c>
      <c r="V12" s="17">
        <v>6.9217486292294697E-2</v>
      </c>
      <c r="W12" s="17">
        <v>0.124762356154967</v>
      </c>
      <c r="X12" s="17">
        <v>8.2307311262666202E-2</v>
      </c>
      <c r="Y12" s="17">
        <v>0.11849168151010001</v>
      </c>
      <c r="Z12" s="17">
        <v>7.8514306219464897E-2</v>
      </c>
      <c r="AA12" s="17"/>
      <c r="AB12" s="17">
        <v>3.8405982496831997E-2</v>
      </c>
      <c r="AC12" s="17">
        <v>9.4364799940249003E-2</v>
      </c>
      <c r="AD12" s="17">
        <v>0.11871558964746801</v>
      </c>
      <c r="AE12" s="17">
        <v>0.129500168177587</v>
      </c>
      <c r="AF12" s="17"/>
      <c r="AG12" s="17">
        <v>8.5537474217886003E-2</v>
      </c>
      <c r="AH12" s="17">
        <v>0.13592501842733401</v>
      </c>
      <c r="AI12" s="17">
        <v>0.102567157981635</v>
      </c>
      <c r="AJ12" s="17">
        <v>0</v>
      </c>
      <c r="AK12" s="17"/>
      <c r="AL12" s="17">
        <v>7.5418995361323807E-2</v>
      </c>
      <c r="AM12" s="17">
        <v>0.102898505637988</v>
      </c>
      <c r="AN12" s="17">
        <v>3.5696116252181199E-2</v>
      </c>
      <c r="AO12" s="17">
        <v>0.135887564835383</v>
      </c>
      <c r="AP12" s="17">
        <v>0.16756170597589201</v>
      </c>
      <c r="AQ12" s="17">
        <v>0.106832901298656</v>
      </c>
      <c r="AR12" s="17"/>
      <c r="AS12" s="17">
        <v>6.1516108400339699E-2</v>
      </c>
      <c r="AT12" s="17">
        <v>0.13263281973921401</v>
      </c>
      <c r="AU12" s="17">
        <v>0.13263281973921401</v>
      </c>
      <c r="AV12" s="17">
        <v>0.114944479184382</v>
      </c>
      <c r="AW12" s="17">
        <v>0.15073112739449299</v>
      </c>
      <c r="AX12" s="17">
        <v>3.7435144528610298E-2</v>
      </c>
      <c r="AY12" s="17">
        <v>9.3069489870723304E-2</v>
      </c>
      <c r="AZ12" s="17">
        <v>8.7259918025921202E-2</v>
      </c>
      <c r="BA12" s="17">
        <v>0</v>
      </c>
      <c r="BB12" s="17"/>
      <c r="BC12" s="17">
        <v>0.10245303459237499</v>
      </c>
      <c r="BD12" s="17">
        <v>7.7973380355783897E-2</v>
      </c>
      <c r="BE12" s="17">
        <v>8.6308970960725401E-2</v>
      </c>
      <c r="BF12" s="17">
        <v>0.10357766778392</v>
      </c>
      <c r="BG12" s="17">
        <v>7.5241240524106995E-2</v>
      </c>
      <c r="BH12" s="17">
        <v>0</v>
      </c>
      <c r="BI12" s="17"/>
      <c r="BJ12" s="17">
        <v>0.13198215947721401</v>
      </c>
      <c r="BK12" s="17">
        <v>8.9145001185543596E-2</v>
      </c>
      <c r="BL12" s="17">
        <v>9.7875455307442794E-2</v>
      </c>
      <c r="BM12" s="17">
        <v>5.7414264260935599E-2</v>
      </c>
      <c r="BN12" s="17">
        <v>9.2831600787298393E-2</v>
      </c>
      <c r="BO12" s="17">
        <v>8.2550875823502803E-2</v>
      </c>
      <c r="BP12" s="17"/>
      <c r="BQ12" s="17">
        <v>9.8931804326852196E-2</v>
      </c>
      <c r="BR12" s="17">
        <v>6.6131878208470704E-2</v>
      </c>
      <c r="BS12" s="17"/>
      <c r="BT12" s="17">
        <v>0.102806554114969</v>
      </c>
      <c r="BU12" s="17">
        <v>7.6961992892107603E-2</v>
      </c>
      <c r="BV12" s="17"/>
      <c r="BW12" s="17">
        <v>6.8039875634932703E-2</v>
      </c>
      <c r="BX12" s="17">
        <v>0.12177765443649</v>
      </c>
    </row>
    <row r="13" spans="2:76" x14ac:dyDescent="0.35">
      <c r="B13" s="18" t="s">
        <v>340</v>
      </c>
      <c r="C13" s="17">
        <v>3.3925846487207E-2</v>
      </c>
      <c r="D13" s="17">
        <v>3.1926900384294202E-2</v>
      </c>
      <c r="E13" s="17">
        <v>3.5996256421455403E-2</v>
      </c>
      <c r="F13" s="17"/>
      <c r="G13" s="17">
        <v>2.1374851177677599E-2</v>
      </c>
      <c r="H13" s="17">
        <v>2.7696424468595798E-2</v>
      </c>
      <c r="I13" s="17">
        <v>4.2601306417102698E-2</v>
      </c>
      <c r="J13" s="17"/>
      <c r="K13" s="17">
        <v>1.0630864859305001E-2</v>
      </c>
      <c r="L13" s="17">
        <v>6.0148943332690198E-2</v>
      </c>
      <c r="M13" s="17">
        <v>2.0584837402809301E-2</v>
      </c>
      <c r="N13" s="17">
        <v>0</v>
      </c>
      <c r="O13" s="17">
        <v>0</v>
      </c>
      <c r="P13" s="17">
        <v>8.5130991627729996E-2</v>
      </c>
      <c r="Q13" s="17">
        <v>2.7171719070069301E-2</v>
      </c>
      <c r="R13" s="17">
        <v>2.28832141879707E-2</v>
      </c>
      <c r="S13" s="17">
        <v>0</v>
      </c>
      <c r="T13" s="17">
        <v>3.4814525570177099E-2</v>
      </c>
      <c r="U13" s="17">
        <v>4.1965346960000101E-2</v>
      </c>
      <c r="V13" s="17">
        <v>0</v>
      </c>
      <c r="W13" s="17">
        <v>3.6083614438081203E-2</v>
      </c>
      <c r="X13" s="17">
        <v>9.0231186020696699E-2</v>
      </c>
      <c r="Y13" s="17">
        <v>2.9839976174719899E-2</v>
      </c>
      <c r="Z13" s="17">
        <v>3.9062621064748303E-2</v>
      </c>
      <c r="AA13" s="17"/>
      <c r="AB13" s="17">
        <v>2.72761885846865E-2</v>
      </c>
      <c r="AC13" s="17">
        <v>2.8420330935179101E-2</v>
      </c>
      <c r="AD13" s="17">
        <v>5.3547935536872399E-2</v>
      </c>
      <c r="AE13" s="17">
        <v>4.5719171149371601E-2</v>
      </c>
      <c r="AF13" s="17"/>
      <c r="AG13" s="17">
        <v>3.8207867780308401E-2</v>
      </c>
      <c r="AH13" s="17">
        <v>3.1405708757494502E-2</v>
      </c>
      <c r="AI13" s="17">
        <v>2.46863177544271E-2</v>
      </c>
      <c r="AJ13" s="17">
        <v>4.7527144346789701E-2</v>
      </c>
      <c r="AK13" s="17"/>
      <c r="AL13" s="17">
        <v>3.2488691012732003E-2</v>
      </c>
      <c r="AM13" s="17">
        <v>4.2867428257439902E-2</v>
      </c>
      <c r="AN13" s="17">
        <v>3.3149928938638502E-2</v>
      </c>
      <c r="AO13" s="17">
        <v>5.3570072790580403E-2</v>
      </c>
      <c r="AP13" s="17">
        <v>6.2577814312469393E-2</v>
      </c>
      <c r="AQ13" s="17">
        <v>1.2660727239822599E-2</v>
      </c>
      <c r="AR13" s="17"/>
      <c r="AS13" s="17">
        <v>4.1041156507948498E-2</v>
      </c>
      <c r="AT13" s="17">
        <v>6.7118797370636404E-2</v>
      </c>
      <c r="AU13" s="17">
        <v>6.7118797370636404E-2</v>
      </c>
      <c r="AV13" s="17">
        <v>3.4699769563026998E-2</v>
      </c>
      <c r="AW13" s="17">
        <v>0</v>
      </c>
      <c r="AX13" s="17">
        <v>0</v>
      </c>
      <c r="AY13" s="17">
        <v>0</v>
      </c>
      <c r="AZ13" s="17">
        <v>0</v>
      </c>
      <c r="BA13" s="17">
        <v>0</v>
      </c>
      <c r="BB13" s="17"/>
      <c r="BC13" s="17">
        <v>3.7338585066976099E-2</v>
      </c>
      <c r="BD13" s="17">
        <v>2.1896694078426399E-2</v>
      </c>
      <c r="BE13" s="17">
        <v>6.4660890386217099E-2</v>
      </c>
      <c r="BF13" s="17">
        <v>4.96417913448172E-2</v>
      </c>
      <c r="BG13" s="17">
        <v>2.3693717028146401E-2</v>
      </c>
      <c r="BH13" s="17">
        <v>0</v>
      </c>
      <c r="BI13" s="17"/>
      <c r="BJ13" s="17">
        <v>1.86132211357194E-2</v>
      </c>
      <c r="BK13" s="17">
        <v>5.2748844818962998E-2</v>
      </c>
      <c r="BL13" s="17">
        <v>4.1896716509566001E-2</v>
      </c>
      <c r="BM13" s="17">
        <v>2.9307894971452E-2</v>
      </c>
      <c r="BN13" s="17">
        <v>2.5177905202411002E-2</v>
      </c>
      <c r="BO13" s="17">
        <v>3.1384620420729502E-2</v>
      </c>
      <c r="BP13" s="17"/>
      <c r="BQ13" s="17">
        <v>3.4027649217203901E-2</v>
      </c>
      <c r="BR13" s="17">
        <v>3.40404068726229E-2</v>
      </c>
      <c r="BS13" s="17"/>
      <c r="BT13" s="17">
        <v>3.4702869132683299E-2</v>
      </c>
      <c r="BU13" s="17">
        <v>3.3609901886165999E-2</v>
      </c>
      <c r="BV13" s="17"/>
      <c r="BW13" s="17">
        <v>2.24145580011815E-2</v>
      </c>
      <c r="BX13" s="17">
        <v>4.24471780770386E-2</v>
      </c>
    </row>
    <row r="14" spans="2:76" x14ac:dyDescent="0.35">
      <c r="B14" s="18" t="s">
        <v>178</v>
      </c>
      <c r="C14" s="17">
        <v>0.13771181286323</v>
      </c>
      <c r="D14" s="17">
        <v>0.12592731961612399</v>
      </c>
      <c r="E14" s="17">
        <v>0.14979347734799001</v>
      </c>
      <c r="F14" s="17"/>
      <c r="G14" s="17">
        <v>0.130153881287314</v>
      </c>
      <c r="H14" s="17">
        <v>0.13922328045193499</v>
      </c>
      <c r="I14" s="17">
        <v>0.13928488626723901</v>
      </c>
      <c r="J14" s="17"/>
      <c r="K14" s="17">
        <v>0.11462449560271699</v>
      </c>
      <c r="L14" s="17">
        <v>0.12947884859525199</v>
      </c>
      <c r="M14" s="17">
        <v>0.19304676102187801</v>
      </c>
      <c r="N14" s="17">
        <v>0.124047685701132</v>
      </c>
      <c r="O14" s="17">
        <v>0.200000899851833</v>
      </c>
      <c r="P14" s="17">
        <v>8.6846013836268804E-2</v>
      </c>
      <c r="Q14" s="17">
        <v>0.13110380397853799</v>
      </c>
      <c r="R14" s="17">
        <v>0.15486548420670501</v>
      </c>
      <c r="S14" s="17">
        <v>0.15625455516633499</v>
      </c>
      <c r="T14" s="17">
        <v>0.125409967039152</v>
      </c>
      <c r="U14" s="17">
        <v>0.17654738997195599</v>
      </c>
      <c r="V14" s="17">
        <v>0.21201196496915001</v>
      </c>
      <c r="W14" s="17">
        <v>0.150315939271015</v>
      </c>
      <c r="X14" s="17">
        <v>0.24603356416845901</v>
      </c>
      <c r="Y14" s="17">
        <v>9.5038991746363294E-2</v>
      </c>
      <c r="Z14" s="17">
        <v>7.8697537471914505E-2</v>
      </c>
      <c r="AA14" s="17"/>
      <c r="AB14" s="17">
        <v>0.19198901298283499</v>
      </c>
      <c r="AC14" s="17">
        <v>0.117127618013699</v>
      </c>
      <c r="AD14" s="17">
        <v>0.125642683910209</v>
      </c>
      <c r="AE14" s="17">
        <v>0.11666874561691799</v>
      </c>
      <c r="AF14" s="17"/>
      <c r="AG14" s="17">
        <v>0.133197605345448</v>
      </c>
      <c r="AH14" s="17">
        <v>0.122272973743956</v>
      </c>
      <c r="AI14" s="17">
        <v>0.12636403930304499</v>
      </c>
      <c r="AJ14" s="17">
        <v>0.18608563746106199</v>
      </c>
      <c r="AK14" s="17"/>
      <c r="AL14" s="17">
        <v>0.12649674720493001</v>
      </c>
      <c r="AM14" s="17">
        <v>0.13872714522410701</v>
      </c>
      <c r="AN14" s="17">
        <v>7.3673936526533798E-2</v>
      </c>
      <c r="AO14" s="17">
        <v>6.2834290153549494E-2</v>
      </c>
      <c r="AP14" s="17">
        <v>5.2300339394530597E-2</v>
      </c>
      <c r="AQ14" s="17">
        <v>0.11089351983026501</v>
      </c>
      <c r="AR14" s="17"/>
      <c r="AS14" s="17">
        <v>0.166784465155314</v>
      </c>
      <c r="AT14" s="17">
        <v>9.9783624874625096E-2</v>
      </c>
      <c r="AU14" s="17">
        <v>9.9783624874625096E-2</v>
      </c>
      <c r="AV14" s="17">
        <v>9.8312734980604694E-2</v>
      </c>
      <c r="AW14" s="17">
        <v>9.3561699049155594E-2</v>
      </c>
      <c r="AX14" s="17">
        <v>0.22522745314188</v>
      </c>
      <c r="AY14" s="17">
        <v>0.108918820853574</v>
      </c>
      <c r="AZ14" s="17">
        <v>0.135538545951497</v>
      </c>
      <c r="BA14" s="17">
        <v>0</v>
      </c>
      <c r="BB14" s="17"/>
      <c r="BC14" s="17">
        <v>0.12794834952746301</v>
      </c>
      <c r="BD14" s="17">
        <v>8.8638674060008693E-2</v>
      </c>
      <c r="BE14" s="17">
        <v>9.3457379885524203E-2</v>
      </c>
      <c r="BF14" s="17">
        <v>0.16052814458645501</v>
      </c>
      <c r="BG14" s="17">
        <v>0.15332603455972499</v>
      </c>
      <c r="BH14" s="17">
        <v>6.4335343853568996E-2</v>
      </c>
      <c r="BI14" s="17"/>
      <c r="BJ14" s="17">
        <v>0.132418797025253</v>
      </c>
      <c r="BK14" s="17">
        <v>0.117683897601295</v>
      </c>
      <c r="BL14" s="17">
        <v>0.15221542013250799</v>
      </c>
      <c r="BM14" s="17">
        <v>0.14776663911966101</v>
      </c>
      <c r="BN14" s="17">
        <v>0.13556719994455499</v>
      </c>
      <c r="BO14" s="17">
        <v>0.15725537594266401</v>
      </c>
      <c r="BP14" s="17"/>
      <c r="BQ14" s="17">
        <v>0.13926112320261599</v>
      </c>
      <c r="BR14" s="17">
        <v>0.135778373941258</v>
      </c>
      <c r="BS14" s="17"/>
      <c r="BT14" s="17">
        <v>0.14986474113718701</v>
      </c>
      <c r="BU14" s="17">
        <v>0.127091305910532</v>
      </c>
      <c r="BV14" s="17"/>
      <c r="BW14" s="17">
        <v>0.119548401953399</v>
      </c>
      <c r="BX14" s="17">
        <v>0.164331846294658</v>
      </c>
    </row>
    <row r="15" spans="2:76" x14ac:dyDescent="0.35">
      <c r="B15" s="18" t="s">
        <v>341</v>
      </c>
      <c r="C15" s="20">
        <v>0.50820488112129603</v>
      </c>
      <c r="D15" s="20">
        <v>0.49314513326799603</v>
      </c>
      <c r="E15" s="20">
        <v>0.52430641589193305</v>
      </c>
      <c r="F15" s="20"/>
      <c r="G15" s="20">
        <v>0.57904456693179696</v>
      </c>
      <c r="H15" s="20">
        <v>0.50913031615033399</v>
      </c>
      <c r="I15" s="20">
        <v>0.48299007027008201</v>
      </c>
      <c r="J15" s="20"/>
      <c r="K15" s="20">
        <v>0.50537128004403797</v>
      </c>
      <c r="L15" s="20">
        <v>0.47796786472537101</v>
      </c>
      <c r="M15" s="20">
        <v>0.51616507656847199</v>
      </c>
      <c r="N15" s="20">
        <v>0.56658156108935598</v>
      </c>
      <c r="O15" s="20">
        <v>0.60081047727736803</v>
      </c>
      <c r="P15" s="20">
        <v>0.56199728318956499</v>
      </c>
      <c r="Q15" s="20">
        <v>0.53558898554634704</v>
      </c>
      <c r="R15" s="20">
        <v>0.54123105395204696</v>
      </c>
      <c r="S15" s="20">
        <v>0.60195657996049301</v>
      </c>
      <c r="T15" s="20">
        <v>0.51261589757386505</v>
      </c>
      <c r="U15" s="20">
        <v>0.48389070676743801</v>
      </c>
      <c r="V15" s="20">
        <v>0.56499897941467903</v>
      </c>
      <c r="W15" s="20">
        <v>0.46921265981107502</v>
      </c>
      <c r="X15" s="20">
        <v>0.248946792848939</v>
      </c>
      <c r="Y15" s="20">
        <v>0.57163360979505295</v>
      </c>
      <c r="Z15" s="20">
        <v>0.56975991989637798</v>
      </c>
      <c r="AA15" s="20"/>
      <c r="AB15" s="20">
        <v>0.50512910317873305</v>
      </c>
      <c r="AC15" s="20">
        <v>0.54097227712972495</v>
      </c>
      <c r="AD15" s="20">
        <v>0.439224800562381</v>
      </c>
      <c r="AE15" s="20">
        <v>0.4849136329823</v>
      </c>
      <c r="AF15" s="20"/>
      <c r="AG15" s="20">
        <v>0.52287258479153997</v>
      </c>
      <c r="AH15" s="20">
        <v>0.49800079826275701</v>
      </c>
      <c r="AI15" s="20">
        <v>0.49146222779468801</v>
      </c>
      <c r="AJ15" s="20">
        <v>0.51690972923570899</v>
      </c>
      <c r="AK15" s="20"/>
      <c r="AL15" s="20">
        <v>0.53063333863230799</v>
      </c>
      <c r="AM15" s="20">
        <v>0.46585504267092098</v>
      </c>
      <c r="AN15" s="20">
        <v>0.69743888600199899</v>
      </c>
      <c r="AO15" s="20">
        <v>0.389877437311826</v>
      </c>
      <c r="AP15" s="20">
        <v>0.431493265265186</v>
      </c>
      <c r="AQ15" s="20">
        <v>0.59209334108391398</v>
      </c>
      <c r="AR15" s="20"/>
      <c r="AS15" s="20">
        <v>0.48655162250423201</v>
      </c>
      <c r="AT15" s="20">
        <v>0.46681761333248301</v>
      </c>
      <c r="AU15" s="20">
        <v>0.46681761333248301</v>
      </c>
      <c r="AV15" s="20">
        <v>0.52280948224081603</v>
      </c>
      <c r="AW15" s="20">
        <v>0.50353418588527599</v>
      </c>
      <c r="AX15" s="20">
        <v>0.63364040250546905</v>
      </c>
      <c r="AY15" s="20">
        <v>0.4536780144723</v>
      </c>
      <c r="AZ15" s="20">
        <v>0.67680973907766695</v>
      </c>
      <c r="BA15" s="20">
        <v>1</v>
      </c>
      <c r="BB15" s="20"/>
      <c r="BC15" s="20">
        <v>0.49522370712380698</v>
      </c>
      <c r="BD15" s="20">
        <v>0.54042689431319801</v>
      </c>
      <c r="BE15" s="20">
        <v>0.54718537872333395</v>
      </c>
      <c r="BF15" s="20">
        <v>0.53719420710930899</v>
      </c>
      <c r="BG15" s="20">
        <v>0.48240841665645601</v>
      </c>
      <c r="BH15" s="20">
        <v>0.93566465614643102</v>
      </c>
      <c r="BI15" s="20"/>
      <c r="BJ15" s="20">
        <v>0.53008525968426701</v>
      </c>
      <c r="BK15" s="20">
        <v>0.50354903876393597</v>
      </c>
      <c r="BL15" s="20">
        <v>0.45586239903485898</v>
      </c>
      <c r="BM15" s="20">
        <v>0.52588965010702204</v>
      </c>
      <c r="BN15" s="20">
        <v>0.50389244394875499</v>
      </c>
      <c r="BO15" s="20">
        <v>0.49171373320350698</v>
      </c>
      <c r="BP15" s="20"/>
      <c r="BQ15" s="20">
        <v>0.50280150343840702</v>
      </c>
      <c r="BR15" s="20">
        <v>0.51483615114035297</v>
      </c>
      <c r="BS15" s="20"/>
      <c r="BT15" s="20">
        <v>0.49811541217143701</v>
      </c>
      <c r="BU15" s="20">
        <v>0.51772622667958701</v>
      </c>
      <c r="BV15" s="20"/>
      <c r="BW15" s="20">
        <v>0.563687132704211</v>
      </c>
      <c r="BX15" s="20">
        <v>0.42265320423067498</v>
      </c>
    </row>
    <row r="16" spans="2:76" x14ac:dyDescent="0.35">
      <c r="B16" s="18" t="s">
        <v>342</v>
      </c>
      <c r="C16" s="20">
        <v>0.12204001845289</v>
      </c>
      <c r="D16" s="20">
        <v>0.13351564212726899</v>
      </c>
      <c r="E16" s="20">
        <v>0.1107854354184</v>
      </c>
      <c r="F16" s="20"/>
      <c r="G16" s="20">
        <v>8.2743980493123995E-2</v>
      </c>
      <c r="H16" s="20">
        <v>0.13184449383893401</v>
      </c>
      <c r="I16" s="20">
        <v>0.12886891921086399</v>
      </c>
      <c r="J16" s="20"/>
      <c r="K16" s="20">
        <v>0.105157977992789</v>
      </c>
      <c r="L16" s="20">
        <v>0.14630329744769499</v>
      </c>
      <c r="M16" s="20">
        <v>6.0819870111342302E-2</v>
      </c>
      <c r="N16" s="20">
        <v>3.03702635503964E-2</v>
      </c>
      <c r="O16" s="20">
        <v>0.100622231176624</v>
      </c>
      <c r="P16" s="20">
        <v>0.26515427084860299</v>
      </c>
      <c r="Q16" s="20">
        <v>0.12616659861420901</v>
      </c>
      <c r="R16" s="20">
        <v>0.104281634767146</v>
      </c>
      <c r="S16" s="20">
        <v>0.101709662622663</v>
      </c>
      <c r="T16" s="20">
        <v>0.108979369780022</v>
      </c>
      <c r="U16" s="20">
        <v>0.16193094801204899</v>
      </c>
      <c r="V16" s="20">
        <v>6.9217486292294697E-2</v>
      </c>
      <c r="W16" s="20">
        <v>0.160845970593048</v>
      </c>
      <c r="X16" s="20">
        <v>0.17253849728336301</v>
      </c>
      <c r="Y16" s="20">
        <v>0.14833165768481901</v>
      </c>
      <c r="Z16" s="20">
        <v>0.117576927284213</v>
      </c>
      <c r="AA16" s="20"/>
      <c r="AB16" s="20">
        <v>6.5682171081518498E-2</v>
      </c>
      <c r="AC16" s="20">
        <v>0.122785130875428</v>
      </c>
      <c r="AD16" s="20">
        <v>0.17226352518434099</v>
      </c>
      <c r="AE16" s="20">
        <v>0.17521933932695899</v>
      </c>
      <c r="AF16" s="20"/>
      <c r="AG16" s="20">
        <v>0.12374534199819399</v>
      </c>
      <c r="AH16" s="20">
        <v>0.167330727184828</v>
      </c>
      <c r="AI16" s="20">
        <v>0.12725347573606199</v>
      </c>
      <c r="AJ16" s="20">
        <v>4.7527144346789701E-2</v>
      </c>
      <c r="AK16" s="20"/>
      <c r="AL16" s="20">
        <v>0.107907686374056</v>
      </c>
      <c r="AM16" s="20">
        <v>0.145765933895428</v>
      </c>
      <c r="AN16" s="20">
        <v>6.8846045190819702E-2</v>
      </c>
      <c r="AO16" s="20">
        <v>0.18945763762596299</v>
      </c>
      <c r="AP16" s="20">
        <v>0.23013952028836099</v>
      </c>
      <c r="AQ16" s="20">
        <v>0.119493628538479</v>
      </c>
      <c r="AR16" s="20"/>
      <c r="AS16" s="20">
        <v>0.102557264908288</v>
      </c>
      <c r="AT16" s="20">
        <v>0.19975161710985101</v>
      </c>
      <c r="AU16" s="20">
        <v>0.19975161710985101</v>
      </c>
      <c r="AV16" s="20">
        <v>0.149644248747409</v>
      </c>
      <c r="AW16" s="20">
        <v>0.15073112739449299</v>
      </c>
      <c r="AX16" s="20">
        <v>3.7435144528610298E-2</v>
      </c>
      <c r="AY16" s="20">
        <v>9.3069489870723304E-2</v>
      </c>
      <c r="AZ16" s="20">
        <v>8.7259918025921202E-2</v>
      </c>
      <c r="BA16" s="20">
        <v>0</v>
      </c>
      <c r="BB16" s="20"/>
      <c r="BC16" s="20">
        <v>0.139791619659351</v>
      </c>
      <c r="BD16" s="20">
        <v>9.9870074434210296E-2</v>
      </c>
      <c r="BE16" s="20">
        <v>0.15096986134694201</v>
      </c>
      <c r="BF16" s="20">
        <v>0.153219459128737</v>
      </c>
      <c r="BG16" s="20">
        <v>9.89349575522534E-2</v>
      </c>
      <c r="BH16" s="20">
        <v>0</v>
      </c>
      <c r="BI16" s="20"/>
      <c r="BJ16" s="20">
        <v>0.15059538061293401</v>
      </c>
      <c r="BK16" s="20">
        <v>0.141893846004507</v>
      </c>
      <c r="BL16" s="20">
        <v>0.13977217181700899</v>
      </c>
      <c r="BM16" s="20">
        <v>8.6722159232387602E-2</v>
      </c>
      <c r="BN16" s="20">
        <v>0.118009505989709</v>
      </c>
      <c r="BO16" s="20">
        <v>0.11393549624423201</v>
      </c>
      <c r="BP16" s="20"/>
      <c r="BQ16" s="20">
        <v>0.132959453544056</v>
      </c>
      <c r="BR16" s="20">
        <v>0.10017228508109401</v>
      </c>
      <c r="BS16" s="20"/>
      <c r="BT16" s="20">
        <v>0.137509423247652</v>
      </c>
      <c r="BU16" s="20">
        <v>0.110571894778274</v>
      </c>
      <c r="BV16" s="20"/>
      <c r="BW16" s="20">
        <v>9.0454433636114204E-2</v>
      </c>
      <c r="BX16" s="20">
        <v>0.16422483251352901</v>
      </c>
    </row>
    <row r="17" spans="2:76" x14ac:dyDescent="0.35">
      <c r="B17" s="18" t="s">
        <v>109</v>
      </c>
      <c r="C17" s="21">
        <v>0.38616486266840599</v>
      </c>
      <c r="D17" s="21">
        <v>0.35962949114072701</v>
      </c>
      <c r="E17" s="21">
        <v>0.41352098047353297</v>
      </c>
      <c r="F17" s="21"/>
      <c r="G17" s="21">
        <v>0.49630058643867297</v>
      </c>
      <c r="H17" s="21">
        <v>0.37728582231140001</v>
      </c>
      <c r="I17" s="21">
        <v>0.35412115105921799</v>
      </c>
      <c r="J17" s="21"/>
      <c r="K17" s="21">
        <v>0.400213302051248</v>
      </c>
      <c r="L17" s="21">
        <v>0.33166456727767601</v>
      </c>
      <c r="M17" s="21">
        <v>0.45534520645713</v>
      </c>
      <c r="N17" s="21">
        <v>0.53621129753896002</v>
      </c>
      <c r="O17" s="21">
        <v>0.50018824610074397</v>
      </c>
      <c r="P17" s="21">
        <v>0.296843012340962</v>
      </c>
      <c r="Q17" s="21">
        <v>0.409422386932138</v>
      </c>
      <c r="R17" s="21">
        <v>0.43694941918490099</v>
      </c>
      <c r="S17" s="21">
        <v>0.50024691733783</v>
      </c>
      <c r="T17" s="21">
        <v>0.40363652779384301</v>
      </c>
      <c r="U17" s="21">
        <v>0.32195975875538901</v>
      </c>
      <c r="V17" s="21">
        <v>0.49578149312238501</v>
      </c>
      <c r="W17" s="21">
        <v>0.30836668921802701</v>
      </c>
      <c r="X17" s="21">
        <v>7.6408295565576295E-2</v>
      </c>
      <c r="Y17" s="21">
        <v>0.42330195211023403</v>
      </c>
      <c r="Z17" s="21">
        <v>0.45218299261216499</v>
      </c>
      <c r="AA17" s="21"/>
      <c r="AB17" s="21">
        <v>0.43944693209721403</v>
      </c>
      <c r="AC17" s="21">
        <v>0.41818714625429698</v>
      </c>
      <c r="AD17" s="21">
        <v>0.26696127537803999</v>
      </c>
      <c r="AE17" s="21">
        <v>0.30969429365534201</v>
      </c>
      <c r="AF17" s="21"/>
      <c r="AG17" s="21">
        <v>0.39912724279334599</v>
      </c>
      <c r="AH17" s="21">
        <v>0.33067007107792901</v>
      </c>
      <c r="AI17" s="21">
        <v>0.36420875205862602</v>
      </c>
      <c r="AJ17" s="21">
        <v>0.46938258488891899</v>
      </c>
      <c r="AK17" s="21"/>
      <c r="AL17" s="21">
        <v>0.42272565225825298</v>
      </c>
      <c r="AM17" s="21">
        <v>0.32008910877549301</v>
      </c>
      <c r="AN17" s="21">
        <v>0.62859284081117905</v>
      </c>
      <c r="AO17" s="21">
        <v>0.20041979968586299</v>
      </c>
      <c r="AP17" s="21">
        <v>0.20135374497682501</v>
      </c>
      <c r="AQ17" s="21">
        <v>0.47259971254543498</v>
      </c>
      <c r="AR17" s="21"/>
      <c r="AS17" s="21">
        <v>0.38399435759594402</v>
      </c>
      <c r="AT17" s="21">
        <v>0.267065996222632</v>
      </c>
      <c r="AU17" s="21">
        <v>0.267065996222632</v>
      </c>
      <c r="AV17" s="21">
        <v>0.37316523349340702</v>
      </c>
      <c r="AW17" s="21">
        <v>0.35280305849078297</v>
      </c>
      <c r="AX17" s="21">
        <v>0.59620525797685897</v>
      </c>
      <c r="AY17" s="21">
        <v>0.360608524601577</v>
      </c>
      <c r="AZ17" s="21">
        <v>0.58954982105174603</v>
      </c>
      <c r="BA17" s="21">
        <v>1</v>
      </c>
      <c r="BB17" s="21"/>
      <c r="BC17" s="21">
        <v>0.35543208746445598</v>
      </c>
      <c r="BD17" s="21">
        <v>0.44055681987898798</v>
      </c>
      <c r="BE17" s="21">
        <v>0.39621551737639099</v>
      </c>
      <c r="BF17" s="21">
        <v>0.38397474798057202</v>
      </c>
      <c r="BG17" s="21">
        <v>0.383473459104203</v>
      </c>
      <c r="BH17" s="21">
        <v>0.93566465614643102</v>
      </c>
      <c r="BI17" s="21"/>
      <c r="BJ17" s="21">
        <v>0.37948987907133302</v>
      </c>
      <c r="BK17" s="21">
        <v>0.36165519275942898</v>
      </c>
      <c r="BL17" s="21">
        <v>0.31609022721785002</v>
      </c>
      <c r="BM17" s="21">
        <v>0.43916749087463403</v>
      </c>
      <c r="BN17" s="21">
        <v>0.38588293795904499</v>
      </c>
      <c r="BO17" s="21">
        <v>0.37777823695927498</v>
      </c>
      <c r="BP17" s="21"/>
      <c r="BQ17" s="21">
        <v>0.36984204989435099</v>
      </c>
      <c r="BR17" s="21">
        <v>0.41466386605925998</v>
      </c>
      <c r="BS17" s="21"/>
      <c r="BT17" s="21">
        <v>0.36060598892378498</v>
      </c>
      <c r="BU17" s="21">
        <v>0.407154331901313</v>
      </c>
      <c r="BV17" s="21"/>
      <c r="BW17" s="21">
        <v>0.47323269906809701</v>
      </c>
      <c r="BX17" s="21">
        <v>0.258428371717146</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ht="72.5" x14ac:dyDescent="0.35">
      <c r="B9" s="18" t="s">
        <v>480</v>
      </c>
      <c r="C9" s="17">
        <v>0.35912692611812802</v>
      </c>
      <c r="D9" s="17">
        <v>0.41883656016647502</v>
      </c>
      <c r="E9" s="17">
        <v>0.29802494171906302</v>
      </c>
      <c r="F9" s="17"/>
      <c r="G9" s="17">
        <v>0.26182390003244599</v>
      </c>
      <c r="H9" s="17">
        <v>0.39505790399804502</v>
      </c>
      <c r="I9" s="17">
        <v>0.36795141781902901</v>
      </c>
      <c r="J9" s="17"/>
      <c r="K9" s="17">
        <v>0.36166335371169001</v>
      </c>
      <c r="L9" s="17">
        <v>0.40053109025264999</v>
      </c>
      <c r="M9" s="17">
        <v>0.27223303752668399</v>
      </c>
      <c r="N9" s="17">
        <v>0.37821979442964998</v>
      </c>
      <c r="O9" s="17">
        <v>0.398377245741598</v>
      </c>
      <c r="P9" s="17">
        <v>0.30936501947238998</v>
      </c>
      <c r="Q9" s="17">
        <v>0.37948037215588198</v>
      </c>
      <c r="R9" s="17">
        <v>0.33794770760129</v>
      </c>
      <c r="S9" s="17">
        <v>0.23240562068480899</v>
      </c>
      <c r="T9" s="17">
        <v>0.34823535902394498</v>
      </c>
      <c r="U9" s="17">
        <v>0.30842598946900801</v>
      </c>
      <c r="V9" s="17">
        <v>0.13974661438076599</v>
      </c>
      <c r="W9" s="17">
        <v>0.39875261829883502</v>
      </c>
      <c r="X9" s="17">
        <v>0.37487018026842001</v>
      </c>
      <c r="Y9" s="17">
        <v>0.45179958272677501</v>
      </c>
      <c r="Z9" s="17">
        <v>0.43142169224298499</v>
      </c>
      <c r="AA9" s="17"/>
      <c r="AB9" s="17">
        <v>0.365734515778396</v>
      </c>
      <c r="AC9" s="17">
        <v>0.34895586302656001</v>
      </c>
      <c r="AD9" s="17">
        <v>0.326719874085732</v>
      </c>
      <c r="AE9" s="17">
        <v>0.44685463663670999</v>
      </c>
      <c r="AF9" s="17"/>
      <c r="AG9" s="17">
        <v>0.34032297328475097</v>
      </c>
      <c r="AH9" s="17">
        <v>0.36591905171990302</v>
      </c>
      <c r="AI9" s="17">
        <v>0.433848654120637</v>
      </c>
      <c r="AJ9" s="17">
        <v>0.52876949686330399</v>
      </c>
      <c r="AK9" s="17"/>
      <c r="AL9" s="17">
        <v>0.39568068021625102</v>
      </c>
      <c r="AM9" s="17">
        <v>0.33551191148294801</v>
      </c>
      <c r="AN9" s="17">
        <v>0.37155896791919601</v>
      </c>
      <c r="AO9" s="17">
        <v>0.336779486249629</v>
      </c>
      <c r="AP9" s="17">
        <v>0.37261522785349199</v>
      </c>
      <c r="AQ9" s="17">
        <v>0.342258502318809</v>
      </c>
      <c r="AR9" s="17"/>
      <c r="AS9" s="17">
        <v>0.34508239211861902</v>
      </c>
      <c r="AT9" s="17">
        <v>0.35572379442538599</v>
      </c>
      <c r="AU9" s="17">
        <v>0.35572379442538599</v>
      </c>
      <c r="AV9" s="17">
        <v>0.39913363262769402</v>
      </c>
      <c r="AW9" s="17">
        <v>0.455840461150613</v>
      </c>
      <c r="AX9" s="17">
        <v>0.38280687280273901</v>
      </c>
      <c r="AY9" s="17">
        <v>0.236487393844278</v>
      </c>
      <c r="AZ9" s="17">
        <v>0.19044509894435199</v>
      </c>
      <c r="BA9" s="17">
        <v>0.31078057299475398</v>
      </c>
      <c r="BB9" s="17"/>
      <c r="BC9" s="17">
        <v>0.362547583357064</v>
      </c>
      <c r="BD9" s="17">
        <v>0.32663300040327597</v>
      </c>
      <c r="BE9" s="17">
        <v>0.36619516215841003</v>
      </c>
      <c r="BF9" s="17">
        <v>0.38338624785615899</v>
      </c>
      <c r="BG9" s="17">
        <v>0.36087705955009203</v>
      </c>
      <c r="BH9" s="17">
        <v>0.131898456880162</v>
      </c>
      <c r="BI9" s="17"/>
      <c r="BJ9" s="17">
        <v>0.35065255404644502</v>
      </c>
      <c r="BK9" s="17">
        <v>0.37832645125282</v>
      </c>
      <c r="BL9" s="17">
        <v>0.41663180763358099</v>
      </c>
      <c r="BM9" s="17">
        <v>0.33611961917804201</v>
      </c>
      <c r="BN9" s="17">
        <v>0.32914464593211401</v>
      </c>
      <c r="BO9" s="17">
        <v>0.38151969674147701</v>
      </c>
      <c r="BP9" s="17"/>
      <c r="BQ9" s="17">
        <v>0.36087102665834297</v>
      </c>
      <c r="BR9" s="17">
        <v>0.35641306627916303</v>
      </c>
      <c r="BS9" s="17"/>
      <c r="BT9" s="17">
        <v>0.36425581978332899</v>
      </c>
      <c r="BU9" s="17">
        <v>0.35441033863794202</v>
      </c>
      <c r="BV9" s="17"/>
      <c r="BW9" s="17">
        <v>0.33681723117849999</v>
      </c>
      <c r="BX9" s="17">
        <v>0.40109979126157302</v>
      </c>
    </row>
    <row r="10" spans="2:76" ht="87" x14ac:dyDescent="0.35">
      <c r="B10" s="18" t="s">
        <v>481</v>
      </c>
      <c r="C10" s="17">
        <v>0.47359685518232902</v>
      </c>
      <c r="D10" s="17">
        <v>0.430088256568738</v>
      </c>
      <c r="E10" s="17">
        <v>0.51813319337263297</v>
      </c>
      <c r="F10" s="17"/>
      <c r="G10" s="17">
        <v>0.53624931564508505</v>
      </c>
      <c r="H10" s="17">
        <v>0.43797856701735899</v>
      </c>
      <c r="I10" s="17">
        <v>0.47657496854606501</v>
      </c>
      <c r="J10" s="17"/>
      <c r="K10" s="17">
        <v>0.49993892081702102</v>
      </c>
      <c r="L10" s="17">
        <v>0.47255540853169797</v>
      </c>
      <c r="M10" s="17">
        <v>0.38375809962181501</v>
      </c>
      <c r="N10" s="17">
        <v>0.499076346062372</v>
      </c>
      <c r="O10" s="17">
        <v>0.39966008312789902</v>
      </c>
      <c r="P10" s="17">
        <v>0.384504735175696</v>
      </c>
      <c r="Q10" s="17">
        <v>0.45423876061211799</v>
      </c>
      <c r="R10" s="17">
        <v>0.457761367858047</v>
      </c>
      <c r="S10" s="17">
        <v>0.66588471669252802</v>
      </c>
      <c r="T10" s="17">
        <v>0.49486863103211198</v>
      </c>
      <c r="U10" s="17">
        <v>0.508365511154382</v>
      </c>
      <c r="V10" s="17">
        <v>0.64929193261815299</v>
      </c>
      <c r="W10" s="17">
        <v>0.46702077431778599</v>
      </c>
      <c r="X10" s="17">
        <v>0.41190128672494503</v>
      </c>
      <c r="Y10" s="17">
        <v>0.36454930068784402</v>
      </c>
      <c r="Z10" s="17">
        <v>0.40467143652318399</v>
      </c>
      <c r="AA10" s="17"/>
      <c r="AB10" s="17">
        <v>0.47679805632463501</v>
      </c>
      <c r="AC10" s="17">
        <v>0.48545357161642999</v>
      </c>
      <c r="AD10" s="17">
        <v>0.52203976479535097</v>
      </c>
      <c r="AE10" s="17">
        <v>0.37635236750006501</v>
      </c>
      <c r="AF10" s="17"/>
      <c r="AG10" s="17">
        <v>0.505406731171403</v>
      </c>
      <c r="AH10" s="17">
        <v>0.45820778186149602</v>
      </c>
      <c r="AI10" s="17">
        <v>0.38108370692030802</v>
      </c>
      <c r="AJ10" s="17">
        <v>0.27786652770820203</v>
      </c>
      <c r="AK10" s="17"/>
      <c r="AL10" s="17">
        <v>0.43868150109902598</v>
      </c>
      <c r="AM10" s="17">
        <v>0.49743383366440902</v>
      </c>
      <c r="AN10" s="17">
        <v>0.51728220531369096</v>
      </c>
      <c r="AO10" s="17">
        <v>0.45764846987316499</v>
      </c>
      <c r="AP10" s="17">
        <v>0.53796383276364201</v>
      </c>
      <c r="AQ10" s="17">
        <v>0.54311183807916497</v>
      </c>
      <c r="AR10" s="17"/>
      <c r="AS10" s="17">
        <v>0.49026828234780101</v>
      </c>
      <c r="AT10" s="17">
        <v>0.47615678824893098</v>
      </c>
      <c r="AU10" s="17">
        <v>0.47615678824893098</v>
      </c>
      <c r="AV10" s="17">
        <v>0.435232031693013</v>
      </c>
      <c r="AW10" s="17">
        <v>0.39386941403866099</v>
      </c>
      <c r="AX10" s="17">
        <v>0.46788700821117901</v>
      </c>
      <c r="AY10" s="17">
        <v>0.51469317536097103</v>
      </c>
      <c r="AZ10" s="17">
        <v>0.59936527015707697</v>
      </c>
      <c r="BA10" s="17">
        <v>0.68921942700524597</v>
      </c>
      <c r="BB10" s="17"/>
      <c r="BC10" s="17">
        <v>0.49952761278381402</v>
      </c>
      <c r="BD10" s="17">
        <v>0.54804454271177505</v>
      </c>
      <c r="BE10" s="17">
        <v>0.45346438576621301</v>
      </c>
      <c r="BF10" s="17">
        <v>0.40696903856171202</v>
      </c>
      <c r="BG10" s="17">
        <v>0.45149481183796097</v>
      </c>
      <c r="BH10" s="17">
        <v>0.72245315801742305</v>
      </c>
      <c r="BI10" s="17"/>
      <c r="BJ10" s="17">
        <v>0.46003444729011</v>
      </c>
      <c r="BK10" s="17">
        <v>0.429023130602878</v>
      </c>
      <c r="BL10" s="17">
        <v>0.40388355281374499</v>
      </c>
      <c r="BM10" s="17">
        <v>0.51505320529023801</v>
      </c>
      <c r="BN10" s="17">
        <v>0.50818625469790302</v>
      </c>
      <c r="BO10" s="17">
        <v>0.50007127658525397</v>
      </c>
      <c r="BP10" s="17"/>
      <c r="BQ10" s="17">
        <v>0.47519834758803398</v>
      </c>
      <c r="BR10" s="17">
        <v>0.46762296769127998</v>
      </c>
      <c r="BS10" s="17"/>
      <c r="BT10" s="17">
        <v>0.49058217912246299</v>
      </c>
      <c r="BU10" s="17">
        <v>0.46072397797112902</v>
      </c>
      <c r="BV10" s="17"/>
      <c r="BW10" s="17">
        <v>0.51054152506723005</v>
      </c>
      <c r="BX10" s="17">
        <v>0.41883660728505701</v>
      </c>
    </row>
    <row r="11" spans="2:76" x14ac:dyDescent="0.35">
      <c r="B11" s="18" t="s">
        <v>193</v>
      </c>
      <c r="C11" s="19">
        <v>0.16727621869954301</v>
      </c>
      <c r="D11" s="19">
        <v>0.151075183264787</v>
      </c>
      <c r="E11" s="19">
        <v>0.18384186490830401</v>
      </c>
      <c r="F11" s="19"/>
      <c r="G11" s="19">
        <v>0.20192678432246899</v>
      </c>
      <c r="H11" s="19">
        <v>0.16696352898459599</v>
      </c>
      <c r="I11" s="19">
        <v>0.155473613634906</v>
      </c>
      <c r="J11" s="19"/>
      <c r="K11" s="19">
        <v>0.13839772547128901</v>
      </c>
      <c r="L11" s="19">
        <v>0.12691350121565201</v>
      </c>
      <c r="M11" s="19">
        <v>0.34400886285150101</v>
      </c>
      <c r="N11" s="19">
        <v>0.12270385950797801</v>
      </c>
      <c r="O11" s="19">
        <v>0.20196267113050401</v>
      </c>
      <c r="P11" s="19">
        <v>0.30613024535191402</v>
      </c>
      <c r="Q11" s="19">
        <v>0.166280867232001</v>
      </c>
      <c r="R11" s="19">
        <v>0.204290924540663</v>
      </c>
      <c r="S11" s="19">
        <v>0.101709662622663</v>
      </c>
      <c r="T11" s="19">
        <v>0.15689600994394201</v>
      </c>
      <c r="U11" s="19">
        <v>0.18320849937660999</v>
      </c>
      <c r="V11" s="19">
        <v>0.21096145300108099</v>
      </c>
      <c r="W11" s="19">
        <v>0.13422660738337799</v>
      </c>
      <c r="X11" s="19">
        <v>0.213228533006634</v>
      </c>
      <c r="Y11" s="19">
        <v>0.183651116585381</v>
      </c>
      <c r="Z11" s="19">
        <v>0.16390687123382999</v>
      </c>
      <c r="AA11" s="19"/>
      <c r="AB11" s="19">
        <v>0.15746742789696899</v>
      </c>
      <c r="AC11" s="19">
        <v>0.16559056535701</v>
      </c>
      <c r="AD11" s="19">
        <v>0.151240361118918</v>
      </c>
      <c r="AE11" s="19">
        <v>0.176792995863226</v>
      </c>
      <c r="AF11" s="19"/>
      <c r="AG11" s="19">
        <v>0.154270295543847</v>
      </c>
      <c r="AH11" s="19">
        <v>0.17587316641860201</v>
      </c>
      <c r="AI11" s="19">
        <v>0.18506763895905501</v>
      </c>
      <c r="AJ11" s="19">
        <v>0.19336397542849401</v>
      </c>
      <c r="AK11" s="19"/>
      <c r="AL11" s="19">
        <v>0.16563781868472199</v>
      </c>
      <c r="AM11" s="19">
        <v>0.167054254852643</v>
      </c>
      <c r="AN11" s="19">
        <v>0.111158826767113</v>
      </c>
      <c r="AO11" s="19">
        <v>0.20557204387720701</v>
      </c>
      <c r="AP11" s="19">
        <v>8.9420939382865994E-2</v>
      </c>
      <c r="AQ11" s="19">
        <v>0.11462965960202599</v>
      </c>
      <c r="AR11" s="19"/>
      <c r="AS11" s="19">
        <v>0.164649325533579</v>
      </c>
      <c r="AT11" s="19">
        <v>0.168119417325683</v>
      </c>
      <c r="AU11" s="19">
        <v>0.168119417325683</v>
      </c>
      <c r="AV11" s="19">
        <v>0.165634335679293</v>
      </c>
      <c r="AW11" s="19">
        <v>0.15029012481072601</v>
      </c>
      <c r="AX11" s="19">
        <v>0.14930611898608201</v>
      </c>
      <c r="AY11" s="19">
        <v>0.248819430794751</v>
      </c>
      <c r="AZ11" s="19">
        <v>0.21018963089857001</v>
      </c>
      <c r="BA11" s="19">
        <v>0</v>
      </c>
      <c r="BB11" s="19"/>
      <c r="BC11" s="19">
        <v>0.13792480385912201</v>
      </c>
      <c r="BD11" s="19">
        <v>0.125322456884949</v>
      </c>
      <c r="BE11" s="19">
        <v>0.18034045207537699</v>
      </c>
      <c r="BF11" s="19">
        <v>0.20964471358212899</v>
      </c>
      <c r="BG11" s="19">
        <v>0.187628128611947</v>
      </c>
      <c r="BH11" s="19">
        <v>0.14564838510241501</v>
      </c>
      <c r="BI11" s="19"/>
      <c r="BJ11" s="19">
        <v>0.189312998663445</v>
      </c>
      <c r="BK11" s="19">
        <v>0.19265041814430101</v>
      </c>
      <c r="BL11" s="19">
        <v>0.17948463955267499</v>
      </c>
      <c r="BM11" s="19">
        <v>0.14882717553172101</v>
      </c>
      <c r="BN11" s="19">
        <v>0.162669099369982</v>
      </c>
      <c r="BO11" s="19">
        <v>0.118409026673269</v>
      </c>
      <c r="BP11" s="19"/>
      <c r="BQ11" s="19">
        <v>0.16393062575362299</v>
      </c>
      <c r="BR11" s="19">
        <v>0.175963966029557</v>
      </c>
      <c r="BS11" s="19"/>
      <c r="BT11" s="19">
        <v>0.14516200109420799</v>
      </c>
      <c r="BU11" s="19">
        <v>0.18486568339092899</v>
      </c>
      <c r="BV11" s="19"/>
      <c r="BW11" s="19">
        <v>0.15264124375426999</v>
      </c>
      <c r="BX11" s="19">
        <v>0.18006360145337</v>
      </c>
    </row>
    <row r="12" spans="2:76" x14ac:dyDescent="0.35">
      <c r="B12" s="16"/>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X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ht="58" x14ac:dyDescent="0.35">
      <c r="B9" s="18" t="s">
        <v>483</v>
      </c>
      <c r="C9" s="17">
        <v>0.19899211859468999</v>
      </c>
      <c r="D9" s="17">
        <v>0.22415414477923101</v>
      </c>
      <c r="E9" s="17">
        <v>0.17417805792893801</v>
      </c>
      <c r="F9" s="17"/>
      <c r="G9" s="17">
        <v>0.18428940389933701</v>
      </c>
      <c r="H9" s="17">
        <v>0.211172544620048</v>
      </c>
      <c r="I9" s="17">
        <v>0.19564175759512201</v>
      </c>
      <c r="J9" s="17"/>
      <c r="K9" s="17">
        <v>0.27751204869769702</v>
      </c>
      <c r="L9" s="17">
        <v>0.19316927585480501</v>
      </c>
      <c r="M9" s="17">
        <v>0.105306449481662</v>
      </c>
      <c r="N9" s="17">
        <v>0.123660942387686</v>
      </c>
      <c r="O9" s="17">
        <v>0.100528162972845</v>
      </c>
      <c r="P9" s="17">
        <v>4.38210109261222E-2</v>
      </c>
      <c r="Q9" s="17">
        <v>0.179142672677186</v>
      </c>
      <c r="R9" s="17">
        <v>0.25859851171381598</v>
      </c>
      <c r="S9" s="17">
        <v>0.18612856059046201</v>
      </c>
      <c r="T9" s="17">
        <v>0.22802603587537801</v>
      </c>
      <c r="U9" s="17">
        <v>0.21920976767557299</v>
      </c>
      <c r="V9" s="17">
        <v>0.138370263578146</v>
      </c>
      <c r="W9" s="17">
        <v>0.12769634993415599</v>
      </c>
      <c r="X9" s="17">
        <v>0.16790615190852601</v>
      </c>
      <c r="Y9" s="17">
        <v>8.7467841673246602E-2</v>
      </c>
      <c r="Z9" s="17">
        <v>7.8125242129496605E-2</v>
      </c>
      <c r="AA9" s="17"/>
      <c r="AB9" s="17">
        <v>0.13790315933257499</v>
      </c>
      <c r="AC9" s="17">
        <v>0.17711829458585801</v>
      </c>
      <c r="AD9" s="17">
        <v>0.19961020616361699</v>
      </c>
      <c r="AE9" s="17">
        <v>0.33909638014740801</v>
      </c>
      <c r="AF9" s="17"/>
      <c r="AG9" s="17">
        <v>0.17224891938634601</v>
      </c>
      <c r="AH9" s="17">
        <v>0.18782897203080501</v>
      </c>
      <c r="AI9" s="17">
        <v>0.27341183751132098</v>
      </c>
      <c r="AJ9" s="17">
        <v>0.57784240959126398</v>
      </c>
      <c r="AK9" s="17"/>
      <c r="AL9" s="17">
        <v>0.21356003069831</v>
      </c>
      <c r="AM9" s="17">
        <v>0.25024270933855902</v>
      </c>
      <c r="AN9" s="17">
        <v>0.147413981350794</v>
      </c>
      <c r="AO9" s="17">
        <v>0.21746362963091201</v>
      </c>
      <c r="AP9" s="17">
        <v>0.35800649946262803</v>
      </c>
      <c r="AQ9" s="17">
        <v>0.210164649832216</v>
      </c>
      <c r="AR9" s="17"/>
      <c r="AS9" s="17">
        <v>0.18243236932117901</v>
      </c>
      <c r="AT9" s="17">
        <v>0.15224396788171701</v>
      </c>
      <c r="AU9" s="17">
        <v>0.15224396788171701</v>
      </c>
      <c r="AV9" s="17">
        <v>0.28623914953399299</v>
      </c>
      <c r="AW9" s="17">
        <v>0.24166079248279401</v>
      </c>
      <c r="AX9" s="17">
        <v>7.5813234898946605E-2</v>
      </c>
      <c r="AY9" s="17">
        <v>4.2289865162537799E-2</v>
      </c>
      <c r="AZ9" s="17">
        <v>0.15276046455705999</v>
      </c>
      <c r="BA9" s="17">
        <v>0</v>
      </c>
      <c r="BB9" s="17"/>
      <c r="BC9" s="17">
        <v>0.25400774796506698</v>
      </c>
      <c r="BD9" s="17">
        <v>0.260877253870125</v>
      </c>
      <c r="BE9" s="17">
        <v>0.11695600106567899</v>
      </c>
      <c r="BF9" s="17">
        <v>0.16322084249487401</v>
      </c>
      <c r="BG9" s="17">
        <v>0.15283752070852299</v>
      </c>
      <c r="BH9" s="17">
        <v>0.247178962024481</v>
      </c>
      <c r="BI9" s="17"/>
      <c r="BJ9" s="17">
        <v>0.17566013175655601</v>
      </c>
      <c r="BK9" s="17">
        <v>0.20160943633605499</v>
      </c>
      <c r="BL9" s="17">
        <v>0.19230036906859899</v>
      </c>
      <c r="BM9" s="17">
        <v>0.20355000813740401</v>
      </c>
      <c r="BN9" s="17">
        <v>0.23120214510117201</v>
      </c>
      <c r="BO9" s="17">
        <v>0.174585089513597</v>
      </c>
      <c r="BP9" s="17"/>
      <c r="BQ9" s="17">
        <v>0.197861774501919</v>
      </c>
      <c r="BR9" s="17">
        <v>0.20331108222357899</v>
      </c>
      <c r="BS9" s="17"/>
      <c r="BT9" s="17">
        <v>0.18381840138837999</v>
      </c>
      <c r="BU9" s="17">
        <v>0.21144804705402701</v>
      </c>
      <c r="BV9" s="17"/>
      <c r="BW9" s="17">
        <v>0.18040811205833099</v>
      </c>
      <c r="BX9" s="17">
        <v>0.232047683219955</v>
      </c>
    </row>
    <row r="10" spans="2:76" ht="87" x14ac:dyDescent="0.35">
      <c r="B10" s="18" t="s">
        <v>484</v>
      </c>
      <c r="C10" s="17">
        <v>0.68595835408018502</v>
      </c>
      <c r="D10" s="17">
        <v>0.675727495012166</v>
      </c>
      <c r="E10" s="17">
        <v>0.69558316195682701</v>
      </c>
      <c r="F10" s="17"/>
      <c r="G10" s="17">
        <v>0.67872375161448495</v>
      </c>
      <c r="H10" s="17">
        <v>0.68184169233709402</v>
      </c>
      <c r="I10" s="17">
        <v>0.69132390067640004</v>
      </c>
      <c r="J10" s="17"/>
      <c r="K10" s="17">
        <v>0.57909012543831095</v>
      </c>
      <c r="L10" s="17">
        <v>0.66427147672363696</v>
      </c>
      <c r="M10" s="17">
        <v>0.76404647767823897</v>
      </c>
      <c r="N10" s="17">
        <v>0.81444752347074501</v>
      </c>
      <c r="O10" s="17">
        <v>0.69899854106257797</v>
      </c>
      <c r="P10" s="17">
        <v>0.74223206109623896</v>
      </c>
      <c r="Q10" s="17">
        <v>0.69893602419360801</v>
      </c>
      <c r="R10" s="17">
        <v>0.57413402371490496</v>
      </c>
      <c r="S10" s="17">
        <v>0.72155354550666495</v>
      </c>
      <c r="T10" s="17">
        <v>0.688186412123033</v>
      </c>
      <c r="U10" s="17">
        <v>0.72299195328108701</v>
      </c>
      <c r="V10" s="17">
        <v>0.71877054873855495</v>
      </c>
      <c r="W10" s="17">
        <v>0.80645164639136901</v>
      </c>
      <c r="X10" s="17">
        <v>0.79136494217161901</v>
      </c>
      <c r="Y10" s="17">
        <v>0.84263258862038104</v>
      </c>
      <c r="Z10" s="17">
        <v>0.79742550149570601</v>
      </c>
      <c r="AA10" s="17"/>
      <c r="AB10" s="17">
        <v>0.73131529209280499</v>
      </c>
      <c r="AC10" s="17">
        <v>0.708319595399866</v>
      </c>
      <c r="AD10" s="17">
        <v>0.72806257315695699</v>
      </c>
      <c r="AE10" s="17">
        <v>0.54015034456579003</v>
      </c>
      <c r="AF10" s="17"/>
      <c r="AG10" s="17">
        <v>0.71364103593333394</v>
      </c>
      <c r="AH10" s="17">
        <v>0.72114952856935899</v>
      </c>
      <c r="AI10" s="17">
        <v>0.62206464717509402</v>
      </c>
      <c r="AJ10" s="17">
        <v>0.33490420763727902</v>
      </c>
      <c r="AK10" s="17"/>
      <c r="AL10" s="17">
        <v>0.67187344030849006</v>
      </c>
      <c r="AM10" s="17">
        <v>0.63899626914586505</v>
      </c>
      <c r="AN10" s="17">
        <v>0.780646141730856</v>
      </c>
      <c r="AO10" s="17">
        <v>0.72658711285240696</v>
      </c>
      <c r="AP10" s="17">
        <v>0.57891257764885495</v>
      </c>
      <c r="AQ10" s="17">
        <v>0.65083595925645799</v>
      </c>
      <c r="AR10" s="17"/>
      <c r="AS10" s="17">
        <v>0.70120055999951802</v>
      </c>
      <c r="AT10" s="17">
        <v>0.68648211473374898</v>
      </c>
      <c r="AU10" s="17">
        <v>0.68648211473374898</v>
      </c>
      <c r="AV10" s="17">
        <v>0.61661291949922203</v>
      </c>
      <c r="AW10" s="17">
        <v>0.69026664362798595</v>
      </c>
      <c r="AX10" s="17">
        <v>0.88748215407845099</v>
      </c>
      <c r="AY10" s="17">
        <v>0.70452868390620804</v>
      </c>
      <c r="AZ10" s="17">
        <v>0.65672452903879697</v>
      </c>
      <c r="BA10" s="17">
        <v>1</v>
      </c>
      <c r="BB10" s="17"/>
      <c r="BC10" s="17">
        <v>0.626396179137929</v>
      </c>
      <c r="BD10" s="17">
        <v>0.64544615183230503</v>
      </c>
      <c r="BE10" s="17">
        <v>0.81715106961782003</v>
      </c>
      <c r="BF10" s="17">
        <v>0.70114201625364703</v>
      </c>
      <c r="BG10" s="17">
        <v>0.73152285346585</v>
      </c>
      <c r="BH10" s="17">
        <v>0.75282103797551903</v>
      </c>
      <c r="BI10" s="17"/>
      <c r="BJ10" s="17">
        <v>0.707611441050502</v>
      </c>
      <c r="BK10" s="17">
        <v>0.68605709412398197</v>
      </c>
      <c r="BL10" s="17">
        <v>0.65400368686357602</v>
      </c>
      <c r="BM10" s="17">
        <v>0.70215565436272298</v>
      </c>
      <c r="BN10" s="17">
        <v>0.64590785149114904</v>
      </c>
      <c r="BO10" s="17">
        <v>0.69809547095419899</v>
      </c>
      <c r="BP10" s="17"/>
      <c r="BQ10" s="17">
        <v>0.69767526943675195</v>
      </c>
      <c r="BR10" s="17">
        <v>0.65817180078176696</v>
      </c>
      <c r="BS10" s="17"/>
      <c r="BT10" s="17">
        <v>0.71693710786290699</v>
      </c>
      <c r="BU10" s="17">
        <v>0.66330945893179605</v>
      </c>
      <c r="BV10" s="17"/>
      <c r="BW10" s="17">
        <v>0.70380759523460501</v>
      </c>
      <c r="BX10" s="17">
        <v>0.66091200814788698</v>
      </c>
    </row>
    <row r="11" spans="2:76" x14ac:dyDescent="0.35">
      <c r="B11" s="18" t="s">
        <v>97</v>
      </c>
      <c r="C11" s="19">
        <v>0.115049527325125</v>
      </c>
      <c r="D11" s="19">
        <v>0.100118360208602</v>
      </c>
      <c r="E11" s="19">
        <v>0.13023878011423501</v>
      </c>
      <c r="F11" s="19"/>
      <c r="G11" s="19">
        <v>0.13698684448617901</v>
      </c>
      <c r="H11" s="19">
        <v>0.10698576304285699</v>
      </c>
      <c r="I11" s="19">
        <v>0.113034341728478</v>
      </c>
      <c r="J11" s="19"/>
      <c r="K11" s="19">
        <v>0.143397825863992</v>
      </c>
      <c r="L11" s="19">
        <v>0.14255924742155801</v>
      </c>
      <c r="M11" s="19">
        <v>0.13064707284009799</v>
      </c>
      <c r="N11" s="19">
        <v>6.1891534141568401E-2</v>
      </c>
      <c r="O11" s="19">
        <v>0.200473295964577</v>
      </c>
      <c r="P11" s="19">
        <v>0.21394692797763901</v>
      </c>
      <c r="Q11" s="19">
        <v>0.121921303129206</v>
      </c>
      <c r="R11" s="19">
        <v>0.167267464571279</v>
      </c>
      <c r="S11" s="19">
        <v>9.2317893902873302E-2</v>
      </c>
      <c r="T11" s="19">
        <v>8.37875520015883E-2</v>
      </c>
      <c r="U11" s="19">
        <v>5.7798279043340201E-2</v>
      </c>
      <c r="V11" s="19">
        <v>0.142859187683299</v>
      </c>
      <c r="W11" s="19">
        <v>6.5852003674474302E-2</v>
      </c>
      <c r="X11" s="19">
        <v>4.07289059198555E-2</v>
      </c>
      <c r="Y11" s="19">
        <v>6.9899569706372705E-2</v>
      </c>
      <c r="Z11" s="19">
        <v>0.12444925637479699</v>
      </c>
      <c r="AA11" s="19"/>
      <c r="AB11" s="19">
        <v>0.13078154857461999</v>
      </c>
      <c r="AC11" s="19">
        <v>0.11456211001427601</v>
      </c>
      <c r="AD11" s="19">
        <v>7.2327220679425999E-2</v>
      </c>
      <c r="AE11" s="19">
        <v>0.12075327528680201</v>
      </c>
      <c r="AF11" s="19"/>
      <c r="AG11" s="19">
        <v>0.11411004468032</v>
      </c>
      <c r="AH11" s="19">
        <v>9.1021499399836003E-2</v>
      </c>
      <c r="AI11" s="19">
        <v>0.104523515313586</v>
      </c>
      <c r="AJ11" s="19">
        <v>8.7253382771457097E-2</v>
      </c>
      <c r="AK11" s="19"/>
      <c r="AL11" s="19">
        <v>0.1145665289932</v>
      </c>
      <c r="AM11" s="19">
        <v>0.110761021515576</v>
      </c>
      <c r="AN11" s="19">
        <v>7.1939876918350604E-2</v>
      </c>
      <c r="AO11" s="19">
        <v>5.5949257516680603E-2</v>
      </c>
      <c r="AP11" s="19">
        <v>6.3080922888517799E-2</v>
      </c>
      <c r="AQ11" s="19">
        <v>0.13899939091132599</v>
      </c>
      <c r="AR11" s="19"/>
      <c r="AS11" s="19">
        <v>0.11636707067930301</v>
      </c>
      <c r="AT11" s="19">
        <v>0.161273917384535</v>
      </c>
      <c r="AU11" s="19">
        <v>0.161273917384535</v>
      </c>
      <c r="AV11" s="19">
        <v>9.7147930966784202E-2</v>
      </c>
      <c r="AW11" s="19">
        <v>6.8072563889219603E-2</v>
      </c>
      <c r="AX11" s="19">
        <v>3.67046110226023E-2</v>
      </c>
      <c r="AY11" s="19">
        <v>0.25318145093125399</v>
      </c>
      <c r="AZ11" s="19">
        <v>0.19051500640414401</v>
      </c>
      <c r="BA11" s="19">
        <v>0</v>
      </c>
      <c r="BB11" s="19"/>
      <c r="BC11" s="19">
        <v>0.119596072897004</v>
      </c>
      <c r="BD11" s="19">
        <v>9.3676594297569804E-2</v>
      </c>
      <c r="BE11" s="19">
        <v>6.5892929316500995E-2</v>
      </c>
      <c r="BF11" s="19">
        <v>0.13563714125147999</v>
      </c>
      <c r="BG11" s="19">
        <v>0.11563962582562699</v>
      </c>
      <c r="BH11" s="19">
        <v>0</v>
      </c>
      <c r="BI11" s="19"/>
      <c r="BJ11" s="19">
        <v>0.11672842719294201</v>
      </c>
      <c r="BK11" s="19">
        <v>0.112333469539963</v>
      </c>
      <c r="BL11" s="19">
        <v>0.153695944067825</v>
      </c>
      <c r="BM11" s="19">
        <v>9.4294337499873607E-2</v>
      </c>
      <c r="BN11" s="19">
        <v>0.122890003407679</v>
      </c>
      <c r="BO11" s="19">
        <v>0.12731943953220401</v>
      </c>
      <c r="BP11" s="19"/>
      <c r="BQ11" s="19">
        <v>0.10446295606132899</v>
      </c>
      <c r="BR11" s="19">
        <v>0.13851711699465399</v>
      </c>
      <c r="BS11" s="19"/>
      <c r="BT11" s="19">
        <v>9.9244490748713096E-2</v>
      </c>
      <c r="BU11" s="19">
        <v>0.125242494014176</v>
      </c>
      <c r="BV11" s="19"/>
      <c r="BW11" s="19">
        <v>0.115784292707063</v>
      </c>
      <c r="BX11" s="19">
        <v>0.10704030863215799</v>
      </c>
    </row>
    <row r="12" spans="2:76" x14ac:dyDescent="0.35">
      <c r="B12" s="16"/>
    </row>
    <row r="13" spans="2:76" x14ac:dyDescent="0.35">
      <c r="B13" t="s">
        <v>100</v>
      </c>
    </row>
    <row r="14" spans="2:76" x14ac:dyDescent="0.35">
      <c r="B14" t="s">
        <v>101</v>
      </c>
    </row>
    <row r="16" spans="2:76" x14ac:dyDescent="0.35">
      <c r="B16"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X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ht="29" x14ac:dyDescent="0.35">
      <c r="B9" s="18" t="s">
        <v>485</v>
      </c>
      <c r="C9" s="17">
        <v>0.64035596561279495</v>
      </c>
      <c r="D9" s="17">
        <v>0.63915391235085495</v>
      </c>
      <c r="E9" s="17">
        <v>0.64084366532225701</v>
      </c>
      <c r="F9" s="17"/>
      <c r="G9" s="17">
        <v>0.50974103279563199</v>
      </c>
      <c r="H9" s="17">
        <v>0.62147055599970003</v>
      </c>
      <c r="I9" s="17">
        <v>0.69876562833036604</v>
      </c>
      <c r="J9" s="17"/>
      <c r="K9" s="17">
        <v>0.60570630147225402</v>
      </c>
      <c r="L9" s="17">
        <v>0.61420073145505005</v>
      </c>
      <c r="M9" s="17">
        <v>0.73115367804385101</v>
      </c>
      <c r="N9" s="17">
        <v>0.689580323782781</v>
      </c>
      <c r="O9" s="17">
        <v>0.60171865816965797</v>
      </c>
      <c r="P9" s="17">
        <v>0.61419514939317499</v>
      </c>
      <c r="Q9" s="17">
        <v>0.64914783798932196</v>
      </c>
      <c r="R9" s="17">
        <v>0.64764733740973401</v>
      </c>
      <c r="S9" s="17">
        <v>0.67418578312418098</v>
      </c>
      <c r="T9" s="17">
        <v>0.61750723005246699</v>
      </c>
      <c r="U9" s="17">
        <v>0.80671485436034795</v>
      </c>
      <c r="V9" s="17">
        <v>0.71967101449173299</v>
      </c>
      <c r="W9" s="17">
        <v>0.60972315777574104</v>
      </c>
      <c r="X9" s="17">
        <v>0.46017879533002298</v>
      </c>
      <c r="Y9" s="17">
        <v>0.73464313238692702</v>
      </c>
      <c r="Z9" s="17">
        <v>0.76510957766959997</v>
      </c>
      <c r="AA9" s="17"/>
      <c r="AB9" s="17">
        <v>0.65743317776202004</v>
      </c>
      <c r="AC9" s="17">
        <v>0.63089790261811796</v>
      </c>
      <c r="AD9" s="17">
        <v>0.64454542167442197</v>
      </c>
      <c r="AE9" s="17">
        <v>0.62014204440180098</v>
      </c>
      <c r="AF9" s="17"/>
      <c r="AG9" s="17">
        <v>0.65872112157256602</v>
      </c>
      <c r="AH9" s="17">
        <v>0.54980126918325301</v>
      </c>
      <c r="AI9" s="17">
        <v>0.62437816242001798</v>
      </c>
      <c r="AJ9" s="17">
        <v>0.46665596767561002</v>
      </c>
      <c r="AK9" s="17"/>
      <c r="AL9" s="17">
        <v>0.64158460730411104</v>
      </c>
      <c r="AM9" s="17">
        <v>0.63478124004612602</v>
      </c>
      <c r="AN9" s="17">
        <v>0.65197422412631501</v>
      </c>
      <c r="AO9" s="17">
        <v>0.61389369348101697</v>
      </c>
      <c r="AP9" s="17">
        <v>0.50254394465982399</v>
      </c>
      <c r="AQ9" s="17">
        <v>0.60319810917884797</v>
      </c>
      <c r="AR9" s="17"/>
      <c r="AS9" s="17">
        <v>0.73343155767312795</v>
      </c>
      <c r="AT9" s="17">
        <v>0.70543113972322502</v>
      </c>
      <c r="AU9" s="17">
        <v>0.70543113972322502</v>
      </c>
      <c r="AV9" s="17">
        <v>0.52633672952740795</v>
      </c>
      <c r="AW9" s="17">
        <v>0.40683537554931398</v>
      </c>
      <c r="AX9" s="17">
        <v>0.69614594773643901</v>
      </c>
      <c r="AY9" s="17">
        <v>0.57284410460125501</v>
      </c>
      <c r="AZ9" s="17">
        <v>0.60407886323899096</v>
      </c>
      <c r="BA9" s="17">
        <v>0.68921942700524597</v>
      </c>
      <c r="BB9" s="17"/>
      <c r="BC9" s="17">
        <v>0.64029280483755902</v>
      </c>
      <c r="BD9" s="17">
        <v>0.63628349018827401</v>
      </c>
      <c r="BE9" s="17">
        <v>0.70091748313229796</v>
      </c>
      <c r="BF9" s="17">
        <v>0.63361323381103496</v>
      </c>
      <c r="BG9" s="17">
        <v>0.63173422199796303</v>
      </c>
      <c r="BH9" s="17">
        <v>0.78789889128491197</v>
      </c>
      <c r="BI9" s="17"/>
      <c r="BJ9" s="17">
        <v>0.66183649221734597</v>
      </c>
      <c r="BK9" s="17">
        <v>0.64147312033958803</v>
      </c>
      <c r="BL9" s="17">
        <v>0.58643970654786604</v>
      </c>
      <c r="BM9" s="17">
        <v>0.62479815656173998</v>
      </c>
      <c r="BN9" s="17">
        <v>0.619613904914181</v>
      </c>
      <c r="BO9" s="17">
        <v>0.72238079236759001</v>
      </c>
      <c r="BP9" s="17"/>
      <c r="BQ9" s="17">
        <v>0.63474260537309801</v>
      </c>
      <c r="BR9" s="17">
        <v>0.64871398873228803</v>
      </c>
      <c r="BS9" s="17"/>
      <c r="BT9" s="17">
        <v>0.66445097835322298</v>
      </c>
      <c r="BU9" s="17">
        <v>0.62111655713048597</v>
      </c>
      <c r="BV9" s="17"/>
      <c r="BW9" s="17">
        <v>0.64266077616431405</v>
      </c>
      <c r="BX9" s="17">
        <v>0.64069977277941503</v>
      </c>
    </row>
    <row r="10" spans="2:76" ht="29" x14ac:dyDescent="0.35">
      <c r="B10" s="18" t="s">
        <v>486</v>
      </c>
      <c r="C10" s="17">
        <v>0.26970030217913799</v>
      </c>
      <c r="D10" s="17">
        <v>0.26557409427010498</v>
      </c>
      <c r="E10" s="17">
        <v>0.27437191551912798</v>
      </c>
      <c r="F10" s="17"/>
      <c r="G10" s="17">
        <v>0.32433891307819601</v>
      </c>
      <c r="H10" s="17">
        <v>0.28182103438959999</v>
      </c>
      <c r="I10" s="17">
        <v>0.24233833259494</v>
      </c>
      <c r="J10" s="17"/>
      <c r="K10" s="17">
        <v>0.30402823247431099</v>
      </c>
      <c r="L10" s="17">
        <v>0.30978014580677699</v>
      </c>
      <c r="M10" s="17">
        <v>0.188583163268944</v>
      </c>
      <c r="N10" s="17">
        <v>0.18676708406407599</v>
      </c>
      <c r="O10" s="17">
        <v>0.199094554667021</v>
      </c>
      <c r="P10" s="17">
        <v>0.128386988484159</v>
      </c>
      <c r="Q10" s="17">
        <v>0.25619329438377197</v>
      </c>
      <c r="R10" s="17">
        <v>0.26183061396437701</v>
      </c>
      <c r="S10" s="17">
        <v>0.18659256366949201</v>
      </c>
      <c r="T10" s="17">
        <v>0.29844919667970099</v>
      </c>
      <c r="U10" s="17">
        <v>0.15428098925837799</v>
      </c>
      <c r="V10" s="17">
        <v>0.28032898550826701</v>
      </c>
      <c r="W10" s="17">
        <v>0.28820967124345198</v>
      </c>
      <c r="X10" s="17">
        <v>0.41597435826108398</v>
      </c>
      <c r="Y10" s="17">
        <v>0.20564899281009799</v>
      </c>
      <c r="Z10" s="17">
        <v>0.15752747333158601</v>
      </c>
      <c r="AA10" s="17"/>
      <c r="AB10" s="17">
        <v>0.27948194499831402</v>
      </c>
      <c r="AC10" s="17">
        <v>0.26692698583264501</v>
      </c>
      <c r="AD10" s="17">
        <v>0.25529614869612499</v>
      </c>
      <c r="AE10" s="17">
        <v>0.28956742888521397</v>
      </c>
      <c r="AF10" s="17"/>
      <c r="AG10" s="17">
        <v>0.258546672589895</v>
      </c>
      <c r="AH10" s="17">
        <v>0.31257297963549302</v>
      </c>
      <c r="AI10" s="17">
        <v>0.30095884670154799</v>
      </c>
      <c r="AJ10" s="17">
        <v>0.34137219976734801</v>
      </c>
      <c r="AK10" s="17"/>
      <c r="AL10" s="17">
        <v>0.27286957306960002</v>
      </c>
      <c r="AM10" s="17">
        <v>0.28654656289122699</v>
      </c>
      <c r="AN10" s="17">
        <v>0.22916729041188899</v>
      </c>
      <c r="AO10" s="17">
        <v>0.31099812379310998</v>
      </c>
      <c r="AP10" s="17">
        <v>0.41680530770240098</v>
      </c>
      <c r="AQ10" s="17">
        <v>0.35459356251948199</v>
      </c>
      <c r="AR10" s="17"/>
      <c r="AS10" s="17">
        <v>0.19937467490623401</v>
      </c>
      <c r="AT10" s="17">
        <v>0.22167980418121899</v>
      </c>
      <c r="AU10" s="17">
        <v>0.22167980418121899</v>
      </c>
      <c r="AV10" s="17">
        <v>0.34651864718236303</v>
      </c>
      <c r="AW10" s="17">
        <v>0.51754067417763805</v>
      </c>
      <c r="AX10" s="17">
        <v>0.254325462125501</v>
      </c>
      <c r="AY10" s="17">
        <v>0.26617274235592497</v>
      </c>
      <c r="AZ10" s="17">
        <v>0.23179550352060699</v>
      </c>
      <c r="BA10" s="17">
        <v>0.31078057299475398</v>
      </c>
      <c r="BB10" s="17"/>
      <c r="BC10" s="17">
        <v>0.27797622016242401</v>
      </c>
      <c r="BD10" s="17">
        <v>0.27361713448903102</v>
      </c>
      <c r="BE10" s="17">
        <v>0.214109808290603</v>
      </c>
      <c r="BF10" s="17">
        <v>0.23477918910303799</v>
      </c>
      <c r="BG10" s="17">
        <v>0.29115728914720901</v>
      </c>
      <c r="BH10" s="17">
        <v>6.7169544677492102E-2</v>
      </c>
      <c r="BI10" s="17"/>
      <c r="BJ10" s="17">
        <v>0.22479914058793901</v>
      </c>
      <c r="BK10" s="17">
        <v>0.27412078220770802</v>
      </c>
      <c r="BL10" s="17">
        <v>0.32887500702163602</v>
      </c>
      <c r="BM10" s="17">
        <v>0.28475809616915598</v>
      </c>
      <c r="BN10" s="17">
        <v>0.32185127650169898</v>
      </c>
      <c r="BO10" s="17">
        <v>0.16051382207724901</v>
      </c>
      <c r="BP10" s="17"/>
      <c r="BQ10" s="17">
        <v>0.28220183720363801</v>
      </c>
      <c r="BR10" s="17">
        <v>0.24592652363663201</v>
      </c>
      <c r="BS10" s="17"/>
      <c r="BT10" s="17">
        <v>0.263108708552444</v>
      </c>
      <c r="BU10" s="17">
        <v>0.27551342750307201</v>
      </c>
      <c r="BV10" s="17"/>
      <c r="BW10" s="17">
        <v>0.26940757271558102</v>
      </c>
      <c r="BX10" s="17">
        <v>0.27123229464695298</v>
      </c>
    </row>
    <row r="11" spans="2:76" ht="29" x14ac:dyDescent="0.35">
      <c r="B11" s="18" t="s">
        <v>487</v>
      </c>
      <c r="C11" s="17">
        <v>3.3159146705201502E-2</v>
      </c>
      <c r="D11" s="17">
        <v>4.9025254881602601E-2</v>
      </c>
      <c r="E11" s="17">
        <v>1.73284881470359E-2</v>
      </c>
      <c r="F11" s="17"/>
      <c r="G11" s="17">
        <v>8.6921316504306803E-2</v>
      </c>
      <c r="H11" s="17">
        <v>3.0408366509159099E-2</v>
      </c>
      <c r="I11" s="17">
        <v>1.6418609856909398E-2</v>
      </c>
      <c r="J11" s="17"/>
      <c r="K11" s="17">
        <v>4.5409878918204E-2</v>
      </c>
      <c r="L11" s="17">
        <v>3.0477455946815099E-2</v>
      </c>
      <c r="M11" s="17">
        <v>2.03253379416048E-2</v>
      </c>
      <c r="N11" s="17">
        <v>0</v>
      </c>
      <c r="O11" s="17">
        <v>0</v>
      </c>
      <c r="P11" s="17">
        <v>8.7438886693089093E-2</v>
      </c>
      <c r="Q11" s="17">
        <v>4.6341774669954601E-2</v>
      </c>
      <c r="R11" s="17">
        <v>4.0282592148340499E-2</v>
      </c>
      <c r="S11" s="17">
        <v>4.6990064072832197E-2</v>
      </c>
      <c r="T11" s="17">
        <v>2.1173039806005801E-2</v>
      </c>
      <c r="U11" s="17">
        <v>3.9004156381273802E-2</v>
      </c>
      <c r="V11" s="17">
        <v>0</v>
      </c>
      <c r="W11" s="17">
        <v>1.6760267486599801E-2</v>
      </c>
      <c r="X11" s="17">
        <v>4.1578405342810702E-2</v>
      </c>
      <c r="Y11" s="17">
        <v>2.9839976174719899E-2</v>
      </c>
      <c r="Z11" s="17">
        <v>7.7362948998813394E-2</v>
      </c>
      <c r="AA11" s="17"/>
      <c r="AB11" s="17">
        <v>2.0828853479714401E-2</v>
      </c>
      <c r="AC11" s="17">
        <v>2.9478249295030502E-2</v>
      </c>
      <c r="AD11" s="17">
        <v>5.9086084999581602E-2</v>
      </c>
      <c r="AE11" s="17">
        <v>3.6318404574843803E-2</v>
      </c>
      <c r="AF11" s="17"/>
      <c r="AG11" s="17">
        <v>2.9143565779103701E-2</v>
      </c>
      <c r="AH11" s="17">
        <v>3.49582183124829E-2</v>
      </c>
      <c r="AI11" s="17">
        <v>4.1821040208053502E-2</v>
      </c>
      <c r="AJ11" s="17">
        <v>0.134364113261043</v>
      </c>
      <c r="AK11" s="17"/>
      <c r="AL11" s="17">
        <v>2.25364715406575E-2</v>
      </c>
      <c r="AM11" s="17">
        <v>3.6544776671192901E-2</v>
      </c>
      <c r="AN11" s="17">
        <v>7.3858936741703393E-2</v>
      </c>
      <c r="AO11" s="17">
        <v>2.8194854687970301E-2</v>
      </c>
      <c r="AP11" s="17">
        <v>5.6086411317971402E-2</v>
      </c>
      <c r="AQ11" s="17">
        <v>1.37667951895878E-2</v>
      </c>
      <c r="AR11" s="17"/>
      <c r="AS11" s="17">
        <v>6.0725420507007199E-3</v>
      </c>
      <c r="AT11" s="17">
        <v>4.0135781056030898E-2</v>
      </c>
      <c r="AU11" s="17">
        <v>4.0135781056030898E-2</v>
      </c>
      <c r="AV11" s="17">
        <v>8.3107252328151596E-2</v>
      </c>
      <c r="AW11" s="17">
        <v>3.72368037625588E-2</v>
      </c>
      <c r="AX11" s="17">
        <v>4.95285901380597E-2</v>
      </c>
      <c r="AY11" s="17">
        <v>0</v>
      </c>
      <c r="AZ11" s="17">
        <v>2.85870872889053E-2</v>
      </c>
      <c r="BA11" s="17">
        <v>0</v>
      </c>
      <c r="BB11" s="17"/>
      <c r="BC11" s="17">
        <v>3.0621595342168299E-2</v>
      </c>
      <c r="BD11" s="17">
        <v>4.0545062315024999E-2</v>
      </c>
      <c r="BE11" s="17">
        <v>2.5754806375096698E-2</v>
      </c>
      <c r="BF11" s="17">
        <v>3.4909052159669302E-2</v>
      </c>
      <c r="BG11" s="17">
        <v>3.1953417465443001E-2</v>
      </c>
      <c r="BH11" s="17">
        <v>8.1635417315407605E-2</v>
      </c>
      <c r="BI11" s="17"/>
      <c r="BJ11" s="17">
        <v>5.650764488236E-2</v>
      </c>
      <c r="BK11" s="17">
        <v>2.0546273747380502E-2</v>
      </c>
      <c r="BL11" s="17">
        <v>2.0484621440887901E-2</v>
      </c>
      <c r="BM11" s="17">
        <v>4.7413338944428299E-2</v>
      </c>
      <c r="BN11" s="17">
        <v>1.88896048803649E-2</v>
      </c>
      <c r="BO11" s="17">
        <v>2.2430614910404399E-2</v>
      </c>
      <c r="BP11" s="17"/>
      <c r="BQ11" s="17">
        <v>3.1597656151608401E-2</v>
      </c>
      <c r="BR11" s="17">
        <v>3.6777785134225201E-2</v>
      </c>
      <c r="BS11" s="17"/>
      <c r="BT11" s="17">
        <v>2.6341543632255701E-2</v>
      </c>
      <c r="BU11" s="17">
        <v>3.9026889659471799E-2</v>
      </c>
      <c r="BV11" s="17"/>
      <c r="BW11" s="17">
        <v>2.0649801984986699E-2</v>
      </c>
      <c r="BX11" s="17">
        <v>5.5503164245357998E-2</v>
      </c>
    </row>
    <row r="12" spans="2:76" x14ac:dyDescent="0.35">
      <c r="B12" s="18" t="s">
        <v>193</v>
      </c>
      <c r="C12" s="19">
        <v>5.6784585502864901E-2</v>
      </c>
      <c r="D12" s="19">
        <v>4.6246738497436699E-2</v>
      </c>
      <c r="E12" s="19">
        <v>6.7455931011579207E-2</v>
      </c>
      <c r="F12" s="19"/>
      <c r="G12" s="19">
        <v>7.8998737621865406E-2</v>
      </c>
      <c r="H12" s="19">
        <v>6.6300043101541098E-2</v>
      </c>
      <c r="I12" s="19">
        <v>4.2477429217784697E-2</v>
      </c>
      <c r="J12" s="19"/>
      <c r="K12" s="19">
        <v>4.4855587135230399E-2</v>
      </c>
      <c r="L12" s="19">
        <v>4.55416667913583E-2</v>
      </c>
      <c r="M12" s="19">
        <v>5.9937820745600202E-2</v>
      </c>
      <c r="N12" s="19">
        <v>0.123652592153143</v>
      </c>
      <c r="O12" s="19">
        <v>0.199186787163322</v>
      </c>
      <c r="P12" s="19">
        <v>0.16997897542957699</v>
      </c>
      <c r="Q12" s="19">
        <v>4.8317092956952003E-2</v>
      </c>
      <c r="R12" s="19">
        <v>5.0239456477548003E-2</v>
      </c>
      <c r="S12" s="19">
        <v>9.2231589133494996E-2</v>
      </c>
      <c r="T12" s="19">
        <v>6.2870533461826805E-2</v>
      </c>
      <c r="U12" s="19">
        <v>0</v>
      </c>
      <c r="V12" s="19">
        <v>0</v>
      </c>
      <c r="W12" s="19">
        <v>8.5306903494207095E-2</v>
      </c>
      <c r="X12" s="19">
        <v>8.2268441066082207E-2</v>
      </c>
      <c r="Y12" s="19">
        <v>2.9867898628254601E-2</v>
      </c>
      <c r="Z12" s="19">
        <v>0</v>
      </c>
      <c r="AA12" s="19"/>
      <c r="AB12" s="19">
        <v>4.2256023759951501E-2</v>
      </c>
      <c r="AC12" s="19">
        <v>7.2696862254206504E-2</v>
      </c>
      <c r="AD12" s="19">
        <v>4.1072344629871603E-2</v>
      </c>
      <c r="AE12" s="19">
        <v>5.3972122138141197E-2</v>
      </c>
      <c r="AF12" s="19"/>
      <c r="AG12" s="19">
        <v>5.3588640058435201E-2</v>
      </c>
      <c r="AH12" s="19">
        <v>0.10266753286877101</v>
      </c>
      <c r="AI12" s="19">
        <v>3.2841950670379899E-2</v>
      </c>
      <c r="AJ12" s="19">
        <v>5.7607719295999602E-2</v>
      </c>
      <c r="AK12" s="19"/>
      <c r="AL12" s="19">
        <v>6.3009348085631203E-2</v>
      </c>
      <c r="AM12" s="19">
        <v>4.2127420391454902E-2</v>
      </c>
      <c r="AN12" s="19">
        <v>4.4999548720092902E-2</v>
      </c>
      <c r="AO12" s="19">
        <v>4.6913328037902297E-2</v>
      </c>
      <c r="AP12" s="19">
        <v>2.4564336319802999E-2</v>
      </c>
      <c r="AQ12" s="19">
        <v>2.8441533112082799E-2</v>
      </c>
      <c r="AR12" s="19"/>
      <c r="AS12" s="19">
        <v>6.1121225369937401E-2</v>
      </c>
      <c r="AT12" s="19">
        <v>3.2753275039525E-2</v>
      </c>
      <c r="AU12" s="19">
        <v>3.2753275039525E-2</v>
      </c>
      <c r="AV12" s="19">
        <v>4.4037370962076897E-2</v>
      </c>
      <c r="AW12" s="19">
        <v>3.8387146510489897E-2</v>
      </c>
      <c r="AX12" s="19">
        <v>0</v>
      </c>
      <c r="AY12" s="19">
        <v>0.16098315304281999</v>
      </c>
      <c r="AZ12" s="19">
        <v>0.135538545951497</v>
      </c>
      <c r="BA12" s="19">
        <v>0</v>
      </c>
      <c r="BB12" s="19"/>
      <c r="BC12" s="19">
        <v>5.1109379657849098E-2</v>
      </c>
      <c r="BD12" s="19">
        <v>4.95543130076707E-2</v>
      </c>
      <c r="BE12" s="19">
        <v>5.9217902202002501E-2</v>
      </c>
      <c r="BF12" s="19">
        <v>9.6698524926257801E-2</v>
      </c>
      <c r="BG12" s="19">
        <v>4.51550713893848E-2</v>
      </c>
      <c r="BH12" s="19">
        <v>6.3296146722188695E-2</v>
      </c>
      <c r="BI12" s="19"/>
      <c r="BJ12" s="19">
        <v>5.6856722312355099E-2</v>
      </c>
      <c r="BK12" s="19">
        <v>6.3859823705323698E-2</v>
      </c>
      <c r="BL12" s="19">
        <v>6.4200664989610107E-2</v>
      </c>
      <c r="BM12" s="19">
        <v>4.3030408324675598E-2</v>
      </c>
      <c r="BN12" s="19">
        <v>3.9645213703755303E-2</v>
      </c>
      <c r="BO12" s="19">
        <v>9.4674770644757003E-2</v>
      </c>
      <c r="BP12" s="19"/>
      <c r="BQ12" s="19">
        <v>5.1457901271655698E-2</v>
      </c>
      <c r="BR12" s="19">
        <v>6.8581702496854205E-2</v>
      </c>
      <c r="BS12" s="19"/>
      <c r="BT12" s="19">
        <v>4.60987694620777E-2</v>
      </c>
      <c r="BU12" s="19">
        <v>6.4343125706970303E-2</v>
      </c>
      <c r="BV12" s="19"/>
      <c r="BW12" s="19">
        <v>6.7281849135118699E-2</v>
      </c>
      <c r="BX12" s="19">
        <v>3.2564768328273097E-2</v>
      </c>
    </row>
    <row r="13" spans="2:76" x14ac:dyDescent="0.35">
      <c r="B13" s="16"/>
    </row>
    <row r="14" spans="2:76" x14ac:dyDescent="0.35">
      <c r="B14" t="s">
        <v>100</v>
      </c>
    </row>
    <row r="15" spans="2:76" x14ac:dyDescent="0.35">
      <c r="B15" t="s">
        <v>101</v>
      </c>
    </row>
    <row r="17" spans="2:2" x14ac:dyDescent="0.35">
      <c r="B17"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398</v>
      </c>
      <c r="E2" s="26"/>
      <c r="F2" s="26"/>
      <c r="G2" s="26"/>
      <c r="H2" s="26"/>
    </row>
    <row r="6" spans="2:8" ht="50" customHeight="1" x14ac:dyDescent="0.35">
      <c r="B6" s="23" t="s">
        <v>15</v>
      </c>
      <c r="C6" s="23" t="s">
        <v>489</v>
      </c>
      <c r="D6" s="23" t="s">
        <v>490</v>
      </c>
      <c r="E6" s="23" t="s">
        <v>491</v>
      </c>
      <c r="F6" s="23" t="s">
        <v>492</v>
      </c>
      <c r="G6" s="23" t="s">
        <v>493</v>
      </c>
    </row>
    <row r="7" spans="2:8" x14ac:dyDescent="0.35">
      <c r="B7" s="18" t="s">
        <v>336</v>
      </c>
      <c r="C7" s="17">
        <v>0.31252376721383102</v>
      </c>
      <c r="D7" s="17">
        <v>0.43575854930051999</v>
      </c>
      <c r="E7" s="17">
        <v>0.27119452647037001</v>
      </c>
      <c r="F7" s="17">
        <v>0.23295020636244601</v>
      </c>
      <c r="G7" s="17">
        <v>0.14247884273303801</v>
      </c>
    </row>
    <row r="8" spans="2:8" x14ac:dyDescent="0.35">
      <c r="B8" s="18" t="s">
        <v>337</v>
      </c>
      <c r="C8" s="17">
        <v>0.25964657899453097</v>
      </c>
      <c r="D8" s="17">
        <v>0.26163392154683102</v>
      </c>
      <c r="E8" s="17">
        <v>0.2409988457343</v>
      </c>
      <c r="F8" s="17">
        <v>0.20869514720775001</v>
      </c>
      <c r="G8" s="17">
        <v>0.33430227228237702</v>
      </c>
    </row>
    <row r="9" spans="2:8" x14ac:dyDescent="0.35">
      <c r="B9" s="18" t="s">
        <v>338</v>
      </c>
      <c r="C9" s="17">
        <v>0.20673714082512601</v>
      </c>
      <c r="D9" s="17">
        <v>0.127427511536156</v>
      </c>
      <c r="E9" s="17">
        <v>0.23615051441447099</v>
      </c>
      <c r="F9" s="17">
        <v>0.178914191170683</v>
      </c>
      <c r="G9" s="17">
        <v>0.18566574316540499</v>
      </c>
    </row>
    <row r="10" spans="2:8" x14ac:dyDescent="0.35">
      <c r="B10" s="18" t="s">
        <v>339</v>
      </c>
      <c r="C10" s="17">
        <v>0.106405367430808</v>
      </c>
      <c r="D10" s="17">
        <v>9.3048284431412207E-2</v>
      </c>
      <c r="E10" s="17">
        <v>0.11355784996857</v>
      </c>
      <c r="F10" s="17">
        <v>9.3061587544048599E-2</v>
      </c>
      <c r="G10" s="17">
        <v>0.13004661179900101</v>
      </c>
    </row>
    <row r="11" spans="2:8" x14ac:dyDescent="0.35">
      <c r="B11" s="18" t="s">
        <v>340</v>
      </c>
      <c r="C11" s="17">
        <v>3.6160757539640501E-2</v>
      </c>
      <c r="D11" s="17">
        <v>5.3798158114137302E-2</v>
      </c>
      <c r="E11" s="17">
        <v>5.7884172403555798E-2</v>
      </c>
      <c r="F11" s="17">
        <v>0.154463630526148</v>
      </c>
      <c r="G11" s="17">
        <v>0.17985966583767801</v>
      </c>
    </row>
    <row r="12" spans="2:8" x14ac:dyDescent="0.35">
      <c r="B12" s="18" t="s">
        <v>178</v>
      </c>
      <c r="C12" s="17">
        <v>7.8526387996061806E-2</v>
      </c>
      <c r="D12" s="17">
        <v>2.8333575070943501E-2</v>
      </c>
      <c r="E12" s="17">
        <v>8.0214091008733404E-2</v>
      </c>
      <c r="F12" s="17">
        <v>0.13191523718892401</v>
      </c>
      <c r="G12" s="17">
        <v>2.7646864182500001E-2</v>
      </c>
    </row>
    <row r="13" spans="2:8" x14ac:dyDescent="0.35">
      <c r="B13" s="22" t="s">
        <v>341</v>
      </c>
      <c r="C13" s="20">
        <v>0.57217034620836305</v>
      </c>
      <c r="D13" s="20">
        <v>0.69739247084735101</v>
      </c>
      <c r="E13" s="20">
        <v>0.51219337220466998</v>
      </c>
      <c r="F13" s="20">
        <v>0.44164535357019602</v>
      </c>
      <c r="G13" s="20">
        <v>0.47678111501541498</v>
      </c>
    </row>
    <row r="14" spans="2:8" x14ac:dyDescent="0.35">
      <c r="B14" s="22" t="s">
        <v>342</v>
      </c>
      <c r="C14" s="20">
        <v>0.14256612497044899</v>
      </c>
      <c r="D14" s="20">
        <v>0.14684644254554999</v>
      </c>
      <c r="E14" s="20">
        <v>0.171442022372126</v>
      </c>
      <c r="F14" s="20">
        <v>0.24752521807019701</v>
      </c>
      <c r="G14" s="20">
        <v>0.30990627763667999</v>
      </c>
    </row>
    <row r="15" spans="2:8" x14ac:dyDescent="0.35">
      <c r="B15" s="22" t="s">
        <v>109</v>
      </c>
      <c r="C15" s="21">
        <v>0.42960422123791397</v>
      </c>
      <c r="D15" s="21">
        <v>0.55054602830180199</v>
      </c>
      <c r="E15" s="21">
        <v>0.34075134983254501</v>
      </c>
      <c r="F15" s="21">
        <v>0.19412013549999901</v>
      </c>
      <c r="G15" s="21">
        <v>0.30990627763667999</v>
      </c>
    </row>
    <row r="16" spans="2:8" x14ac:dyDescent="0.35">
      <c r="B16" s="16"/>
      <c r="C16" s="16"/>
      <c r="D16" s="16"/>
      <c r="E16" s="16"/>
      <c r="F16" s="16"/>
      <c r="G16" s="16"/>
    </row>
    <row r="17" spans="2:2" x14ac:dyDescent="0.35">
      <c r="B17" t="s">
        <v>100</v>
      </c>
    </row>
    <row r="18" spans="2:2" x14ac:dyDescent="0.35">
      <c r="B18" t="s">
        <v>101</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0.43575854930051999</v>
      </c>
      <c r="D9" s="17">
        <v>0.37882201117053599</v>
      </c>
      <c r="E9" s="17">
        <v>0.49367334648350503</v>
      </c>
      <c r="F9" s="17"/>
      <c r="G9" s="17">
        <v>0.467796631635089</v>
      </c>
      <c r="H9" s="17">
        <v>0.48130059787503399</v>
      </c>
      <c r="I9" s="17">
        <v>0.39304950188659898</v>
      </c>
      <c r="J9" s="17"/>
      <c r="K9" s="17">
        <v>0.34000297079693897</v>
      </c>
      <c r="L9" s="17">
        <v>0.46275931697135497</v>
      </c>
      <c r="M9" s="17">
        <v>0.40145599800791698</v>
      </c>
      <c r="N9" s="17">
        <v>0.69047779400418396</v>
      </c>
      <c r="O9" s="17">
        <v>0.39966008312789902</v>
      </c>
      <c r="P9" s="17">
        <v>0.47919440405021602</v>
      </c>
      <c r="Q9" s="17">
        <v>0.43139044539906002</v>
      </c>
      <c r="R9" s="17">
        <v>0.42434050863735401</v>
      </c>
      <c r="S9" s="17">
        <v>0.43591321383580001</v>
      </c>
      <c r="T9" s="17">
        <v>0.386847199450222</v>
      </c>
      <c r="U9" s="17">
        <v>0.44908894677268701</v>
      </c>
      <c r="V9" s="17">
        <v>0.50870956149065205</v>
      </c>
      <c r="W9" s="17">
        <v>0.50295336107037603</v>
      </c>
      <c r="X9" s="17">
        <v>0.46017955386805898</v>
      </c>
      <c r="Y9" s="17">
        <v>0.55013884791511503</v>
      </c>
      <c r="Z9" s="17">
        <v>0.678954856649433</v>
      </c>
      <c r="AA9" s="17"/>
      <c r="AB9" s="17">
        <v>0.56503663767152801</v>
      </c>
      <c r="AC9" s="17">
        <v>0.40717665995580299</v>
      </c>
      <c r="AD9" s="17">
        <v>0.37583216815067799</v>
      </c>
      <c r="AE9" s="17">
        <v>0.355381492802467</v>
      </c>
      <c r="AF9" s="17"/>
      <c r="AG9" s="17">
        <v>0.45948267861583802</v>
      </c>
      <c r="AH9" s="17">
        <v>0.43676586048736399</v>
      </c>
      <c r="AI9" s="17">
        <v>0.34105981791499801</v>
      </c>
      <c r="AJ9" s="17">
        <v>0.157518759921141</v>
      </c>
      <c r="AK9" s="17"/>
      <c r="AL9" s="17">
        <v>0.40923025901382198</v>
      </c>
      <c r="AM9" s="17">
        <v>0.34208850163989601</v>
      </c>
      <c r="AN9" s="17">
        <v>0.56919233690015403</v>
      </c>
      <c r="AO9" s="17">
        <v>0.30247536050655399</v>
      </c>
      <c r="AP9" s="17">
        <v>0.42294057968717702</v>
      </c>
      <c r="AQ9" s="17">
        <v>0.406124460564184</v>
      </c>
      <c r="AR9" s="17"/>
      <c r="AS9" s="17">
        <v>0.430729803706491</v>
      </c>
      <c r="AT9" s="17">
        <v>0.28001271994521998</v>
      </c>
      <c r="AU9" s="17">
        <v>0.28001271994521998</v>
      </c>
      <c r="AV9" s="17">
        <v>0.42926531225238401</v>
      </c>
      <c r="AW9" s="17">
        <v>0.44727310762566902</v>
      </c>
      <c r="AX9" s="17">
        <v>0.81792090272493601</v>
      </c>
      <c r="AY9" s="17">
        <v>0.51661260614719395</v>
      </c>
      <c r="AZ9" s="17">
        <v>0.45111218482687698</v>
      </c>
      <c r="BA9" s="17">
        <v>0.68594066336019799</v>
      </c>
      <c r="BB9" s="17"/>
      <c r="BC9" s="17">
        <v>0.34165489624924</v>
      </c>
      <c r="BD9" s="17">
        <v>0.34454442911820399</v>
      </c>
      <c r="BE9" s="17">
        <v>0.61900258504208105</v>
      </c>
      <c r="BF9" s="17">
        <v>0.53735561937512</v>
      </c>
      <c r="BG9" s="17">
        <v>0.48311913233499798</v>
      </c>
      <c r="BH9" s="17">
        <v>0.59096410174326197</v>
      </c>
      <c r="BI9" s="17"/>
      <c r="BJ9" s="17">
        <v>0.35416964086809799</v>
      </c>
      <c r="BK9" s="17">
        <v>0.46986093980711502</v>
      </c>
      <c r="BL9" s="17">
        <v>0.44116878254191699</v>
      </c>
      <c r="BM9" s="17">
        <v>0.42987470166764402</v>
      </c>
      <c r="BN9" s="17">
        <v>0.51064552596188395</v>
      </c>
      <c r="BO9" s="17">
        <v>0.37970571232928402</v>
      </c>
      <c r="BP9" s="17"/>
      <c r="BQ9" s="17">
        <v>0.44735565030990199</v>
      </c>
      <c r="BR9" s="17">
        <v>0.41298739702623799</v>
      </c>
      <c r="BS9" s="17"/>
      <c r="BT9" s="17">
        <v>0.444548451626189</v>
      </c>
      <c r="BU9" s="17">
        <v>0.43066838511338101</v>
      </c>
      <c r="BV9" s="17"/>
      <c r="BW9" s="17">
        <v>0.46420818106623801</v>
      </c>
      <c r="BX9" s="17">
        <v>0.38678979316664802</v>
      </c>
    </row>
    <row r="10" spans="2:76" x14ac:dyDescent="0.35">
      <c r="B10" s="18" t="s">
        <v>337</v>
      </c>
      <c r="C10" s="17">
        <v>0.26163392154683102</v>
      </c>
      <c r="D10" s="17">
        <v>0.26655934216404398</v>
      </c>
      <c r="E10" s="17">
        <v>0.25722035912588398</v>
      </c>
      <c r="F10" s="17"/>
      <c r="G10" s="17">
        <v>0.28243460015173999</v>
      </c>
      <c r="H10" s="17">
        <v>0.22560990873705</v>
      </c>
      <c r="I10" s="17">
        <v>0.27941100239394101</v>
      </c>
      <c r="J10" s="17"/>
      <c r="K10" s="17">
        <v>0.27253583220414601</v>
      </c>
      <c r="L10" s="17">
        <v>0.208694627352663</v>
      </c>
      <c r="M10" s="17">
        <v>0.285362682562528</v>
      </c>
      <c r="N10" s="17">
        <v>0.123603593104666</v>
      </c>
      <c r="O10" s="17">
        <v>0.200000899851833</v>
      </c>
      <c r="P10" s="17">
        <v>0.25518141050534199</v>
      </c>
      <c r="Q10" s="17">
        <v>0.30520306365829603</v>
      </c>
      <c r="R10" s="17">
        <v>0.30744608402625401</v>
      </c>
      <c r="S10" s="17">
        <v>0.37795822557373798</v>
      </c>
      <c r="T10" s="17">
        <v>0.258070302438143</v>
      </c>
      <c r="U10" s="17">
        <v>0.31494072789680999</v>
      </c>
      <c r="V10" s="17">
        <v>0.139531859159432</v>
      </c>
      <c r="W10" s="17">
        <v>0.26093795595667302</v>
      </c>
      <c r="X10" s="17">
        <v>0.37405955104204902</v>
      </c>
      <c r="Y10" s="17">
        <v>0.242568306261952</v>
      </c>
      <c r="Z10" s="17">
        <v>0.11811267017715101</v>
      </c>
      <c r="AA10" s="17"/>
      <c r="AB10" s="17">
        <v>0.21972103819706601</v>
      </c>
      <c r="AC10" s="17">
        <v>0.30304541734323198</v>
      </c>
      <c r="AD10" s="17">
        <v>0.25340809453650998</v>
      </c>
      <c r="AE10" s="17">
        <v>0.258453781607898</v>
      </c>
      <c r="AF10" s="17"/>
      <c r="AG10" s="17">
        <v>0.26583399120838103</v>
      </c>
      <c r="AH10" s="17">
        <v>0.22990495331883201</v>
      </c>
      <c r="AI10" s="17">
        <v>0.26672182118714799</v>
      </c>
      <c r="AJ10" s="17">
        <v>0.23100092101139999</v>
      </c>
      <c r="AK10" s="17"/>
      <c r="AL10" s="17">
        <v>0.32488882496018801</v>
      </c>
      <c r="AM10" s="17">
        <v>0.24181032721339801</v>
      </c>
      <c r="AN10" s="17">
        <v>0.192076938940724</v>
      </c>
      <c r="AO10" s="17">
        <v>0.25525689589108302</v>
      </c>
      <c r="AP10" s="17">
        <v>0.16712148806069499</v>
      </c>
      <c r="AQ10" s="17">
        <v>0.334813091025081</v>
      </c>
      <c r="AR10" s="17"/>
      <c r="AS10" s="17">
        <v>0.29002822093401898</v>
      </c>
      <c r="AT10" s="17">
        <v>0.28137751394598198</v>
      </c>
      <c r="AU10" s="17">
        <v>0.28137751394598198</v>
      </c>
      <c r="AV10" s="17">
        <v>0.25828409288693599</v>
      </c>
      <c r="AW10" s="17">
        <v>0.22593170614449301</v>
      </c>
      <c r="AX10" s="17">
        <v>7.1651880612152205E-2</v>
      </c>
      <c r="AY10" s="17">
        <v>5.91039164260879E-2</v>
      </c>
      <c r="AZ10" s="17">
        <v>0.36844670455950201</v>
      </c>
      <c r="BA10" s="17">
        <v>0.31405933663980201</v>
      </c>
      <c r="BB10" s="17"/>
      <c r="BC10" s="17">
        <v>0.28387465453300997</v>
      </c>
      <c r="BD10" s="17">
        <v>0.31960413302998097</v>
      </c>
      <c r="BE10" s="17">
        <v>0.22629874475952999</v>
      </c>
      <c r="BF10" s="17">
        <v>0.216346173635346</v>
      </c>
      <c r="BG10" s="17">
        <v>0.24914057794503999</v>
      </c>
      <c r="BH10" s="17">
        <v>0.28140440768098002</v>
      </c>
      <c r="BI10" s="17"/>
      <c r="BJ10" s="17">
        <v>0.33759015260206698</v>
      </c>
      <c r="BK10" s="17">
        <v>0.23964937128056599</v>
      </c>
      <c r="BL10" s="17">
        <v>0.144226051258907</v>
      </c>
      <c r="BM10" s="17">
        <v>0.26882873659232398</v>
      </c>
      <c r="BN10" s="17">
        <v>0.228521472993122</v>
      </c>
      <c r="BO10" s="17">
        <v>0.32906733139186201</v>
      </c>
      <c r="BP10" s="17"/>
      <c r="BQ10" s="17">
        <v>0.25997227086046498</v>
      </c>
      <c r="BR10" s="17">
        <v>0.26049057463331399</v>
      </c>
      <c r="BS10" s="17"/>
      <c r="BT10" s="17">
        <v>0.27223373154455899</v>
      </c>
      <c r="BU10" s="17">
        <v>0.25544154247871298</v>
      </c>
      <c r="BV10" s="17"/>
      <c r="BW10" s="17">
        <v>0.264170186202346</v>
      </c>
      <c r="BX10" s="17">
        <v>0.26528862727456298</v>
      </c>
    </row>
    <row r="11" spans="2:76" x14ac:dyDescent="0.35">
      <c r="B11" s="18" t="s">
        <v>338</v>
      </c>
      <c r="C11" s="17">
        <v>0.127427511536156</v>
      </c>
      <c r="D11" s="17">
        <v>0.12121655573677</v>
      </c>
      <c r="E11" s="17">
        <v>0.13390438566400101</v>
      </c>
      <c r="F11" s="17"/>
      <c r="G11" s="17">
        <v>0.10476430766597999</v>
      </c>
      <c r="H11" s="17">
        <v>0.16159883307234199</v>
      </c>
      <c r="I11" s="17">
        <v>0.111581843093409</v>
      </c>
      <c r="J11" s="17"/>
      <c r="K11" s="17">
        <v>0.131645357588099</v>
      </c>
      <c r="L11" s="17">
        <v>0.15980821055312</v>
      </c>
      <c r="M11" s="17">
        <v>0.123314691512766</v>
      </c>
      <c r="N11" s="17">
        <v>6.1891534141568401E-2</v>
      </c>
      <c r="O11" s="17">
        <v>0.29971678584364397</v>
      </c>
      <c r="P11" s="17">
        <v>0.18001149101654401</v>
      </c>
      <c r="Q11" s="17">
        <v>0.119043357129778</v>
      </c>
      <c r="R11" s="17">
        <v>8.2884519161464401E-2</v>
      </c>
      <c r="S11" s="17">
        <v>4.6570194946634398E-2</v>
      </c>
      <c r="T11" s="17">
        <v>0.14104608053512799</v>
      </c>
      <c r="U11" s="17">
        <v>0.13917846175266199</v>
      </c>
      <c r="V11" s="17">
        <v>0.281229451261445</v>
      </c>
      <c r="W11" s="17">
        <v>0.101408169815456</v>
      </c>
      <c r="X11" s="17">
        <v>8.2307311262666202E-2</v>
      </c>
      <c r="Y11" s="17">
        <v>8.9957105521431505E-2</v>
      </c>
      <c r="Z11" s="17">
        <v>7.8161794578977095E-2</v>
      </c>
      <c r="AA11" s="17"/>
      <c r="AB11" s="17">
        <v>0.107462113829427</v>
      </c>
      <c r="AC11" s="17">
        <v>0.12529267516345999</v>
      </c>
      <c r="AD11" s="17">
        <v>0.143436282269954</v>
      </c>
      <c r="AE11" s="17">
        <v>0.17281251689424601</v>
      </c>
      <c r="AF11" s="17"/>
      <c r="AG11" s="17">
        <v>0.13508168009145799</v>
      </c>
      <c r="AH11" s="17">
        <v>0.15289001631504601</v>
      </c>
      <c r="AI11" s="17">
        <v>0.106394598803091</v>
      </c>
      <c r="AJ11" s="17">
        <v>0.127627538468569</v>
      </c>
      <c r="AK11" s="17"/>
      <c r="AL11" s="17">
        <v>0.12005696078122199</v>
      </c>
      <c r="AM11" s="17">
        <v>0.14622235491559701</v>
      </c>
      <c r="AN11" s="17">
        <v>9.7697731425511594E-2</v>
      </c>
      <c r="AO11" s="17">
        <v>0.17738577842299999</v>
      </c>
      <c r="AP11" s="17">
        <v>0.237045122915226</v>
      </c>
      <c r="AQ11" s="17">
        <v>8.7888019486019403E-2</v>
      </c>
      <c r="AR11" s="17"/>
      <c r="AS11" s="17">
        <v>0.110360988336156</v>
      </c>
      <c r="AT11" s="17">
        <v>0.15692036714326199</v>
      </c>
      <c r="AU11" s="17">
        <v>0.15692036714326199</v>
      </c>
      <c r="AV11" s="17">
        <v>0.149551850089539</v>
      </c>
      <c r="AW11" s="17">
        <v>0.20491991164609799</v>
      </c>
      <c r="AX11" s="17">
        <v>0</v>
      </c>
      <c r="AY11" s="17">
        <v>0.145126841172178</v>
      </c>
      <c r="AZ11" s="17">
        <v>9.1031182885837697E-2</v>
      </c>
      <c r="BA11" s="17">
        <v>0</v>
      </c>
      <c r="BB11" s="17"/>
      <c r="BC11" s="17">
        <v>0.13885960453806601</v>
      </c>
      <c r="BD11" s="17">
        <v>0.165759658124775</v>
      </c>
      <c r="BE11" s="17">
        <v>9.4745822899100093E-2</v>
      </c>
      <c r="BF11" s="17">
        <v>0.121405419553947</v>
      </c>
      <c r="BG11" s="17">
        <v>0.113071168856565</v>
      </c>
      <c r="BH11" s="17">
        <v>0.12763149057575801</v>
      </c>
      <c r="BI11" s="17"/>
      <c r="BJ11" s="17">
        <v>0.133856734365809</v>
      </c>
      <c r="BK11" s="17">
        <v>0.12295627465730501</v>
      </c>
      <c r="BL11" s="17">
        <v>0.186740112746132</v>
      </c>
      <c r="BM11" s="17">
        <v>0.130592457566271</v>
      </c>
      <c r="BN11" s="17">
        <v>0.11214196778131801</v>
      </c>
      <c r="BO11" s="17">
        <v>9.1520047302086099E-2</v>
      </c>
      <c r="BP11" s="17"/>
      <c r="BQ11" s="17">
        <v>0.11350523583816401</v>
      </c>
      <c r="BR11" s="17">
        <v>0.15805761304265201</v>
      </c>
      <c r="BS11" s="17"/>
      <c r="BT11" s="17">
        <v>0.101045707042856</v>
      </c>
      <c r="BU11" s="17">
        <v>0.14666670875135801</v>
      </c>
      <c r="BV11" s="17"/>
      <c r="BW11" s="17">
        <v>0.11734361497497101</v>
      </c>
      <c r="BX11" s="17">
        <v>0.149119320792857</v>
      </c>
    </row>
    <row r="12" spans="2:76" x14ac:dyDescent="0.35">
      <c r="B12" s="18" t="s">
        <v>339</v>
      </c>
      <c r="C12" s="17">
        <v>9.3048284431412207E-2</v>
      </c>
      <c r="D12" s="17">
        <v>0.13293959763719099</v>
      </c>
      <c r="E12" s="17">
        <v>5.1272654537546598E-2</v>
      </c>
      <c r="F12" s="17"/>
      <c r="G12" s="17">
        <v>6.42023970572006E-2</v>
      </c>
      <c r="H12" s="17">
        <v>5.8451784157008198E-2</v>
      </c>
      <c r="I12" s="17">
        <v>0.12705633105109801</v>
      </c>
      <c r="J12" s="17"/>
      <c r="K12" s="17">
        <v>0.151139301626461</v>
      </c>
      <c r="L12" s="17">
        <v>9.0009931402487503E-2</v>
      </c>
      <c r="M12" s="17">
        <v>0.12581440277549</v>
      </c>
      <c r="N12" s="17">
        <v>0.12402707874958099</v>
      </c>
      <c r="O12" s="17">
        <v>0.100622231176624</v>
      </c>
      <c r="P12" s="17">
        <v>0</v>
      </c>
      <c r="Q12" s="17">
        <v>8.4050189605961695E-2</v>
      </c>
      <c r="R12" s="17">
        <v>9.3379819548353504E-2</v>
      </c>
      <c r="S12" s="17">
        <v>9.2393595564836103E-2</v>
      </c>
      <c r="T12" s="17">
        <v>0.1059140982478</v>
      </c>
      <c r="U12" s="17">
        <v>5.7624375557519002E-2</v>
      </c>
      <c r="V12" s="17">
        <v>0</v>
      </c>
      <c r="W12" s="17">
        <v>6.6001457948563602E-2</v>
      </c>
      <c r="X12" s="17">
        <v>0</v>
      </c>
      <c r="Y12" s="17">
        <v>5.9152935857768901E-2</v>
      </c>
      <c r="Z12" s="17">
        <v>0</v>
      </c>
      <c r="AA12" s="17"/>
      <c r="AB12" s="17">
        <v>5.2029577243830602E-2</v>
      </c>
      <c r="AC12" s="17">
        <v>9.3507311790542003E-2</v>
      </c>
      <c r="AD12" s="17">
        <v>0.102971924620136</v>
      </c>
      <c r="AE12" s="17">
        <v>0.14101075983605599</v>
      </c>
      <c r="AF12" s="17"/>
      <c r="AG12" s="17">
        <v>6.5072399999044295E-2</v>
      </c>
      <c r="AH12" s="17">
        <v>0.11261110717445801</v>
      </c>
      <c r="AI12" s="17">
        <v>0.181186841066271</v>
      </c>
      <c r="AJ12" s="17">
        <v>0.20698647053554001</v>
      </c>
      <c r="AK12" s="17"/>
      <c r="AL12" s="17">
        <v>0.10088132458823</v>
      </c>
      <c r="AM12" s="17">
        <v>0.15389029220488801</v>
      </c>
      <c r="AN12" s="17">
        <v>4.5535850490369997E-2</v>
      </c>
      <c r="AO12" s="17">
        <v>0.13694773003605301</v>
      </c>
      <c r="AP12" s="17">
        <v>0.12190078479976101</v>
      </c>
      <c r="AQ12" s="17">
        <v>6.5421813758401101E-2</v>
      </c>
      <c r="AR12" s="17"/>
      <c r="AS12" s="17">
        <v>9.3749088827924307E-2</v>
      </c>
      <c r="AT12" s="17">
        <v>0.160951086313429</v>
      </c>
      <c r="AU12" s="17">
        <v>0.160951086313429</v>
      </c>
      <c r="AV12" s="17">
        <v>8.7030672820307894E-2</v>
      </c>
      <c r="AW12" s="17">
        <v>8.5459919014480995E-2</v>
      </c>
      <c r="AX12" s="17">
        <v>0</v>
      </c>
      <c r="AY12" s="17">
        <v>8.5079101749374594E-2</v>
      </c>
      <c r="AZ12" s="17">
        <v>5.96528129726209E-2</v>
      </c>
      <c r="BA12" s="17">
        <v>0</v>
      </c>
      <c r="BB12" s="17"/>
      <c r="BC12" s="17">
        <v>0.143262346012201</v>
      </c>
      <c r="BD12" s="17">
        <v>6.3782697038111999E-2</v>
      </c>
      <c r="BE12" s="17">
        <v>5.9952847299288299E-2</v>
      </c>
      <c r="BF12" s="17">
        <v>5.7805499356142598E-2</v>
      </c>
      <c r="BG12" s="17">
        <v>7.5720138057579697E-2</v>
      </c>
      <c r="BH12" s="17">
        <v>0</v>
      </c>
      <c r="BI12" s="17"/>
      <c r="BJ12" s="17">
        <v>0.105048001487986</v>
      </c>
      <c r="BK12" s="17">
        <v>8.7498620008227806E-2</v>
      </c>
      <c r="BL12" s="17">
        <v>8.0672608153518094E-2</v>
      </c>
      <c r="BM12" s="17">
        <v>0.101589335901556</v>
      </c>
      <c r="BN12" s="17">
        <v>7.7686324280004604E-2</v>
      </c>
      <c r="BO12" s="17">
        <v>9.9210677912923595E-2</v>
      </c>
      <c r="BP12" s="17"/>
      <c r="BQ12" s="17">
        <v>0.10298017948388399</v>
      </c>
      <c r="BR12" s="17">
        <v>7.2983868001368399E-2</v>
      </c>
      <c r="BS12" s="17"/>
      <c r="BT12" s="17">
        <v>0.109459861497165</v>
      </c>
      <c r="BU12" s="17">
        <v>7.8728455509680995E-2</v>
      </c>
      <c r="BV12" s="17"/>
      <c r="BW12" s="17">
        <v>7.2153229503711697E-2</v>
      </c>
      <c r="BX12" s="17">
        <v>0.12312345847428099</v>
      </c>
    </row>
    <row r="13" spans="2:76" x14ac:dyDescent="0.35">
      <c r="B13" s="18" t="s">
        <v>340</v>
      </c>
      <c r="C13" s="17">
        <v>5.3798158114137302E-2</v>
      </c>
      <c r="D13" s="17">
        <v>8.5131322613395496E-2</v>
      </c>
      <c r="E13" s="17">
        <v>2.2511713906772299E-2</v>
      </c>
      <c r="F13" s="17"/>
      <c r="G13" s="17">
        <v>5.3204419834511102E-2</v>
      </c>
      <c r="H13" s="17">
        <v>4.8738922811949803E-2</v>
      </c>
      <c r="I13" s="17">
        <v>5.7514060565820702E-2</v>
      </c>
      <c r="J13" s="17"/>
      <c r="K13" s="17">
        <v>6.5511515005128695E-2</v>
      </c>
      <c r="L13" s="17">
        <v>5.7318762137299202E-2</v>
      </c>
      <c r="M13" s="17">
        <v>2.0584837402809301E-2</v>
      </c>
      <c r="N13" s="17">
        <v>0</v>
      </c>
      <c r="O13" s="17">
        <v>0</v>
      </c>
      <c r="P13" s="17">
        <v>0</v>
      </c>
      <c r="Q13" s="17">
        <v>4.6727084671869097E-2</v>
      </c>
      <c r="R13" s="17">
        <v>6.0793723898508199E-2</v>
      </c>
      <c r="S13" s="17">
        <v>4.7164770078991801E-2</v>
      </c>
      <c r="T13" s="17">
        <v>7.7134415547155194E-2</v>
      </c>
      <c r="U13" s="17">
        <v>1.9592902369656499E-2</v>
      </c>
      <c r="V13" s="17">
        <v>7.0529128088471602E-2</v>
      </c>
      <c r="W13" s="17">
        <v>3.2939588952522698E-2</v>
      </c>
      <c r="X13" s="17">
        <v>8.34535838272258E-2</v>
      </c>
      <c r="Y13" s="17">
        <v>2.8925144771021701E-2</v>
      </c>
      <c r="Z13" s="17">
        <v>3.9561344832523299E-2</v>
      </c>
      <c r="AA13" s="17"/>
      <c r="AB13" s="17">
        <v>2.93676757586665E-2</v>
      </c>
      <c r="AC13" s="17">
        <v>4.2666089096666297E-2</v>
      </c>
      <c r="AD13" s="17">
        <v>9.02735477046063E-2</v>
      </c>
      <c r="AE13" s="17">
        <v>7.2341448859332705E-2</v>
      </c>
      <c r="AF13" s="17"/>
      <c r="AG13" s="17">
        <v>4.4460483282403998E-2</v>
      </c>
      <c r="AH13" s="17">
        <v>4.1276173196627498E-2</v>
      </c>
      <c r="AI13" s="17">
        <v>7.8718779153273799E-2</v>
      </c>
      <c r="AJ13" s="17">
        <v>0.27686631006335</v>
      </c>
      <c r="AK13" s="17"/>
      <c r="AL13" s="17">
        <v>4.1338068394529699E-2</v>
      </c>
      <c r="AM13" s="17">
        <v>5.91055670624272E-2</v>
      </c>
      <c r="AN13" s="17">
        <v>5.7571131708601897E-2</v>
      </c>
      <c r="AO13" s="17">
        <v>0.100460923960697</v>
      </c>
      <c r="AP13" s="17">
        <v>5.0992024537140301E-2</v>
      </c>
      <c r="AQ13" s="17">
        <v>0.105752615166315</v>
      </c>
      <c r="AR13" s="17"/>
      <c r="AS13" s="17">
        <v>5.29052911179878E-2</v>
      </c>
      <c r="AT13" s="17">
        <v>9.6933925776986493E-2</v>
      </c>
      <c r="AU13" s="17">
        <v>9.6933925776986493E-2</v>
      </c>
      <c r="AV13" s="17">
        <v>5.99722913739653E-2</v>
      </c>
      <c r="AW13" s="17">
        <v>7.7088425671589696E-3</v>
      </c>
      <c r="AX13" s="17">
        <v>7.3722605640309399E-2</v>
      </c>
      <c r="AY13" s="17">
        <v>0</v>
      </c>
      <c r="AZ13" s="17">
        <v>2.9757114755162399E-2</v>
      </c>
      <c r="BA13" s="17">
        <v>0</v>
      </c>
      <c r="BB13" s="17"/>
      <c r="BC13" s="17">
        <v>6.7119564461378095E-2</v>
      </c>
      <c r="BD13" s="17">
        <v>7.2258335020045902E-2</v>
      </c>
      <c r="BE13" s="17">
        <v>0</v>
      </c>
      <c r="BF13" s="17">
        <v>4.4649000805022702E-2</v>
      </c>
      <c r="BG13" s="17">
        <v>4.5034220441312403E-2</v>
      </c>
      <c r="BH13" s="17">
        <v>0</v>
      </c>
      <c r="BI13" s="17"/>
      <c r="BJ13" s="17">
        <v>3.0273176771296501E-2</v>
      </c>
      <c r="BK13" s="17">
        <v>5.0977504329941199E-2</v>
      </c>
      <c r="BL13" s="17">
        <v>0.123809251565919</v>
      </c>
      <c r="BM13" s="17">
        <v>4.5653760201489202E-2</v>
      </c>
      <c r="BN13" s="17">
        <v>5.2763068923355902E-2</v>
      </c>
      <c r="BO13" s="17">
        <v>5.8377677236223002E-2</v>
      </c>
      <c r="BP13" s="17"/>
      <c r="BQ13" s="17">
        <v>4.8900010951826202E-2</v>
      </c>
      <c r="BR13" s="17">
        <v>6.4661549019947306E-2</v>
      </c>
      <c r="BS13" s="17"/>
      <c r="BT13" s="17">
        <v>4.8099475329643003E-2</v>
      </c>
      <c r="BU13" s="17">
        <v>5.8946924456700502E-2</v>
      </c>
      <c r="BV13" s="17"/>
      <c r="BW13" s="17">
        <v>5.7257726789040897E-2</v>
      </c>
      <c r="BX13" s="17">
        <v>4.7447351879846902E-2</v>
      </c>
    </row>
    <row r="14" spans="2:76" x14ac:dyDescent="0.35">
      <c r="B14" s="18" t="s">
        <v>178</v>
      </c>
      <c r="C14" s="17">
        <v>2.8333575070943501E-2</v>
      </c>
      <c r="D14" s="17">
        <v>1.5331170678064301E-2</v>
      </c>
      <c r="E14" s="17">
        <v>4.1417540282291401E-2</v>
      </c>
      <c r="F14" s="17"/>
      <c r="G14" s="17">
        <v>2.75976436554797E-2</v>
      </c>
      <c r="H14" s="17">
        <v>2.42999533466162E-2</v>
      </c>
      <c r="I14" s="17">
        <v>3.1387261009133798E-2</v>
      </c>
      <c r="J14" s="17"/>
      <c r="K14" s="17">
        <v>3.9165022779226899E-2</v>
      </c>
      <c r="L14" s="17">
        <v>2.14091515830757E-2</v>
      </c>
      <c r="M14" s="17">
        <v>4.34673877384898E-2</v>
      </c>
      <c r="N14" s="17">
        <v>0</v>
      </c>
      <c r="O14" s="17">
        <v>0</v>
      </c>
      <c r="P14" s="17">
        <v>8.5612694427897901E-2</v>
      </c>
      <c r="Q14" s="17">
        <v>1.3585859535034699E-2</v>
      </c>
      <c r="R14" s="17">
        <v>3.11553447280664E-2</v>
      </c>
      <c r="S14" s="17">
        <v>0</v>
      </c>
      <c r="T14" s="17">
        <v>3.09879037815518E-2</v>
      </c>
      <c r="U14" s="17">
        <v>1.9574585650665399E-2</v>
      </c>
      <c r="V14" s="17">
        <v>0</v>
      </c>
      <c r="W14" s="17">
        <v>3.5759466256409703E-2</v>
      </c>
      <c r="X14" s="17">
        <v>0</v>
      </c>
      <c r="Y14" s="17">
        <v>2.9257659672710601E-2</v>
      </c>
      <c r="Z14" s="17">
        <v>8.5209333761916001E-2</v>
      </c>
      <c r="AA14" s="17"/>
      <c r="AB14" s="17">
        <v>2.6382957299482E-2</v>
      </c>
      <c r="AC14" s="17">
        <v>2.8311846650296801E-2</v>
      </c>
      <c r="AD14" s="17">
        <v>3.4077982718116101E-2</v>
      </c>
      <c r="AE14" s="17">
        <v>0</v>
      </c>
      <c r="AF14" s="17"/>
      <c r="AG14" s="17">
        <v>3.0068766802874999E-2</v>
      </c>
      <c r="AH14" s="17">
        <v>2.65518895076725E-2</v>
      </c>
      <c r="AI14" s="17">
        <v>2.59181418752172E-2</v>
      </c>
      <c r="AJ14" s="17">
        <v>0</v>
      </c>
      <c r="AK14" s="17"/>
      <c r="AL14" s="17">
        <v>3.60456226200709E-3</v>
      </c>
      <c r="AM14" s="17">
        <v>5.6882956963794098E-2</v>
      </c>
      <c r="AN14" s="17">
        <v>3.7926010534637802E-2</v>
      </c>
      <c r="AO14" s="17">
        <v>2.7473311182613099E-2</v>
      </c>
      <c r="AP14" s="17">
        <v>0</v>
      </c>
      <c r="AQ14" s="17">
        <v>0</v>
      </c>
      <c r="AR14" s="17"/>
      <c r="AS14" s="17">
        <v>2.2226607077422599E-2</v>
      </c>
      <c r="AT14" s="17">
        <v>2.38043868751198E-2</v>
      </c>
      <c r="AU14" s="17">
        <v>2.38043868751198E-2</v>
      </c>
      <c r="AV14" s="17">
        <v>1.5895780576868E-2</v>
      </c>
      <c r="AW14" s="17">
        <v>2.87065130020999E-2</v>
      </c>
      <c r="AX14" s="17">
        <v>3.67046110226023E-2</v>
      </c>
      <c r="AY14" s="17">
        <v>0.19407753450516599</v>
      </c>
      <c r="AZ14" s="17">
        <v>0</v>
      </c>
      <c r="BA14" s="17">
        <v>0</v>
      </c>
      <c r="BB14" s="17"/>
      <c r="BC14" s="17">
        <v>2.5228934206105801E-2</v>
      </c>
      <c r="BD14" s="17">
        <v>3.4050747668881699E-2</v>
      </c>
      <c r="BE14" s="17">
        <v>0</v>
      </c>
      <c r="BF14" s="17">
        <v>2.2438287274422201E-2</v>
      </c>
      <c r="BG14" s="17">
        <v>3.3914762364505198E-2</v>
      </c>
      <c r="BH14" s="17">
        <v>0</v>
      </c>
      <c r="BI14" s="17"/>
      <c r="BJ14" s="17">
        <v>3.9062293904744402E-2</v>
      </c>
      <c r="BK14" s="17">
        <v>2.9057289916844999E-2</v>
      </c>
      <c r="BL14" s="17">
        <v>2.33831937336073E-2</v>
      </c>
      <c r="BM14" s="17">
        <v>2.3461008070716001E-2</v>
      </c>
      <c r="BN14" s="17">
        <v>1.8241640060315801E-2</v>
      </c>
      <c r="BO14" s="17">
        <v>4.2118553827621898E-2</v>
      </c>
      <c r="BP14" s="17"/>
      <c r="BQ14" s="17">
        <v>2.7286652555758E-2</v>
      </c>
      <c r="BR14" s="17">
        <v>3.0818998276480498E-2</v>
      </c>
      <c r="BS14" s="17"/>
      <c r="BT14" s="17">
        <v>2.4612772959588899E-2</v>
      </c>
      <c r="BU14" s="17">
        <v>2.9547983690166299E-2</v>
      </c>
      <c r="BV14" s="17"/>
      <c r="BW14" s="17">
        <v>2.48670614636924E-2</v>
      </c>
      <c r="BX14" s="17">
        <v>2.8231448411803198E-2</v>
      </c>
    </row>
    <row r="15" spans="2:76" x14ac:dyDescent="0.35">
      <c r="B15" s="18" t="s">
        <v>341</v>
      </c>
      <c r="C15" s="20">
        <v>0.69739247084735101</v>
      </c>
      <c r="D15" s="20">
        <v>0.64538135333457902</v>
      </c>
      <c r="E15" s="20">
        <v>0.75089370560938895</v>
      </c>
      <c r="F15" s="20"/>
      <c r="G15" s="20">
        <v>0.75023123178682904</v>
      </c>
      <c r="H15" s="20">
        <v>0.70691050661208399</v>
      </c>
      <c r="I15" s="20">
        <v>0.67246050428053905</v>
      </c>
      <c r="J15" s="20"/>
      <c r="K15" s="20">
        <v>0.61253880300108499</v>
      </c>
      <c r="L15" s="20">
        <v>0.67145394432401795</v>
      </c>
      <c r="M15" s="20">
        <v>0.68681868057044504</v>
      </c>
      <c r="N15" s="20">
        <v>0.81408138710885003</v>
      </c>
      <c r="O15" s="20">
        <v>0.59966098297973203</v>
      </c>
      <c r="P15" s="20">
        <v>0.734375814555558</v>
      </c>
      <c r="Q15" s="20">
        <v>0.73659350905735599</v>
      </c>
      <c r="R15" s="20">
        <v>0.73178659266360702</v>
      </c>
      <c r="S15" s="20">
        <v>0.81387143940953799</v>
      </c>
      <c r="T15" s="20">
        <v>0.64491750188836505</v>
      </c>
      <c r="U15" s="20">
        <v>0.76402967466949701</v>
      </c>
      <c r="V15" s="20">
        <v>0.64824142065008294</v>
      </c>
      <c r="W15" s="20">
        <v>0.76389131702704804</v>
      </c>
      <c r="X15" s="20">
        <v>0.834239104910108</v>
      </c>
      <c r="Y15" s="20">
        <v>0.79270715417706705</v>
      </c>
      <c r="Z15" s="20">
        <v>0.79706752682658399</v>
      </c>
      <c r="AA15" s="20"/>
      <c r="AB15" s="20">
        <v>0.78475767586859402</v>
      </c>
      <c r="AC15" s="20">
        <v>0.71022207729903497</v>
      </c>
      <c r="AD15" s="20">
        <v>0.62924026268718802</v>
      </c>
      <c r="AE15" s="20">
        <v>0.61383527441036501</v>
      </c>
      <c r="AF15" s="20"/>
      <c r="AG15" s="20">
        <v>0.72531666982421905</v>
      </c>
      <c r="AH15" s="20">
        <v>0.66667081380619597</v>
      </c>
      <c r="AI15" s="20">
        <v>0.607781639102146</v>
      </c>
      <c r="AJ15" s="20">
        <v>0.38851968093254102</v>
      </c>
      <c r="AK15" s="20"/>
      <c r="AL15" s="20">
        <v>0.73411908397401004</v>
      </c>
      <c r="AM15" s="20">
        <v>0.58389882885329403</v>
      </c>
      <c r="AN15" s="20">
        <v>0.761269275840879</v>
      </c>
      <c r="AO15" s="20">
        <v>0.55773225639763602</v>
      </c>
      <c r="AP15" s="20">
        <v>0.59006206774787295</v>
      </c>
      <c r="AQ15" s="20">
        <v>0.740937551589264</v>
      </c>
      <c r="AR15" s="20"/>
      <c r="AS15" s="20">
        <v>0.72075802464050998</v>
      </c>
      <c r="AT15" s="20">
        <v>0.56139023389120202</v>
      </c>
      <c r="AU15" s="20">
        <v>0.56139023389120202</v>
      </c>
      <c r="AV15" s="20">
        <v>0.68754940513931995</v>
      </c>
      <c r="AW15" s="20">
        <v>0.67320481377016195</v>
      </c>
      <c r="AX15" s="20">
        <v>0.889572783337088</v>
      </c>
      <c r="AY15" s="20">
        <v>0.57571652257328199</v>
      </c>
      <c r="AZ15" s="20">
        <v>0.819558889386379</v>
      </c>
      <c r="BA15" s="20">
        <v>1</v>
      </c>
      <c r="BB15" s="20"/>
      <c r="BC15" s="20">
        <v>0.62552955078225003</v>
      </c>
      <c r="BD15" s="20">
        <v>0.66414856214818596</v>
      </c>
      <c r="BE15" s="20">
        <v>0.84530132980161199</v>
      </c>
      <c r="BF15" s="20">
        <v>0.75370179301046603</v>
      </c>
      <c r="BG15" s="20">
        <v>0.732259710280038</v>
      </c>
      <c r="BH15" s="20">
        <v>0.87236850942424204</v>
      </c>
      <c r="BI15" s="20"/>
      <c r="BJ15" s="20">
        <v>0.69175979347016503</v>
      </c>
      <c r="BK15" s="20">
        <v>0.70951031108768103</v>
      </c>
      <c r="BL15" s="20">
        <v>0.58539483380082402</v>
      </c>
      <c r="BM15" s="20">
        <v>0.69870343825996795</v>
      </c>
      <c r="BN15" s="20">
        <v>0.73916699895500504</v>
      </c>
      <c r="BO15" s="20">
        <v>0.70877304372114502</v>
      </c>
      <c r="BP15" s="20"/>
      <c r="BQ15" s="20">
        <v>0.70732792117036702</v>
      </c>
      <c r="BR15" s="20">
        <v>0.67347797165955103</v>
      </c>
      <c r="BS15" s="20"/>
      <c r="BT15" s="20">
        <v>0.71678218317074704</v>
      </c>
      <c r="BU15" s="20">
        <v>0.68610992759209399</v>
      </c>
      <c r="BV15" s="20"/>
      <c r="BW15" s="20">
        <v>0.72837836726858396</v>
      </c>
      <c r="BX15" s="20">
        <v>0.652078420441212</v>
      </c>
    </row>
    <row r="16" spans="2:76" x14ac:dyDescent="0.35">
      <c r="B16" s="18" t="s">
        <v>342</v>
      </c>
      <c r="C16" s="20">
        <v>0.14684644254554999</v>
      </c>
      <c r="D16" s="20">
        <v>0.218070920250586</v>
      </c>
      <c r="E16" s="20">
        <v>7.3784368444319001E-2</v>
      </c>
      <c r="F16" s="20"/>
      <c r="G16" s="20">
        <v>0.11740681689171199</v>
      </c>
      <c r="H16" s="20">
        <v>0.10719070696895799</v>
      </c>
      <c r="I16" s="20">
        <v>0.18457039161691799</v>
      </c>
      <c r="J16" s="20"/>
      <c r="K16" s="20">
        <v>0.21665081663159</v>
      </c>
      <c r="L16" s="20">
        <v>0.147328693539787</v>
      </c>
      <c r="M16" s="20">
        <v>0.1463992401783</v>
      </c>
      <c r="N16" s="20">
        <v>0.12402707874958099</v>
      </c>
      <c r="O16" s="20">
        <v>0.100622231176624</v>
      </c>
      <c r="P16" s="20">
        <v>0</v>
      </c>
      <c r="Q16" s="20">
        <v>0.13077727427783101</v>
      </c>
      <c r="R16" s="20">
        <v>0.15417354344686199</v>
      </c>
      <c r="S16" s="20">
        <v>0.13955836564382801</v>
      </c>
      <c r="T16" s="20">
        <v>0.18304851379495499</v>
      </c>
      <c r="U16" s="20">
        <v>7.7217277927175407E-2</v>
      </c>
      <c r="V16" s="20">
        <v>7.0529128088471602E-2</v>
      </c>
      <c r="W16" s="20">
        <v>9.8941046901086294E-2</v>
      </c>
      <c r="X16" s="20">
        <v>8.34535838272258E-2</v>
      </c>
      <c r="Y16" s="20">
        <v>8.8078080628790606E-2</v>
      </c>
      <c r="Z16" s="20">
        <v>3.9561344832523299E-2</v>
      </c>
      <c r="AA16" s="20"/>
      <c r="AB16" s="20">
        <v>8.1397253002497102E-2</v>
      </c>
      <c r="AC16" s="20">
        <v>0.136173400887208</v>
      </c>
      <c r="AD16" s="20">
        <v>0.19324547232474201</v>
      </c>
      <c r="AE16" s="20">
        <v>0.21335220869538901</v>
      </c>
      <c r="AF16" s="20"/>
      <c r="AG16" s="20">
        <v>0.109532883281448</v>
      </c>
      <c r="AH16" s="20">
        <v>0.15388728037108601</v>
      </c>
      <c r="AI16" s="20">
        <v>0.259905620219545</v>
      </c>
      <c r="AJ16" s="20">
        <v>0.48385278059888998</v>
      </c>
      <c r="AK16" s="20"/>
      <c r="AL16" s="20">
        <v>0.14221939298276001</v>
      </c>
      <c r="AM16" s="20">
        <v>0.21299585926731501</v>
      </c>
      <c r="AN16" s="20">
        <v>0.10310698219897201</v>
      </c>
      <c r="AO16" s="20">
        <v>0.23740865399675001</v>
      </c>
      <c r="AP16" s="20">
        <v>0.17289280933690099</v>
      </c>
      <c r="AQ16" s="20">
        <v>0.17117442892471599</v>
      </c>
      <c r="AR16" s="20"/>
      <c r="AS16" s="20">
        <v>0.14665437994591199</v>
      </c>
      <c r="AT16" s="20">
        <v>0.25788501209041598</v>
      </c>
      <c r="AU16" s="20">
        <v>0.25788501209041598</v>
      </c>
      <c r="AV16" s="20">
        <v>0.147002964194273</v>
      </c>
      <c r="AW16" s="20">
        <v>9.3168761581640003E-2</v>
      </c>
      <c r="AX16" s="20">
        <v>7.3722605640309399E-2</v>
      </c>
      <c r="AY16" s="20">
        <v>8.5079101749374594E-2</v>
      </c>
      <c r="AZ16" s="20">
        <v>8.9409927727783306E-2</v>
      </c>
      <c r="BA16" s="20">
        <v>0</v>
      </c>
      <c r="BB16" s="20"/>
      <c r="BC16" s="20">
        <v>0.21038191047357899</v>
      </c>
      <c r="BD16" s="20">
        <v>0.13604103205815801</v>
      </c>
      <c r="BE16" s="20">
        <v>5.9952847299288299E-2</v>
      </c>
      <c r="BF16" s="20">
        <v>0.102454500161165</v>
      </c>
      <c r="BG16" s="20">
        <v>0.120754358498892</v>
      </c>
      <c r="BH16" s="20">
        <v>0</v>
      </c>
      <c r="BI16" s="20"/>
      <c r="BJ16" s="20">
        <v>0.135321178259282</v>
      </c>
      <c r="BK16" s="20">
        <v>0.138476124338169</v>
      </c>
      <c r="BL16" s="20">
        <v>0.204481859719437</v>
      </c>
      <c r="BM16" s="20">
        <v>0.14724309610304501</v>
      </c>
      <c r="BN16" s="20">
        <v>0.13044939320336099</v>
      </c>
      <c r="BO16" s="20">
        <v>0.15758835514914701</v>
      </c>
      <c r="BP16" s="20"/>
      <c r="BQ16" s="20">
        <v>0.15188019043570999</v>
      </c>
      <c r="BR16" s="20">
        <v>0.137645417021316</v>
      </c>
      <c r="BS16" s="20"/>
      <c r="BT16" s="20">
        <v>0.15755933682680801</v>
      </c>
      <c r="BU16" s="20">
        <v>0.13767537996638099</v>
      </c>
      <c r="BV16" s="20"/>
      <c r="BW16" s="20">
        <v>0.12941095629275301</v>
      </c>
      <c r="BX16" s="20">
        <v>0.17057081035412799</v>
      </c>
    </row>
    <row r="17" spans="2:76" x14ac:dyDescent="0.35">
      <c r="B17" s="18" t="s">
        <v>109</v>
      </c>
      <c r="C17" s="21">
        <v>0.55054602830180199</v>
      </c>
      <c r="D17" s="21">
        <v>0.42731043308399302</v>
      </c>
      <c r="E17" s="21">
        <v>0.67710933716507005</v>
      </c>
      <c r="F17" s="21"/>
      <c r="G17" s="21">
        <v>0.63282441489511698</v>
      </c>
      <c r="H17" s="21">
        <v>0.59971979964312505</v>
      </c>
      <c r="I17" s="21">
        <v>0.48789011266362098</v>
      </c>
      <c r="J17" s="21"/>
      <c r="K17" s="21">
        <v>0.39588798636949502</v>
      </c>
      <c r="L17" s="21">
        <v>0.524125250784231</v>
      </c>
      <c r="M17" s="21">
        <v>0.54041944039214496</v>
      </c>
      <c r="N17" s="21">
        <v>0.69005430835926895</v>
      </c>
      <c r="O17" s="21">
        <v>0.49903875180310903</v>
      </c>
      <c r="P17" s="21">
        <v>0.734375814555558</v>
      </c>
      <c r="Q17" s="21">
        <v>0.60581623477952495</v>
      </c>
      <c r="R17" s="21">
        <v>0.57761304921674606</v>
      </c>
      <c r="S17" s="21">
        <v>0.67431307376571004</v>
      </c>
      <c r="T17" s="21">
        <v>0.46186898809340998</v>
      </c>
      <c r="U17" s="21">
        <v>0.68681239674232197</v>
      </c>
      <c r="V17" s="21">
        <v>0.57771229256161205</v>
      </c>
      <c r="W17" s="21">
        <v>0.66495027012596197</v>
      </c>
      <c r="X17" s="21">
        <v>0.75078552108288199</v>
      </c>
      <c r="Y17" s="21">
        <v>0.70462907354827697</v>
      </c>
      <c r="Z17" s="21">
        <v>0.75750618199405995</v>
      </c>
      <c r="AA17" s="21"/>
      <c r="AB17" s="21">
        <v>0.70336042286609701</v>
      </c>
      <c r="AC17" s="21">
        <v>0.574048676411827</v>
      </c>
      <c r="AD17" s="21">
        <v>0.43599479036244598</v>
      </c>
      <c r="AE17" s="21">
        <v>0.40048306571497599</v>
      </c>
      <c r="AF17" s="21"/>
      <c r="AG17" s="21">
        <v>0.61578378654277099</v>
      </c>
      <c r="AH17" s="21">
        <v>0.51278353343510996</v>
      </c>
      <c r="AI17" s="21">
        <v>0.347876018882601</v>
      </c>
      <c r="AJ17" s="21">
        <v>-9.5333099666349702E-2</v>
      </c>
      <c r="AK17" s="21"/>
      <c r="AL17" s="21">
        <v>0.59189969099124995</v>
      </c>
      <c r="AM17" s="21">
        <v>0.37090296958598001</v>
      </c>
      <c r="AN17" s="21">
        <v>0.65816229364190704</v>
      </c>
      <c r="AO17" s="21">
        <v>0.32032360240088598</v>
      </c>
      <c r="AP17" s="21">
        <v>0.41716925841097102</v>
      </c>
      <c r="AQ17" s="21">
        <v>0.56976312266454798</v>
      </c>
      <c r="AR17" s="21"/>
      <c r="AS17" s="21">
        <v>0.57410364469459796</v>
      </c>
      <c r="AT17" s="21">
        <v>0.30350522180078698</v>
      </c>
      <c r="AU17" s="21">
        <v>0.30350522180078698</v>
      </c>
      <c r="AV17" s="21">
        <v>0.540546440945047</v>
      </c>
      <c r="AW17" s="21">
        <v>0.58003605218852206</v>
      </c>
      <c r="AX17" s="21">
        <v>0.81585017769677903</v>
      </c>
      <c r="AY17" s="21">
        <v>0.49063742082390699</v>
      </c>
      <c r="AZ17" s="21">
        <v>0.730148961658596</v>
      </c>
      <c r="BA17" s="21">
        <v>1</v>
      </c>
      <c r="BB17" s="21"/>
      <c r="BC17" s="21">
        <v>0.41514764030867102</v>
      </c>
      <c r="BD17" s="21">
        <v>0.52810753009002798</v>
      </c>
      <c r="BE17" s="21">
        <v>0.78534848250232303</v>
      </c>
      <c r="BF17" s="21">
        <v>0.65124729284930005</v>
      </c>
      <c r="BG17" s="21">
        <v>0.61150535178114596</v>
      </c>
      <c r="BH17" s="21">
        <v>0.87236850942424204</v>
      </c>
      <c r="BI17" s="21"/>
      <c r="BJ17" s="21">
        <v>0.556438615210883</v>
      </c>
      <c r="BK17" s="21">
        <v>0.57103418674951201</v>
      </c>
      <c r="BL17" s="21">
        <v>0.38091297408138702</v>
      </c>
      <c r="BM17" s="21">
        <v>0.55146034215692297</v>
      </c>
      <c r="BN17" s="21">
        <v>0.60871760575164502</v>
      </c>
      <c r="BO17" s="21">
        <v>0.55118468857199898</v>
      </c>
      <c r="BP17" s="21"/>
      <c r="BQ17" s="21">
        <v>0.55544773073465703</v>
      </c>
      <c r="BR17" s="21">
        <v>0.53583255463823598</v>
      </c>
      <c r="BS17" s="21"/>
      <c r="BT17" s="21">
        <v>0.55922284634394004</v>
      </c>
      <c r="BU17" s="21">
        <v>0.54843454762571298</v>
      </c>
      <c r="BV17" s="21"/>
      <c r="BW17" s="21">
        <v>0.59896741097583095</v>
      </c>
      <c r="BX17" s="21">
        <v>0.48150761008708298</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0.23295020636244601</v>
      </c>
      <c r="D9" s="17">
        <v>0.199942650291969</v>
      </c>
      <c r="E9" s="17">
        <v>0.26648568683863399</v>
      </c>
      <c r="F9" s="17"/>
      <c r="G9" s="17">
        <v>0.27395887716248202</v>
      </c>
      <c r="H9" s="17">
        <v>0.26131633277597699</v>
      </c>
      <c r="I9" s="17">
        <v>0.19904559890805901</v>
      </c>
      <c r="J9" s="17"/>
      <c r="K9" s="17">
        <v>0.252271768388177</v>
      </c>
      <c r="L9" s="17">
        <v>0.19192562864749099</v>
      </c>
      <c r="M9" s="17">
        <v>0.27301290230228997</v>
      </c>
      <c r="N9" s="17">
        <v>0.28840861297388298</v>
      </c>
      <c r="O9" s="17">
        <v>0.202435067243247</v>
      </c>
      <c r="P9" s="17">
        <v>0.213168692703781</v>
      </c>
      <c r="Q9" s="17">
        <v>0.21593734694656799</v>
      </c>
      <c r="R9" s="17">
        <v>0.217233736893957</v>
      </c>
      <c r="S9" s="17">
        <v>0.140988003010282</v>
      </c>
      <c r="T9" s="17">
        <v>0.25142596063115003</v>
      </c>
      <c r="U9" s="17">
        <v>0.21819992584855899</v>
      </c>
      <c r="V9" s="17">
        <v>0.35460656577879801</v>
      </c>
      <c r="W9" s="17">
        <v>0.24056038488124301</v>
      </c>
      <c r="X9" s="17">
        <v>0.12522718934427601</v>
      </c>
      <c r="Y9" s="17">
        <v>0.27080647243538197</v>
      </c>
      <c r="Z9" s="17">
        <v>0.40535385821909098</v>
      </c>
      <c r="AA9" s="17"/>
      <c r="AB9" s="17">
        <v>0.33128059896672502</v>
      </c>
      <c r="AC9" s="17">
        <v>0.21139648184899901</v>
      </c>
      <c r="AD9" s="17">
        <v>0.194639635043522</v>
      </c>
      <c r="AE9" s="17">
        <v>0.15640822282853001</v>
      </c>
      <c r="AF9" s="17"/>
      <c r="AG9" s="17">
        <v>0.24171975556453101</v>
      </c>
      <c r="AH9" s="17">
        <v>0.21847509134656401</v>
      </c>
      <c r="AI9" s="17">
        <v>0.18460538121426301</v>
      </c>
      <c r="AJ9" s="17">
        <v>0.16539172564264701</v>
      </c>
      <c r="AK9" s="17"/>
      <c r="AL9" s="17">
        <v>0.19521798320959799</v>
      </c>
      <c r="AM9" s="17">
        <v>0.15580324963331799</v>
      </c>
      <c r="AN9" s="17">
        <v>0.35429668182395102</v>
      </c>
      <c r="AO9" s="17">
        <v>0.18069733356448101</v>
      </c>
      <c r="AP9" s="17">
        <v>0.23538641105198899</v>
      </c>
      <c r="AQ9" s="17">
        <v>0.34578315456388498</v>
      </c>
      <c r="AR9" s="17"/>
      <c r="AS9" s="17">
        <v>0.22491023035367499</v>
      </c>
      <c r="AT9" s="17">
        <v>0.16755905119959</v>
      </c>
      <c r="AU9" s="17">
        <v>0.16755905119959</v>
      </c>
      <c r="AV9" s="17">
        <v>0.20196154615827999</v>
      </c>
      <c r="AW9" s="17">
        <v>0.23407755597625901</v>
      </c>
      <c r="AX9" s="17">
        <v>0.641551623034192</v>
      </c>
      <c r="AY9" s="17">
        <v>0.28804922881029299</v>
      </c>
      <c r="AZ9" s="17">
        <v>0.22903957049187801</v>
      </c>
      <c r="BA9" s="17">
        <v>0.68921942700524597</v>
      </c>
      <c r="BB9" s="17"/>
      <c r="BC9" s="17">
        <v>0.19114119819012201</v>
      </c>
      <c r="BD9" s="17">
        <v>0.113459057792669</v>
      </c>
      <c r="BE9" s="17">
        <v>0.42476423401673302</v>
      </c>
      <c r="BF9" s="17">
        <v>0.27052170090420702</v>
      </c>
      <c r="BG9" s="17">
        <v>0.24364545251518199</v>
      </c>
      <c r="BH9" s="17">
        <v>0.80577744668228402</v>
      </c>
      <c r="BI9" s="17"/>
      <c r="BJ9" s="17">
        <v>0.23468028821947001</v>
      </c>
      <c r="BK9" s="17">
        <v>0.22512139841863801</v>
      </c>
      <c r="BL9" s="17">
        <v>0.26805812759696701</v>
      </c>
      <c r="BM9" s="17">
        <v>0.253865987063286</v>
      </c>
      <c r="BN9" s="17">
        <v>0.23230030705364299</v>
      </c>
      <c r="BO9" s="17">
        <v>0.16542566341802201</v>
      </c>
      <c r="BP9" s="17"/>
      <c r="BQ9" s="17">
        <v>0.23240738914525699</v>
      </c>
      <c r="BR9" s="17">
        <v>0.23383904096733901</v>
      </c>
      <c r="BS9" s="17"/>
      <c r="BT9" s="17">
        <v>0.22077421642989101</v>
      </c>
      <c r="BU9" s="17">
        <v>0.24505542505598399</v>
      </c>
      <c r="BV9" s="17"/>
      <c r="BW9" s="17">
        <v>0.25618613236494497</v>
      </c>
      <c r="BX9" s="17">
        <v>0.194255658923708</v>
      </c>
    </row>
    <row r="10" spans="2:76" x14ac:dyDescent="0.35">
      <c r="B10" s="18" t="s">
        <v>337</v>
      </c>
      <c r="C10" s="17">
        <v>0.20869514720775001</v>
      </c>
      <c r="D10" s="17">
        <v>0.21938643046793499</v>
      </c>
      <c r="E10" s="17">
        <v>0.198399099063988</v>
      </c>
      <c r="F10" s="17"/>
      <c r="G10" s="17">
        <v>0.27847035673090298</v>
      </c>
      <c r="H10" s="17">
        <v>0.21891213610636601</v>
      </c>
      <c r="I10" s="17">
        <v>0.177403376014</v>
      </c>
      <c r="J10" s="17"/>
      <c r="K10" s="17">
        <v>0.176689176371021</v>
      </c>
      <c r="L10" s="17">
        <v>0.19900506410260199</v>
      </c>
      <c r="M10" s="17">
        <v>0.195549979080891</v>
      </c>
      <c r="N10" s="17">
        <v>0.31088789661218302</v>
      </c>
      <c r="O10" s="17">
        <v>0</v>
      </c>
      <c r="P10" s="17">
        <v>0.127074295475715</v>
      </c>
      <c r="Q10" s="17">
        <v>0.19141606502632999</v>
      </c>
      <c r="R10" s="17">
        <v>0.24859398562556601</v>
      </c>
      <c r="S10" s="17">
        <v>0.23145324233982201</v>
      </c>
      <c r="T10" s="17">
        <v>0.184141190677198</v>
      </c>
      <c r="U10" s="17">
        <v>0.25390053671173601</v>
      </c>
      <c r="V10" s="17">
        <v>0.27921376453375502</v>
      </c>
      <c r="W10" s="17">
        <v>0.27674524502105502</v>
      </c>
      <c r="X10" s="17">
        <v>0.37140569263787798</v>
      </c>
      <c r="Y10" s="17">
        <v>0.17888707980739699</v>
      </c>
      <c r="Z10" s="17">
        <v>0.155877255218278</v>
      </c>
      <c r="AA10" s="17"/>
      <c r="AB10" s="17">
        <v>0.210875901959066</v>
      </c>
      <c r="AC10" s="17">
        <v>0.232075551056833</v>
      </c>
      <c r="AD10" s="17">
        <v>0.20482745144358899</v>
      </c>
      <c r="AE10" s="17">
        <v>0.17826687199632599</v>
      </c>
      <c r="AF10" s="17"/>
      <c r="AG10" s="17">
        <v>0.204805189341246</v>
      </c>
      <c r="AH10" s="17">
        <v>0.29248391290260001</v>
      </c>
      <c r="AI10" s="17">
        <v>0.20821990960283501</v>
      </c>
      <c r="AJ10" s="17">
        <v>0.13142602603855699</v>
      </c>
      <c r="AK10" s="17"/>
      <c r="AL10" s="17">
        <v>0.23477065919958401</v>
      </c>
      <c r="AM10" s="17">
        <v>0.17551951391072501</v>
      </c>
      <c r="AN10" s="17">
        <v>0.227170167392543</v>
      </c>
      <c r="AO10" s="17">
        <v>0.17239003281826401</v>
      </c>
      <c r="AP10" s="17">
        <v>0.18381156830030401</v>
      </c>
      <c r="AQ10" s="17">
        <v>0.26519261599064498</v>
      </c>
      <c r="AR10" s="17"/>
      <c r="AS10" s="17">
        <v>0.17335701708072801</v>
      </c>
      <c r="AT10" s="17">
        <v>8.4950891606294598E-2</v>
      </c>
      <c r="AU10" s="17">
        <v>8.4950891606294598E-2</v>
      </c>
      <c r="AV10" s="17">
        <v>0.28710371205470803</v>
      </c>
      <c r="AW10" s="17">
        <v>0.28522609641499702</v>
      </c>
      <c r="AX10" s="17">
        <v>0.18257026390547301</v>
      </c>
      <c r="AY10" s="17">
        <v>0.219341319352922</v>
      </c>
      <c r="AZ10" s="17">
        <v>0.34434550030536598</v>
      </c>
      <c r="BA10" s="17">
        <v>0</v>
      </c>
      <c r="BB10" s="17"/>
      <c r="BC10" s="17">
        <v>0.19935589260751499</v>
      </c>
      <c r="BD10" s="17">
        <v>0.260840787056211</v>
      </c>
      <c r="BE10" s="17">
        <v>0.213320157493785</v>
      </c>
      <c r="BF10" s="17">
        <v>0.23313826156555301</v>
      </c>
      <c r="BG10" s="17">
        <v>0.20064943414258199</v>
      </c>
      <c r="BH10" s="17">
        <v>6.3296146722188695E-2</v>
      </c>
      <c r="BI10" s="17"/>
      <c r="BJ10" s="17">
        <v>0.171061038358542</v>
      </c>
      <c r="BK10" s="17">
        <v>0.18804290003652999</v>
      </c>
      <c r="BL10" s="17">
        <v>0.19199331382227999</v>
      </c>
      <c r="BM10" s="17">
        <v>0.23947104530480001</v>
      </c>
      <c r="BN10" s="17">
        <v>0.24939027388326901</v>
      </c>
      <c r="BO10" s="17">
        <v>0.18881285740248699</v>
      </c>
      <c r="BP10" s="17"/>
      <c r="BQ10" s="17">
        <v>0.207003384108182</v>
      </c>
      <c r="BR10" s="17">
        <v>0.20710123619947199</v>
      </c>
      <c r="BS10" s="17"/>
      <c r="BT10" s="17">
        <v>0.20960249582242799</v>
      </c>
      <c r="BU10" s="17">
        <v>0.206449671783382</v>
      </c>
      <c r="BV10" s="17"/>
      <c r="BW10" s="17">
        <v>0.221902646627303</v>
      </c>
      <c r="BX10" s="17">
        <v>0.19417612800905301</v>
      </c>
    </row>
    <row r="11" spans="2:76" x14ac:dyDescent="0.35">
      <c r="B11" s="18" t="s">
        <v>338</v>
      </c>
      <c r="C11" s="17">
        <v>0.178914191170683</v>
      </c>
      <c r="D11" s="17">
        <v>0.164225066023689</v>
      </c>
      <c r="E11" s="17">
        <v>0.193988199880329</v>
      </c>
      <c r="F11" s="17"/>
      <c r="G11" s="17">
        <v>0.218569957648129</v>
      </c>
      <c r="H11" s="17">
        <v>0.18290908950189499</v>
      </c>
      <c r="I11" s="17">
        <v>0.16238691222936499</v>
      </c>
      <c r="J11" s="17"/>
      <c r="K11" s="17">
        <v>0.217908188032265</v>
      </c>
      <c r="L11" s="17">
        <v>0.192094973366672</v>
      </c>
      <c r="M11" s="17">
        <v>0.192729401218111</v>
      </c>
      <c r="N11" s="17">
        <v>0.21362892376967099</v>
      </c>
      <c r="O11" s="17">
        <v>0.69703676978390705</v>
      </c>
      <c r="P11" s="17">
        <v>0.18041301691853801</v>
      </c>
      <c r="Q11" s="17">
        <v>0.18825435563563001</v>
      </c>
      <c r="R11" s="17">
        <v>0.132906979507255</v>
      </c>
      <c r="S11" s="17">
        <v>9.2651458259692801E-2</v>
      </c>
      <c r="T11" s="17">
        <v>0.16259598992278901</v>
      </c>
      <c r="U11" s="17">
        <v>0.13519572944969099</v>
      </c>
      <c r="V11" s="17">
        <v>7.1429593841649403E-2</v>
      </c>
      <c r="W11" s="17">
        <v>0.156243375602755</v>
      </c>
      <c r="X11" s="17">
        <v>0.207020644522175</v>
      </c>
      <c r="Y11" s="17">
        <v>0.15225760270115299</v>
      </c>
      <c r="Z11" s="17">
        <v>0.15663921879816101</v>
      </c>
      <c r="AA11" s="17"/>
      <c r="AB11" s="17">
        <v>0.175953096630973</v>
      </c>
      <c r="AC11" s="17">
        <v>0.18138702694580899</v>
      </c>
      <c r="AD11" s="17">
        <v>0.172133248774331</v>
      </c>
      <c r="AE11" s="17">
        <v>0.19280213007539401</v>
      </c>
      <c r="AF11" s="17"/>
      <c r="AG11" s="17">
        <v>0.180692426445896</v>
      </c>
      <c r="AH11" s="17">
        <v>0.13170124773984601</v>
      </c>
      <c r="AI11" s="17">
        <v>0.183112422499532</v>
      </c>
      <c r="AJ11" s="17">
        <v>0.13532719696382101</v>
      </c>
      <c r="AK11" s="17"/>
      <c r="AL11" s="17">
        <v>0.162049915338219</v>
      </c>
      <c r="AM11" s="17">
        <v>0.24696031346560601</v>
      </c>
      <c r="AN11" s="17">
        <v>0.114814409638719</v>
      </c>
      <c r="AO11" s="17">
        <v>0.26005040094192</v>
      </c>
      <c r="AP11" s="17">
        <v>0.16040378852256801</v>
      </c>
      <c r="AQ11" s="17">
        <v>0.100805355543313</v>
      </c>
      <c r="AR11" s="17"/>
      <c r="AS11" s="17">
        <v>0.168927822470929</v>
      </c>
      <c r="AT11" s="17">
        <v>0.15446000886717601</v>
      </c>
      <c r="AU11" s="17">
        <v>0.15446000886717601</v>
      </c>
      <c r="AV11" s="17">
        <v>0.19797673720075901</v>
      </c>
      <c r="AW11" s="17">
        <v>0.23121644636951899</v>
      </c>
      <c r="AX11" s="17">
        <v>0.1030064430318</v>
      </c>
      <c r="AY11" s="17">
        <v>0.198730148012144</v>
      </c>
      <c r="AZ11" s="17">
        <v>0.24360974673568001</v>
      </c>
      <c r="BA11" s="17">
        <v>0.31078057299475398</v>
      </c>
      <c r="BB11" s="17"/>
      <c r="BC11" s="17">
        <v>0.173467905324968</v>
      </c>
      <c r="BD11" s="17">
        <v>0.22985963504770601</v>
      </c>
      <c r="BE11" s="17">
        <v>0.14917058290777199</v>
      </c>
      <c r="BF11" s="17">
        <v>0.18448497522273399</v>
      </c>
      <c r="BG11" s="17">
        <v>0.17702622149188399</v>
      </c>
      <c r="BH11" s="17">
        <v>6.4335343853568996E-2</v>
      </c>
      <c r="BI11" s="17"/>
      <c r="BJ11" s="17">
        <v>0.220719614823431</v>
      </c>
      <c r="BK11" s="17">
        <v>0.158181999980607</v>
      </c>
      <c r="BL11" s="17">
        <v>0.22003185245838799</v>
      </c>
      <c r="BM11" s="17">
        <v>0.14761572531287301</v>
      </c>
      <c r="BN11" s="17">
        <v>0.17397026321946099</v>
      </c>
      <c r="BO11" s="17">
        <v>0.2161002337746</v>
      </c>
      <c r="BP11" s="17"/>
      <c r="BQ11" s="17">
        <v>0.182756351201664</v>
      </c>
      <c r="BR11" s="17">
        <v>0.17254027052184201</v>
      </c>
      <c r="BS11" s="17"/>
      <c r="BT11" s="17">
        <v>0.165866095071942</v>
      </c>
      <c r="BU11" s="17">
        <v>0.189140904642567</v>
      </c>
      <c r="BV11" s="17"/>
      <c r="BW11" s="17">
        <v>0.183743003989605</v>
      </c>
      <c r="BX11" s="17">
        <v>0.17299289007250301</v>
      </c>
    </row>
    <row r="12" spans="2:76" x14ac:dyDescent="0.35">
      <c r="B12" s="18" t="s">
        <v>339</v>
      </c>
      <c r="C12" s="17">
        <v>9.3061587544048599E-2</v>
      </c>
      <c r="D12" s="17">
        <v>0.105473514604094</v>
      </c>
      <c r="E12" s="17">
        <v>7.8818416028799299E-2</v>
      </c>
      <c r="F12" s="17"/>
      <c r="G12" s="17">
        <v>3.7979456126826801E-2</v>
      </c>
      <c r="H12" s="17">
        <v>0.10365364141088899</v>
      </c>
      <c r="I12" s="17">
        <v>0.10481994781725799</v>
      </c>
      <c r="J12" s="17"/>
      <c r="K12" s="17">
        <v>0.112385465841373</v>
      </c>
      <c r="L12" s="17">
        <v>0.115100538744505</v>
      </c>
      <c r="M12" s="17">
        <v>1.99100655734031E-2</v>
      </c>
      <c r="N12" s="17">
        <v>3.1340860618773399E-2</v>
      </c>
      <c r="O12" s="17">
        <v>0</v>
      </c>
      <c r="P12" s="17">
        <v>0.127193329992358</v>
      </c>
      <c r="Q12" s="17">
        <v>0.121326662142099</v>
      </c>
      <c r="R12" s="17">
        <v>8.2955372462877403E-2</v>
      </c>
      <c r="S12" s="17">
        <v>0.23917007724200301</v>
      </c>
      <c r="T12" s="17">
        <v>9.32654263771725E-2</v>
      </c>
      <c r="U12" s="17">
        <v>0.116522619840306</v>
      </c>
      <c r="V12" s="17">
        <v>7.1429593841649403E-2</v>
      </c>
      <c r="W12" s="17">
        <v>8.3029541083253194E-2</v>
      </c>
      <c r="X12" s="17">
        <v>0</v>
      </c>
      <c r="Y12" s="17">
        <v>3.02209517708916E-2</v>
      </c>
      <c r="Z12" s="17">
        <v>3.9598363957685699E-2</v>
      </c>
      <c r="AA12" s="17"/>
      <c r="AB12" s="17">
        <v>0.105702076455246</v>
      </c>
      <c r="AC12" s="17">
        <v>8.8600879980628197E-2</v>
      </c>
      <c r="AD12" s="17">
        <v>7.9971518120171906E-2</v>
      </c>
      <c r="AE12" s="17">
        <v>0.106922476825475</v>
      </c>
      <c r="AF12" s="17"/>
      <c r="AG12" s="17">
        <v>9.0371590010294905E-2</v>
      </c>
      <c r="AH12" s="17">
        <v>0.11331026741698901</v>
      </c>
      <c r="AI12" s="17">
        <v>9.7222707394459498E-2</v>
      </c>
      <c r="AJ12" s="17">
        <v>0.147880242457894</v>
      </c>
      <c r="AK12" s="17"/>
      <c r="AL12" s="17">
        <v>0.108123520149533</v>
      </c>
      <c r="AM12" s="17">
        <v>9.7270154049352103E-2</v>
      </c>
      <c r="AN12" s="17">
        <v>4.8208245118152297E-2</v>
      </c>
      <c r="AO12" s="17">
        <v>0.13526700522535601</v>
      </c>
      <c r="AP12" s="17">
        <v>0.115025711482489</v>
      </c>
      <c r="AQ12" s="17">
        <v>4.3889521030792703E-2</v>
      </c>
      <c r="AR12" s="17"/>
      <c r="AS12" s="17">
        <v>0.113363938954938</v>
      </c>
      <c r="AT12" s="17">
        <v>9.3963051534099701E-2</v>
      </c>
      <c r="AU12" s="17">
        <v>9.3963051534099701E-2</v>
      </c>
      <c r="AV12" s="17">
        <v>7.4676087189878795E-2</v>
      </c>
      <c r="AW12" s="17">
        <v>0.126692434153381</v>
      </c>
      <c r="AX12" s="17">
        <v>0</v>
      </c>
      <c r="AY12" s="17">
        <v>0</v>
      </c>
      <c r="AZ12" s="17">
        <v>2.9393374621195401E-2</v>
      </c>
      <c r="BA12" s="17">
        <v>0</v>
      </c>
      <c r="BB12" s="17"/>
      <c r="BC12" s="17">
        <v>0.123051559084732</v>
      </c>
      <c r="BD12" s="17">
        <v>5.5543634621157197E-2</v>
      </c>
      <c r="BE12" s="17">
        <v>9.0604450893573801E-2</v>
      </c>
      <c r="BF12" s="17">
        <v>7.0978706332261304E-2</v>
      </c>
      <c r="BG12" s="17">
        <v>8.8816491036857098E-2</v>
      </c>
      <c r="BH12" s="17">
        <v>0</v>
      </c>
      <c r="BI12" s="17"/>
      <c r="BJ12" s="17">
        <v>8.4242941839229299E-2</v>
      </c>
      <c r="BK12" s="17">
        <v>0.118197919649247</v>
      </c>
      <c r="BL12" s="17">
        <v>6.4257139354283399E-2</v>
      </c>
      <c r="BM12" s="17">
        <v>7.3084886963147203E-2</v>
      </c>
      <c r="BN12" s="17">
        <v>9.4675432503797299E-2</v>
      </c>
      <c r="BO12" s="17">
        <v>0.121753686818787</v>
      </c>
      <c r="BP12" s="17"/>
      <c r="BQ12" s="17">
        <v>9.72904974082862E-2</v>
      </c>
      <c r="BR12" s="17">
        <v>8.5037371972208897E-2</v>
      </c>
      <c r="BS12" s="17"/>
      <c r="BT12" s="17">
        <v>0.104142064136929</v>
      </c>
      <c r="BU12" s="17">
        <v>8.3087601729276206E-2</v>
      </c>
      <c r="BV12" s="17"/>
      <c r="BW12" s="17">
        <v>8.4095305825290095E-2</v>
      </c>
      <c r="BX12" s="17">
        <v>0.105832944912262</v>
      </c>
    </row>
    <row r="13" spans="2:76" x14ac:dyDescent="0.35">
      <c r="B13" s="18" t="s">
        <v>340</v>
      </c>
      <c r="C13" s="17">
        <v>0.154463630526148</v>
      </c>
      <c r="D13" s="17">
        <v>0.196855640705384</v>
      </c>
      <c r="E13" s="17">
        <v>0.112297592089664</v>
      </c>
      <c r="F13" s="17"/>
      <c r="G13" s="17">
        <v>7.8695201008867496E-2</v>
      </c>
      <c r="H13" s="17">
        <v>9.8772784133475802E-2</v>
      </c>
      <c r="I13" s="17">
        <v>0.219382734635091</v>
      </c>
      <c r="J13" s="17"/>
      <c r="K13" s="17">
        <v>0.144481743388645</v>
      </c>
      <c r="L13" s="17">
        <v>0.167361443672354</v>
      </c>
      <c r="M13" s="17">
        <v>0.14637698491596099</v>
      </c>
      <c r="N13" s="17">
        <v>6.26817212375467E-2</v>
      </c>
      <c r="O13" s="17">
        <v>0.100528162972845</v>
      </c>
      <c r="P13" s="17">
        <v>0.17273204674988499</v>
      </c>
      <c r="Q13" s="17">
        <v>0.16679754453555201</v>
      </c>
      <c r="R13" s="17">
        <v>0.157480324281843</v>
      </c>
      <c r="S13" s="17">
        <v>0.109089785087343</v>
      </c>
      <c r="T13" s="17">
        <v>0.18027323278021401</v>
      </c>
      <c r="U13" s="17">
        <v>0.116234737250051</v>
      </c>
      <c r="V13" s="17">
        <v>0.15410299571185401</v>
      </c>
      <c r="W13" s="17">
        <v>0.119001450162593</v>
      </c>
      <c r="X13" s="17">
        <v>0.124657475635264</v>
      </c>
      <c r="Y13" s="17">
        <v>0.17967720697687301</v>
      </c>
      <c r="Z13" s="17">
        <v>0.163518136694663</v>
      </c>
      <c r="AA13" s="17"/>
      <c r="AB13" s="17">
        <v>8.9958007949694802E-2</v>
      </c>
      <c r="AC13" s="17">
        <v>0.159649601342092</v>
      </c>
      <c r="AD13" s="17">
        <v>0.18898542833829399</v>
      </c>
      <c r="AE13" s="17">
        <v>0.213122209181596</v>
      </c>
      <c r="AF13" s="17"/>
      <c r="AG13" s="17">
        <v>0.14397388366094899</v>
      </c>
      <c r="AH13" s="17">
        <v>0.17879990878507701</v>
      </c>
      <c r="AI13" s="17">
        <v>0.180180712608808</v>
      </c>
      <c r="AJ13" s="17">
        <v>0.380248570472414</v>
      </c>
      <c r="AK13" s="17"/>
      <c r="AL13" s="17">
        <v>0.20403947706209499</v>
      </c>
      <c r="AM13" s="17">
        <v>0.164494829868159</v>
      </c>
      <c r="AN13" s="17">
        <v>7.8676397170331994E-2</v>
      </c>
      <c r="AO13" s="17">
        <v>0.19216695368692799</v>
      </c>
      <c r="AP13" s="17">
        <v>0.21444578065286099</v>
      </c>
      <c r="AQ13" s="17">
        <v>0.16175045959647699</v>
      </c>
      <c r="AR13" s="17"/>
      <c r="AS13" s="17">
        <v>0.193825313679127</v>
      </c>
      <c r="AT13" s="17">
        <v>0.30813155547790899</v>
      </c>
      <c r="AU13" s="17">
        <v>0.30813155547790899</v>
      </c>
      <c r="AV13" s="17">
        <v>0.109876491508807</v>
      </c>
      <c r="AW13" s="17">
        <v>5.5288068719425501E-2</v>
      </c>
      <c r="AX13" s="17">
        <v>3.6167059005932901E-2</v>
      </c>
      <c r="AY13" s="17">
        <v>8.5079101749374594E-2</v>
      </c>
      <c r="AZ13" s="17">
        <v>2.9757114755162399E-2</v>
      </c>
      <c r="BA13" s="17">
        <v>0</v>
      </c>
      <c r="BB13" s="17"/>
      <c r="BC13" s="17">
        <v>0.18125973063842901</v>
      </c>
      <c r="BD13" s="17">
        <v>0.171590409196264</v>
      </c>
      <c r="BE13" s="17">
        <v>2.9345748730212201E-2</v>
      </c>
      <c r="BF13" s="17">
        <v>0.11399755569992701</v>
      </c>
      <c r="BG13" s="17">
        <v>0.157755902081781</v>
      </c>
      <c r="BH13" s="17">
        <v>6.6591062741958598E-2</v>
      </c>
      <c r="BI13" s="17"/>
      <c r="BJ13" s="17">
        <v>0.145681212887634</v>
      </c>
      <c r="BK13" s="17">
        <v>0.16365900968852601</v>
      </c>
      <c r="BL13" s="17">
        <v>0.134318472648701</v>
      </c>
      <c r="BM13" s="17">
        <v>0.16568449022822501</v>
      </c>
      <c r="BN13" s="17">
        <v>0.12989600128452899</v>
      </c>
      <c r="BO13" s="17">
        <v>0.17136889754756199</v>
      </c>
      <c r="BP13" s="17"/>
      <c r="BQ13" s="17">
        <v>0.15860244278226901</v>
      </c>
      <c r="BR13" s="17">
        <v>0.14722595952960901</v>
      </c>
      <c r="BS13" s="17"/>
      <c r="BT13" s="17">
        <v>0.17080660414634599</v>
      </c>
      <c r="BU13" s="17">
        <v>0.14058430403008601</v>
      </c>
      <c r="BV13" s="17"/>
      <c r="BW13" s="17">
        <v>0.13077453595906299</v>
      </c>
      <c r="BX13" s="17">
        <v>0.19889119498737201</v>
      </c>
    </row>
    <row r="14" spans="2:76" x14ac:dyDescent="0.35">
      <c r="B14" s="18" t="s">
        <v>178</v>
      </c>
      <c r="C14" s="17">
        <v>0.13191523718892401</v>
      </c>
      <c r="D14" s="17">
        <v>0.11411669790693101</v>
      </c>
      <c r="E14" s="17">
        <v>0.150011006098586</v>
      </c>
      <c r="F14" s="17"/>
      <c r="G14" s="17">
        <v>0.112326151322792</v>
      </c>
      <c r="H14" s="17">
        <v>0.13443601607139599</v>
      </c>
      <c r="I14" s="17">
        <v>0.13696143039622699</v>
      </c>
      <c r="J14" s="17"/>
      <c r="K14" s="17">
        <v>9.6263657978518199E-2</v>
      </c>
      <c r="L14" s="17">
        <v>0.134512351466376</v>
      </c>
      <c r="M14" s="17">
        <v>0.17242066690934499</v>
      </c>
      <c r="N14" s="17">
        <v>9.3051984787943104E-2</v>
      </c>
      <c r="O14" s="17">
        <v>0</v>
      </c>
      <c r="P14" s="17">
        <v>0.17941861815972401</v>
      </c>
      <c r="Q14" s="17">
        <v>0.116268025713822</v>
      </c>
      <c r="R14" s="17">
        <v>0.16082960122850001</v>
      </c>
      <c r="S14" s="17">
        <v>0.18664743406085699</v>
      </c>
      <c r="T14" s="17">
        <v>0.12829819961147701</v>
      </c>
      <c r="U14" s="17">
        <v>0.15994645089965601</v>
      </c>
      <c r="V14" s="17">
        <v>6.9217486292294697E-2</v>
      </c>
      <c r="W14" s="17">
        <v>0.124420003249101</v>
      </c>
      <c r="X14" s="17">
        <v>0.171688997860408</v>
      </c>
      <c r="Y14" s="17">
        <v>0.18815068630830301</v>
      </c>
      <c r="Z14" s="17">
        <v>7.9013167112121294E-2</v>
      </c>
      <c r="AA14" s="17"/>
      <c r="AB14" s="17">
        <v>8.6230318038295603E-2</v>
      </c>
      <c r="AC14" s="17">
        <v>0.12689045882563901</v>
      </c>
      <c r="AD14" s="17">
        <v>0.15944271828009299</v>
      </c>
      <c r="AE14" s="17">
        <v>0.15247808909267799</v>
      </c>
      <c r="AF14" s="17"/>
      <c r="AG14" s="17">
        <v>0.138437154977084</v>
      </c>
      <c r="AH14" s="17">
        <v>6.5229571808923997E-2</v>
      </c>
      <c r="AI14" s="17">
        <v>0.146658866680102</v>
      </c>
      <c r="AJ14" s="17">
        <v>3.9726238424667402E-2</v>
      </c>
      <c r="AK14" s="17"/>
      <c r="AL14" s="17">
        <v>9.5798445040969904E-2</v>
      </c>
      <c r="AM14" s="17">
        <v>0.159951939072839</v>
      </c>
      <c r="AN14" s="17">
        <v>0.176834098856302</v>
      </c>
      <c r="AO14" s="17">
        <v>5.9428273763050703E-2</v>
      </c>
      <c r="AP14" s="17">
        <v>9.0926739989788105E-2</v>
      </c>
      <c r="AQ14" s="17">
        <v>8.2578893274887197E-2</v>
      </c>
      <c r="AR14" s="17"/>
      <c r="AS14" s="17">
        <v>0.12561567746060201</v>
      </c>
      <c r="AT14" s="17">
        <v>0.19093544131493001</v>
      </c>
      <c r="AU14" s="17">
        <v>0.19093544131493001</v>
      </c>
      <c r="AV14" s="17">
        <v>0.12840542588756701</v>
      </c>
      <c r="AW14" s="17">
        <v>6.7499398366418495E-2</v>
      </c>
      <c r="AX14" s="17">
        <v>3.67046110226023E-2</v>
      </c>
      <c r="AY14" s="17">
        <v>0.20880020207526701</v>
      </c>
      <c r="AZ14" s="17">
        <v>0.123854693090718</v>
      </c>
      <c r="BA14" s="17">
        <v>0</v>
      </c>
      <c r="BB14" s="17"/>
      <c r="BC14" s="17">
        <v>0.13172371415423401</v>
      </c>
      <c r="BD14" s="17">
        <v>0.168706476285993</v>
      </c>
      <c r="BE14" s="17">
        <v>9.2794825957923002E-2</v>
      </c>
      <c r="BF14" s="17">
        <v>0.12687880027531701</v>
      </c>
      <c r="BG14" s="17">
        <v>0.13210649873171501</v>
      </c>
      <c r="BH14" s="17">
        <v>0</v>
      </c>
      <c r="BI14" s="17"/>
      <c r="BJ14" s="17">
        <v>0.14361490387169301</v>
      </c>
      <c r="BK14" s="17">
        <v>0.14679677222645099</v>
      </c>
      <c r="BL14" s="17">
        <v>0.12134109411938</v>
      </c>
      <c r="BM14" s="17">
        <v>0.120277865127669</v>
      </c>
      <c r="BN14" s="17">
        <v>0.11976772205530101</v>
      </c>
      <c r="BO14" s="17">
        <v>0.13653866103854301</v>
      </c>
      <c r="BP14" s="17"/>
      <c r="BQ14" s="17">
        <v>0.121939935354342</v>
      </c>
      <c r="BR14" s="17">
        <v>0.154256120809529</v>
      </c>
      <c r="BS14" s="17"/>
      <c r="BT14" s="17">
        <v>0.12880852439246299</v>
      </c>
      <c r="BU14" s="17">
        <v>0.13568209275870599</v>
      </c>
      <c r="BV14" s="17"/>
      <c r="BW14" s="17">
        <v>0.123298375233795</v>
      </c>
      <c r="BX14" s="17">
        <v>0.13385118309510199</v>
      </c>
    </row>
    <row r="15" spans="2:76" x14ac:dyDescent="0.35">
      <c r="B15" s="18" t="s">
        <v>341</v>
      </c>
      <c r="C15" s="20">
        <v>0.44164535357019602</v>
      </c>
      <c r="D15" s="20">
        <v>0.41932908075990299</v>
      </c>
      <c r="E15" s="20">
        <v>0.464884785902623</v>
      </c>
      <c r="F15" s="20"/>
      <c r="G15" s="20">
        <v>0.55242923389338505</v>
      </c>
      <c r="H15" s="20">
        <v>0.480228468882344</v>
      </c>
      <c r="I15" s="20">
        <v>0.37644897492205898</v>
      </c>
      <c r="J15" s="20"/>
      <c r="K15" s="20">
        <v>0.42896094475919799</v>
      </c>
      <c r="L15" s="20">
        <v>0.39093069275009201</v>
      </c>
      <c r="M15" s="20">
        <v>0.46856288138317997</v>
      </c>
      <c r="N15" s="20">
        <v>0.59929650958606595</v>
      </c>
      <c r="O15" s="20">
        <v>0.202435067243247</v>
      </c>
      <c r="P15" s="20">
        <v>0.340242988179495</v>
      </c>
      <c r="Q15" s="20">
        <v>0.40735341197289698</v>
      </c>
      <c r="R15" s="20">
        <v>0.46582772251952398</v>
      </c>
      <c r="S15" s="20">
        <v>0.37244124535010398</v>
      </c>
      <c r="T15" s="20">
        <v>0.435567151308348</v>
      </c>
      <c r="U15" s="20">
        <v>0.47210046256029498</v>
      </c>
      <c r="V15" s="20">
        <v>0.63382033031255203</v>
      </c>
      <c r="W15" s="20">
        <v>0.517305629902298</v>
      </c>
      <c r="X15" s="20">
        <v>0.496632881982153</v>
      </c>
      <c r="Y15" s="20">
        <v>0.44969355224277902</v>
      </c>
      <c r="Z15" s="20">
        <v>0.56123111343736898</v>
      </c>
      <c r="AA15" s="20"/>
      <c r="AB15" s="20">
        <v>0.54215650092579104</v>
      </c>
      <c r="AC15" s="20">
        <v>0.44347203290583198</v>
      </c>
      <c r="AD15" s="20">
        <v>0.39946708648711099</v>
      </c>
      <c r="AE15" s="20">
        <v>0.33467509482485602</v>
      </c>
      <c r="AF15" s="20"/>
      <c r="AG15" s="20">
        <v>0.44652494490577599</v>
      </c>
      <c r="AH15" s="20">
        <v>0.51095900424916396</v>
      </c>
      <c r="AI15" s="20">
        <v>0.39282529081709799</v>
      </c>
      <c r="AJ15" s="20">
        <v>0.296817751681203</v>
      </c>
      <c r="AK15" s="20"/>
      <c r="AL15" s="20">
        <v>0.429988642409182</v>
      </c>
      <c r="AM15" s="20">
        <v>0.331322763544043</v>
      </c>
      <c r="AN15" s="20">
        <v>0.58146684921649405</v>
      </c>
      <c r="AO15" s="20">
        <v>0.35308736638274502</v>
      </c>
      <c r="AP15" s="20">
        <v>0.41919797935229303</v>
      </c>
      <c r="AQ15" s="20">
        <v>0.61097577055453001</v>
      </c>
      <c r="AR15" s="20"/>
      <c r="AS15" s="20">
        <v>0.398267247434404</v>
      </c>
      <c r="AT15" s="20">
        <v>0.25250994280588501</v>
      </c>
      <c r="AU15" s="20">
        <v>0.25250994280588501</v>
      </c>
      <c r="AV15" s="20">
        <v>0.48906525821298802</v>
      </c>
      <c r="AW15" s="20">
        <v>0.51930365239125598</v>
      </c>
      <c r="AX15" s="20">
        <v>0.82412188693966504</v>
      </c>
      <c r="AY15" s="20">
        <v>0.50739054816321405</v>
      </c>
      <c r="AZ15" s="20">
        <v>0.57338507079724399</v>
      </c>
      <c r="BA15" s="20">
        <v>0.68921942700524597</v>
      </c>
      <c r="BB15" s="20"/>
      <c r="BC15" s="20">
        <v>0.390497090797637</v>
      </c>
      <c r="BD15" s="20">
        <v>0.37429984484888001</v>
      </c>
      <c r="BE15" s="20">
        <v>0.63808439151051899</v>
      </c>
      <c r="BF15" s="20">
        <v>0.50365996246975997</v>
      </c>
      <c r="BG15" s="20">
        <v>0.44429488665776401</v>
      </c>
      <c r="BH15" s="20">
        <v>0.86907359340447199</v>
      </c>
      <c r="BI15" s="20"/>
      <c r="BJ15" s="20">
        <v>0.40574132657801198</v>
      </c>
      <c r="BK15" s="20">
        <v>0.413164298455168</v>
      </c>
      <c r="BL15" s="20">
        <v>0.46005144141924698</v>
      </c>
      <c r="BM15" s="20">
        <v>0.49333703236808601</v>
      </c>
      <c r="BN15" s="20">
        <v>0.48169058093691203</v>
      </c>
      <c r="BO15" s="20">
        <v>0.354238520820509</v>
      </c>
      <c r="BP15" s="20"/>
      <c r="BQ15" s="20">
        <v>0.43941077325343902</v>
      </c>
      <c r="BR15" s="20">
        <v>0.440940277166811</v>
      </c>
      <c r="BS15" s="20"/>
      <c r="BT15" s="20">
        <v>0.43037671225231999</v>
      </c>
      <c r="BU15" s="20">
        <v>0.45150509683936602</v>
      </c>
      <c r="BV15" s="20"/>
      <c r="BW15" s="20">
        <v>0.478088778992248</v>
      </c>
      <c r="BX15" s="20">
        <v>0.38843178693276098</v>
      </c>
    </row>
    <row r="16" spans="2:76" x14ac:dyDescent="0.35">
      <c r="B16" s="18" t="s">
        <v>342</v>
      </c>
      <c r="C16" s="20">
        <v>0.24752521807019701</v>
      </c>
      <c r="D16" s="20">
        <v>0.30232915530947702</v>
      </c>
      <c r="E16" s="20">
        <v>0.19111600811846299</v>
      </c>
      <c r="F16" s="20"/>
      <c r="G16" s="20">
        <v>0.116674657135694</v>
      </c>
      <c r="H16" s="20">
        <v>0.20242642554436399</v>
      </c>
      <c r="I16" s="20">
        <v>0.32420268245235001</v>
      </c>
      <c r="J16" s="20"/>
      <c r="K16" s="20">
        <v>0.25686720923001799</v>
      </c>
      <c r="L16" s="20">
        <v>0.28246198241685899</v>
      </c>
      <c r="M16" s="20">
        <v>0.16628705048936401</v>
      </c>
      <c r="N16" s="20">
        <v>9.4022581856320106E-2</v>
      </c>
      <c r="O16" s="20">
        <v>0.100528162972845</v>
      </c>
      <c r="P16" s="20">
        <v>0.29992537674224301</v>
      </c>
      <c r="Q16" s="20">
        <v>0.28812420667765098</v>
      </c>
      <c r="R16" s="20">
        <v>0.24043569674472101</v>
      </c>
      <c r="S16" s="20">
        <v>0.34825986232934603</v>
      </c>
      <c r="T16" s="20">
        <v>0.27353865915738701</v>
      </c>
      <c r="U16" s="20">
        <v>0.232757357090357</v>
      </c>
      <c r="V16" s="20">
        <v>0.225532589553503</v>
      </c>
      <c r="W16" s="20">
        <v>0.202030991245846</v>
      </c>
      <c r="X16" s="20">
        <v>0.124657475635264</v>
      </c>
      <c r="Y16" s="20">
        <v>0.20989815874776499</v>
      </c>
      <c r="Z16" s="20">
        <v>0.20311650065234799</v>
      </c>
      <c r="AA16" s="20"/>
      <c r="AB16" s="20">
        <v>0.19566008440494001</v>
      </c>
      <c r="AC16" s="20">
        <v>0.24825048132272001</v>
      </c>
      <c r="AD16" s="20">
        <v>0.26895694645846602</v>
      </c>
      <c r="AE16" s="20">
        <v>0.32004468600707198</v>
      </c>
      <c r="AF16" s="20"/>
      <c r="AG16" s="20">
        <v>0.234345473671244</v>
      </c>
      <c r="AH16" s="20">
        <v>0.29211017620206597</v>
      </c>
      <c r="AI16" s="20">
        <v>0.27740342000326801</v>
      </c>
      <c r="AJ16" s="20">
        <v>0.528128812930308</v>
      </c>
      <c r="AK16" s="20"/>
      <c r="AL16" s="20">
        <v>0.31216299721162799</v>
      </c>
      <c r="AM16" s="20">
        <v>0.26176498391751102</v>
      </c>
      <c r="AN16" s="20">
        <v>0.12688464228848401</v>
      </c>
      <c r="AO16" s="20">
        <v>0.32743395891228499</v>
      </c>
      <c r="AP16" s="20">
        <v>0.32947149213534999</v>
      </c>
      <c r="AQ16" s="20">
        <v>0.20563998062726899</v>
      </c>
      <c r="AR16" s="20"/>
      <c r="AS16" s="20">
        <v>0.30718925263406499</v>
      </c>
      <c r="AT16" s="20">
        <v>0.402094607012009</v>
      </c>
      <c r="AU16" s="20">
        <v>0.402094607012009</v>
      </c>
      <c r="AV16" s="20">
        <v>0.18455257869868599</v>
      </c>
      <c r="AW16" s="20">
        <v>0.18198050287280701</v>
      </c>
      <c r="AX16" s="20">
        <v>3.6167059005932901E-2</v>
      </c>
      <c r="AY16" s="20">
        <v>8.5079101749374594E-2</v>
      </c>
      <c r="AZ16" s="20">
        <v>5.91504893763578E-2</v>
      </c>
      <c r="BA16" s="20">
        <v>0</v>
      </c>
      <c r="BB16" s="20"/>
      <c r="BC16" s="20">
        <v>0.30431128972316102</v>
      </c>
      <c r="BD16" s="20">
        <v>0.227134043817421</v>
      </c>
      <c r="BE16" s="20">
        <v>0.119950199623786</v>
      </c>
      <c r="BF16" s="20">
        <v>0.184976262032189</v>
      </c>
      <c r="BG16" s="20">
        <v>0.24657239311863799</v>
      </c>
      <c r="BH16" s="20">
        <v>6.6591062741958598E-2</v>
      </c>
      <c r="BI16" s="20"/>
      <c r="BJ16" s="20">
        <v>0.22992415472686401</v>
      </c>
      <c r="BK16" s="20">
        <v>0.28185692933777301</v>
      </c>
      <c r="BL16" s="20">
        <v>0.19857561200298501</v>
      </c>
      <c r="BM16" s="20">
        <v>0.23876937719137201</v>
      </c>
      <c r="BN16" s="20">
        <v>0.224571433788327</v>
      </c>
      <c r="BO16" s="20">
        <v>0.29312258436634803</v>
      </c>
      <c r="BP16" s="20"/>
      <c r="BQ16" s="20">
        <v>0.25589294019055497</v>
      </c>
      <c r="BR16" s="20">
        <v>0.23226333150181799</v>
      </c>
      <c r="BS16" s="20"/>
      <c r="BT16" s="20">
        <v>0.27494866828327502</v>
      </c>
      <c r="BU16" s="20">
        <v>0.22367190575936199</v>
      </c>
      <c r="BV16" s="20"/>
      <c r="BW16" s="20">
        <v>0.21486984178435301</v>
      </c>
      <c r="BX16" s="20">
        <v>0.30472413989963398</v>
      </c>
    </row>
    <row r="17" spans="2:76" x14ac:dyDescent="0.35">
      <c r="B17" s="18" t="s">
        <v>109</v>
      </c>
      <c r="C17" s="21">
        <v>0.19412013549999901</v>
      </c>
      <c r="D17" s="21">
        <v>0.11699992545042601</v>
      </c>
      <c r="E17" s="21">
        <v>0.27376877778415998</v>
      </c>
      <c r="F17" s="21"/>
      <c r="G17" s="21">
        <v>0.43575457675769003</v>
      </c>
      <c r="H17" s="21">
        <v>0.27780204333797898</v>
      </c>
      <c r="I17" s="21">
        <v>5.2246292469709001E-2</v>
      </c>
      <c r="J17" s="21"/>
      <c r="K17" s="21">
        <v>0.17209373552918</v>
      </c>
      <c r="L17" s="21">
        <v>0.10846871033323301</v>
      </c>
      <c r="M17" s="21">
        <v>0.30227583089381699</v>
      </c>
      <c r="N17" s="21">
        <v>0.505273927729746</v>
      </c>
      <c r="O17" s="21">
        <v>0.101906904270402</v>
      </c>
      <c r="P17" s="21">
        <v>4.0317611437252099E-2</v>
      </c>
      <c r="Q17" s="21">
        <v>0.119229205295247</v>
      </c>
      <c r="R17" s="21">
        <v>0.225392025774803</v>
      </c>
      <c r="S17" s="21">
        <v>2.41813830207585E-2</v>
      </c>
      <c r="T17" s="21">
        <v>0.16202849215096099</v>
      </c>
      <c r="U17" s="21">
        <v>0.23934310546993801</v>
      </c>
      <c r="V17" s="21">
        <v>0.408287740759049</v>
      </c>
      <c r="W17" s="21">
        <v>0.315274638656452</v>
      </c>
      <c r="X17" s="21">
        <v>0.37197540634688903</v>
      </c>
      <c r="Y17" s="21">
        <v>0.239795393495014</v>
      </c>
      <c r="Z17" s="21">
        <v>0.35811461278502099</v>
      </c>
      <c r="AA17" s="21"/>
      <c r="AB17" s="21">
        <v>0.346496416520851</v>
      </c>
      <c r="AC17" s="21">
        <v>0.195221551583112</v>
      </c>
      <c r="AD17" s="21">
        <v>0.130510140028645</v>
      </c>
      <c r="AE17" s="21">
        <v>1.4630408817784501E-2</v>
      </c>
      <c r="AF17" s="21"/>
      <c r="AG17" s="21">
        <v>0.21217947123453201</v>
      </c>
      <c r="AH17" s="21">
        <v>0.21884882804709799</v>
      </c>
      <c r="AI17" s="21">
        <v>0.11542187081383</v>
      </c>
      <c r="AJ17" s="21">
        <v>-0.231311061249105</v>
      </c>
      <c r="AK17" s="21"/>
      <c r="AL17" s="21">
        <v>0.11782564519755399</v>
      </c>
      <c r="AM17" s="21">
        <v>6.9557779626531605E-2</v>
      </c>
      <c r="AN17" s="21">
        <v>0.45458220692800999</v>
      </c>
      <c r="AO17" s="21">
        <v>2.565340747046E-2</v>
      </c>
      <c r="AP17" s="21">
        <v>8.9726487216943401E-2</v>
      </c>
      <c r="AQ17" s="21">
        <v>0.40533578992726099</v>
      </c>
      <c r="AR17" s="21"/>
      <c r="AS17" s="21">
        <v>9.1077994800338194E-2</v>
      </c>
      <c r="AT17" s="21">
        <v>-0.14958466420612401</v>
      </c>
      <c r="AU17" s="21">
        <v>-0.14958466420612401</v>
      </c>
      <c r="AV17" s="21">
        <v>0.304512679514303</v>
      </c>
      <c r="AW17" s="21">
        <v>0.33732314951844899</v>
      </c>
      <c r="AX17" s="21">
        <v>0.78795482793373195</v>
      </c>
      <c r="AY17" s="21">
        <v>0.42231144641384</v>
      </c>
      <c r="AZ17" s="21">
        <v>0.51423458142088696</v>
      </c>
      <c r="BA17" s="21">
        <v>0.68921942700524597</v>
      </c>
      <c r="BB17" s="21"/>
      <c r="BC17" s="21">
        <v>8.6185801074475904E-2</v>
      </c>
      <c r="BD17" s="21">
        <v>0.14716580103145899</v>
      </c>
      <c r="BE17" s="21">
        <v>0.51813419188673204</v>
      </c>
      <c r="BF17" s="21">
        <v>0.31868370043757099</v>
      </c>
      <c r="BG17" s="21">
        <v>0.19772249353912599</v>
      </c>
      <c r="BH17" s="21">
        <v>0.80248253066251396</v>
      </c>
      <c r="BI17" s="21"/>
      <c r="BJ17" s="21">
        <v>0.17581717185114901</v>
      </c>
      <c r="BK17" s="21">
        <v>0.13130736911739499</v>
      </c>
      <c r="BL17" s="21">
        <v>0.26147582941626202</v>
      </c>
      <c r="BM17" s="21">
        <v>0.25456765517671398</v>
      </c>
      <c r="BN17" s="21">
        <v>0.25711914714858503</v>
      </c>
      <c r="BO17" s="21">
        <v>6.1115936454160899E-2</v>
      </c>
      <c r="BP17" s="21"/>
      <c r="BQ17" s="21">
        <v>0.18351783306288399</v>
      </c>
      <c r="BR17" s="21">
        <v>0.20867694566499301</v>
      </c>
      <c r="BS17" s="21"/>
      <c r="BT17" s="21">
        <v>0.155428043969045</v>
      </c>
      <c r="BU17" s="21">
        <v>0.22783319108000399</v>
      </c>
      <c r="BV17" s="21"/>
      <c r="BW17" s="21">
        <v>0.26321893720789502</v>
      </c>
      <c r="BX17" s="21">
        <v>8.3707647033127303E-2</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0.27119452647037001</v>
      </c>
      <c r="D9" s="17">
        <v>0.24968574872381299</v>
      </c>
      <c r="E9" s="17">
        <v>0.29328524224247499</v>
      </c>
      <c r="F9" s="17"/>
      <c r="G9" s="17">
        <v>0.35779827484265497</v>
      </c>
      <c r="H9" s="17">
        <v>0.31517116674659601</v>
      </c>
      <c r="I9" s="17">
        <v>0.21064385070014799</v>
      </c>
      <c r="J9" s="17"/>
      <c r="K9" s="17">
        <v>0.23015731050381599</v>
      </c>
      <c r="L9" s="17">
        <v>0.27762079020486502</v>
      </c>
      <c r="M9" s="17">
        <v>0.212864415454595</v>
      </c>
      <c r="N9" s="17">
        <v>0.31261844981457099</v>
      </c>
      <c r="O9" s="17">
        <v>0.202435067243247</v>
      </c>
      <c r="P9" s="17">
        <v>0.21312824241422401</v>
      </c>
      <c r="Q9" s="17">
        <v>0.24347346764361799</v>
      </c>
      <c r="R9" s="17">
        <v>0.31941239218451001</v>
      </c>
      <c r="S9" s="17">
        <v>0.13922165320632701</v>
      </c>
      <c r="T9" s="17">
        <v>0.28158593963330097</v>
      </c>
      <c r="U9" s="17">
        <v>0.34882811213507298</v>
      </c>
      <c r="V9" s="17">
        <v>0.42297341797023102</v>
      </c>
      <c r="W9" s="17">
        <v>0.23360861480655401</v>
      </c>
      <c r="X9" s="17">
        <v>0.123409972179259</v>
      </c>
      <c r="Y9" s="17">
        <v>0.33025821548468498</v>
      </c>
      <c r="Z9" s="17">
        <v>0.47763511578848</v>
      </c>
      <c r="AA9" s="17"/>
      <c r="AB9" s="17">
        <v>0.28776424298396602</v>
      </c>
      <c r="AC9" s="17">
        <v>0.27130452546775102</v>
      </c>
      <c r="AD9" s="17">
        <v>0.312803737350075</v>
      </c>
      <c r="AE9" s="17">
        <v>0.20815920159718701</v>
      </c>
      <c r="AF9" s="17"/>
      <c r="AG9" s="17">
        <v>0.28818933376800998</v>
      </c>
      <c r="AH9" s="17">
        <v>0.24682263134275101</v>
      </c>
      <c r="AI9" s="17">
        <v>0.177694907618136</v>
      </c>
      <c r="AJ9" s="17">
        <v>0.15937261058173599</v>
      </c>
      <c r="AK9" s="17"/>
      <c r="AL9" s="17">
        <v>0.23573551790172001</v>
      </c>
      <c r="AM9" s="17">
        <v>0.24991888156480699</v>
      </c>
      <c r="AN9" s="17">
        <v>0.42903574186558002</v>
      </c>
      <c r="AO9" s="17">
        <v>0.24792235966544299</v>
      </c>
      <c r="AP9" s="17">
        <v>0.23509068565119501</v>
      </c>
      <c r="AQ9" s="17">
        <v>0.29245602626355499</v>
      </c>
      <c r="AR9" s="17"/>
      <c r="AS9" s="17">
        <v>0.230030599695356</v>
      </c>
      <c r="AT9" s="17">
        <v>9.8593291661203397E-2</v>
      </c>
      <c r="AU9" s="17">
        <v>9.8593291661203397E-2</v>
      </c>
      <c r="AV9" s="17">
        <v>0.345109054472095</v>
      </c>
      <c r="AW9" s="17">
        <v>0.26409878063751802</v>
      </c>
      <c r="AX9" s="17">
        <v>0.49033709432999101</v>
      </c>
      <c r="AY9" s="17">
        <v>0.36722860939542901</v>
      </c>
      <c r="AZ9" s="17">
        <v>0.48500809351236601</v>
      </c>
      <c r="BA9" s="17">
        <v>1</v>
      </c>
      <c r="BB9" s="17"/>
      <c r="BC9" s="17">
        <v>0.21360133869477799</v>
      </c>
      <c r="BD9" s="17">
        <v>0.27970571476309303</v>
      </c>
      <c r="BE9" s="17">
        <v>0.41495641194350602</v>
      </c>
      <c r="BF9" s="17">
        <v>0.28093284260000001</v>
      </c>
      <c r="BG9" s="17">
        <v>0.30372732963664101</v>
      </c>
      <c r="BH9" s="17">
        <v>0.355128026596775</v>
      </c>
      <c r="BI9" s="17"/>
      <c r="BJ9" s="17">
        <v>0.218412646377451</v>
      </c>
      <c r="BK9" s="17">
        <v>0.28930108119214598</v>
      </c>
      <c r="BL9" s="17">
        <v>0.28759100992763698</v>
      </c>
      <c r="BM9" s="17">
        <v>0.28754791389610901</v>
      </c>
      <c r="BN9" s="17">
        <v>0.27545731930526401</v>
      </c>
      <c r="BO9" s="17">
        <v>0.24678054851534301</v>
      </c>
      <c r="BP9" s="17"/>
      <c r="BQ9" s="17">
        <v>0.280486876311135</v>
      </c>
      <c r="BR9" s="17">
        <v>0.25421045170451601</v>
      </c>
      <c r="BS9" s="17"/>
      <c r="BT9" s="17">
        <v>0.25613596173132402</v>
      </c>
      <c r="BU9" s="17">
        <v>0.28400487998992502</v>
      </c>
      <c r="BV9" s="17"/>
      <c r="BW9" s="17">
        <v>0.28724232636339297</v>
      </c>
      <c r="BX9" s="17">
        <v>0.24621327579190799</v>
      </c>
    </row>
    <row r="10" spans="2:76" x14ac:dyDescent="0.35">
      <c r="B10" s="18" t="s">
        <v>337</v>
      </c>
      <c r="C10" s="17">
        <v>0.2409988457343</v>
      </c>
      <c r="D10" s="17">
        <v>0.25083029423768399</v>
      </c>
      <c r="E10" s="17">
        <v>0.231628664752938</v>
      </c>
      <c r="F10" s="17"/>
      <c r="G10" s="17">
        <v>0.25856740607512502</v>
      </c>
      <c r="H10" s="17">
        <v>0.26219488096731802</v>
      </c>
      <c r="I10" s="17">
        <v>0.22019950765173901</v>
      </c>
      <c r="J10" s="17"/>
      <c r="K10" s="17">
        <v>0.21525474432698199</v>
      </c>
      <c r="L10" s="17">
        <v>0.27315252367260301</v>
      </c>
      <c r="M10" s="17">
        <v>0.256992156499803</v>
      </c>
      <c r="N10" s="17">
        <v>0.27947427885119502</v>
      </c>
      <c r="O10" s="17">
        <v>0.29971678584364397</v>
      </c>
      <c r="P10" s="17">
        <v>0.21373050671007501</v>
      </c>
      <c r="Q10" s="17">
        <v>0.234510055830631</v>
      </c>
      <c r="R10" s="17">
        <v>0.19115699583884499</v>
      </c>
      <c r="S10" s="17">
        <v>0.239008070810662</v>
      </c>
      <c r="T10" s="17">
        <v>0.25009026066832502</v>
      </c>
      <c r="U10" s="17">
        <v>0.21177370817326499</v>
      </c>
      <c r="V10" s="17">
        <v>0.15313569044434899</v>
      </c>
      <c r="W10" s="17">
        <v>0.25681217263992501</v>
      </c>
      <c r="X10" s="17">
        <v>0.28934005543060598</v>
      </c>
      <c r="Y10" s="17">
        <v>0.24218697417175</v>
      </c>
      <c r="Z10" s="17">
        <v>0.24127014978344399</v>
      </c>
      <c r="AA10" s="17"/>
      <c r="AB10" s="17">
        <v>0.27170925769243298</v>
      </c>
      <c r="AC10" s="17">
        <v>0.235002515693846</v>
      </c>
      <c r="AD10" s="17">
        <v>0.19690474815377501</v>
      </c>
      <c r="AE10" s="17">
        <v>0.26399555937106001</v>
      </c>
      <c r="AF10" s="17"/>
      <c r="AG10" s="17">
        <v>0.25603290957564501</v>
      </c>
      <c r="AH10" s="17">
        <v>0.231825742819151</v>
      </c>
      <c r="AI10" s="17">
        <v>0.23384147540844499</v>
      </c>
      <c r="AJ10" s="17">
        <v>0.137783852941327</v>
      </c>
      <c r="AK10" s="17"/>
      <c r="AL10" s="17">
        <v>0.25875713649827697</v>
      </c>
      <c r="AM10" s="17">
        <v>0.24876693984253101</v>
      </c>
      <c r="AN10" s="17">
        <v>0.26154138642730101</v>
      </c>
      <c r="AO10" s="17">
        <v>0.178935955957786</v>
      </c>
      <c r="AP10" s="17">
        <v>0.20575146625039201</v>
      </c>
      <c r="AQ10" s="17">
        <v>0.31273025053057801</v>
      </c>
      <c r="AR10" s="17"/>
      <c r="AS10" s="17">
        <v>0.23526176391848</v>
      </c>
      <c r="AT10" s="17">
        <v>0.27240744649090598</v>
      </c>
      <c r="AU10" s="17">
        <v>0.27240744649090598</v>
      </c>
      <c r="AV10" s="17">
        <v>0.28426161137599198</v>
      </c>
      <c r="AW10" s="17">
        <v>0.23586274819414901</v>
      </c>
      <c r="AX10" s="17">
        <v>0.213561305819088</v>
      </c>
      <c r="AY10" s="17">
        <v>0.23473747685626001</v>
      </c>
      <c r="AZ10" s="17">
        <v>0.16326475127920001</v>
      </c>
      <c r="BA10" s="17">
        <v>0</v>
      </c>
      <c r="BB10" s="17"/>
      <c r="BC10" s="17">
        <v>0.23873312796328999</v>
      </c>
      <c r="BD10" s="17">
        <v>0.225693083563379</v>
      </c>
      <c r="BE10" s="17">
        <v>0.14683751722796501</v>
      </c>
      <c r="BF10" s="17">
        <v>0.24089378546773901</v>
      </c>
      <c r="BG10" s="17">
        <v>0.26167524015744698</v>
      </c>
      <c r="BH10" s="17">
        <v>0.15205220700486799</v>
      </c>
      <c r="BI10" s="17"/>
      <c r="BJ10" s="17">
        <v>0.30558552143649698</v>
      </c>
      <c r="BK10" s="17">
        <v>0.23386717912076299</v>
      </c>
      <c r="BL10" s="17">
        <v>0.16785336629695</v>
      </c>
      <c r="BM10" s="17">
        <v>0.244168098958812</v>
      </c>
      <c r="BN10" s="17">
        <v>0.256561807007951</v>
      </c>
      <c r="BO10" s="17">
        <v>0.19102576158370399</v>
      </c>
      <c r="BP10" s="17"/>
      <c r="BQ10" s="17">
        <v>0.23362726831956099</v>
      </c>
      <c r="BR10" s="17">
        <v>0.25528545224898502</v>
      </c>
      <c r="BS10" s="17"/>
      <c r="BT10" s="17">
        <v>0.241813072975023</v>
      </c>
      <c r="BU10" s="17">
        <v>0.237047775753358</v>
      </c>
      <c r="BV10" s="17"/>
      <c r="BW10" s="17">
        <v>0.24690811272340199</v>
      </c>
      <c r="BX10" s="17">
        <v>0.23323315117711199</v>
      </c>
    </row>
    <row r="11" spans="2:76" x14ac:dyDescent="0.35">
      <c r="B11" s="18" t="s">
        <v>338</v>
      </c>
      <c r="C11" s="17">
        <v>0.23615051441447099</v>
      </c>
      <c r="D11" s="17">
        <v>0.25281187710415598</v>
      </c>
      <c r="E11" s="17">
        <v>0.21992757347841799</v>
      </c>
      <c r="F11" s="17"/>
      <c r="G11" s="17">
        <v>0.22325977976886699</v>
      </c>
      <c r="H11" s="17">
        <v>0.195247800262768</v>
      </c>
      <c r="I11" s="17">
        <v>0.26899912397428499</v>
      </c>
      <c r="J11" s="17"/>
      <c r="K11" s="17">
        <v>0.29464306317216299</v>
      </c>
      <c r="L11" s="17">
        <v>0.19343699798863101</v>
      </c>
      <c r="M11" s="17">
        <v>0.25221831947641699</v>
      </c>
      <c r="N11" s="17">
        <v>0.28345577214581003</v>
      </c>
      <c r="O11" s="17">
        <v>0.39641363875544999</v>
      </c>
      <c r="P11" s="17">
        <v>0.34950009588786102</v>
      </c>
      <c r="Q11" s="17">
        <v>0.26204590819960599</v>
      </c>
      <c r="R11" s="17">
        <v>0.25130209216606503</v>
      </c>
      <c r="S11" s="17">
        <v>0.23363946126997501</v>
      </c>
      <c r="T11" s="17">
        <v>0.21880608505948401</v>
      </c>
      <c r="U11" s="17">
        <v>0.21609130249206701</v>
      </c>
      <c r="V11" s="17">
        <v>0.21174737809549901</v>
      </c>
      <c r="W11" s="17">
        <v>0.21592539518025999</v>
      </c>
      <c r="X11" s="17">
        <v>0.165917225067547</v>
      </c>
      <c r="Y11" s="17">
        <v>0.189327165757849</v>
      </c>
      <c r="Z11" s="17">
        <v>0.20243374940564099</v>
      </c>
      <c r="AA11" s="17"/>
      <c r="AB11" s="17">
        <v>0.214465962147004</v>
      </c>
      <c r="AC11" s="17">
        <v>0.23618679129688899</v>
      </c>
      <c r="AD11" s="17">
        <v>0.24894792863964599</v>
      </c>
      <c r="AE11" s="17">
        <v>0.26303982988602798</v>
      </c>
      <c r="AF11" s="17"/>
      <c r="AG11" s="17">
        <v>0.229585987568109</v>
      </c>
      <c r="AH11" s="17">
        <v>0.23728528736277199</v>
      </c>
      <c r="AI11" s="17">
        <v>0.26892870838702898</v>
      </c>
      <c r="AJ11" s="17">
        <v>0.47052130588999502</v>
      </c>
      <c r="AK11" s="17"/>
      <c r="AL11" s="17">
        <v>0.26968658936515799</v>
      </c>
      <c r="AM11" s="17">
        <v>0.222093862231804</v>
      </c>
      <c r="AN11" s="17">
        <v>0.14628417274730501</v>
      </c>
      <c r="AO11" s="17">
        <v>0.32652185842068399</v>
      </c>
      <c r="AP11" s="17">
        <v>0.28200553124042499</v>
      </c>
      <c r="AQ11" s="17">
        <v>0.21487790699937701</v>
      </c>
      <c r="AR11" s="17"/>
      <c r="AS11" s="17">
        <v>0.231784247198249</v>
      </c>
      <c r="AT11" s="17">
        <v>0.35823795025705601</v>
      </c>
      <c r="AU11" s="17">
        <v>0.35823795025705601</v>
      </c>
      <c r="AV11" s="17">
        <v>0.198765589514145</v>
      </c>
      <c r="AW11" s="17">
        <v>0.27497600756602802</v>
      </c>
      <c r="AX11" s="17">
        <v>7.0629194143875404E-2</v>
      </c>
      <c r="AY11" s="17">
        <v>4.8095079720055299E-2</v>
      </c>
      <c r="AZ11" s="17">
        <v>0.29164552322229298</v>
      </c>
      <c r="BA11" s="17">
        <v>0</v>
      </c>
      <c r="BB11" s="17"/>
      <c r="BC11" s="17">
        <v>0.249766787934942</v>
      </c>
      <c r="BD11" s="17">
        <v>0.22438496285961401</v>
      </c>
      <c r="BE11" s="17">
        <v>0.25423461971236599</v>
      </c>
      <c r="BF11" s="17">
        <v>0.25799636462825598</v>
      </c>
      <c r="BG11" s="17">
        <v>0.21373624608873301</v>
      </c>
      <c r="BH11" s="17">
        <v>0.345068828615195</v>
      </c>
      <c r="BI11" s="17"/>
      <c r="BJ11" s="17">
        <v>0.240676063752508</v>
      </c>
      <c r="BK11" s="17">
        <v>0.20072649147531099</v>
      </c>
      <c r="BL11" s="17">
        <v>0.32196630718527303</v>
      </c>
      <c r="BM11" s="17">
        <v>0.23631364963552501</v>
      </c>
      <c r="BN11" s="17">
        <v>0.21096410892851</v>
      </c>
      <c r="BO11" s="17">
        <v>0.27489715460203901</v>
      </c>
      <c r="BP11" s="17"/>
      <c r="BQ11" s="17">
        <v>0.24387740502990199</v>
      </c>
      <c r="BR11" s="17">
        <v>0.216035892404917</v>
      </c>
      <c r="BS11" s="17"/>
      <c r="BT11" s="17">
        <v>0.24050371234649001</v>
      </c>
      <c r="BU11" s="17">
        <v>0.23299929347284801</v>
      </c>
      <c r="BV11" s="17"/>
      <c r="BW11" s="17">
        <v>0.218795978738824</v>
      </c>
      <c r="BX11" s="17">
        <v>0.26627632121519901</v>
      </c>
    </row>
    <row r="12" spans="2:76" x14ac:dyDescent="0.35">
      <c r="B12" s="18" t="s">
        <v>339</v>
      </c>
      <c r="C12" s="17">
        <v>0.11355784996857</v>
      </c>
      <c r="D12" s="17">
        <v>0.12578853071607801</v>
      </c>
      <c r="E12" s="17">
        <v>0.101529849628237</v>
      </c>
      <c r="F12" s="17"/>
      <c r="G12" s="17">
        <v>6.5621679602034202E-2</v>
      </c>
      <c r="H12" s="17">
        <v>0.10375219114306899</v>
      </c>
      <c r="I12" s="17">
        <v>0.136988757095863</v>
      </c>
      <c r="J12" s="17"/>
      <c r="K12" s="17">
        <v>8.6549681745190496E-2</v>
      </c>
      <c r="L12" s="17">
        <v>0.136454837058789</v>
      </c>
      <c r="M12" s="17">
        <v>0.101611904637052</v>
      </c>
      <c r="N12" s="17">
        <v>9.3081311678797199E-2</v>
      </c>
      <c r="O12" s="17">
        <v>0</v>
      </c>
      <c r="P12" s="17">
        <v>4.3780044196033201E-2</v>
      </c>
      <c r="Q12" s="17">
        <v>0.138003574154964</v>
      </c>
      <c r="R12" s="17">
        <v>7.1313989765348001E-2</v>
      </c>
      <c r="S12" s="17">
        <v>0.14745791794652199</v>
      </c>
      <c r="T12" s="17">
        <v>0.113982301416424</v>
      </c>
      <c r="U12" s="17">
        <v>0.100031572720817</v>
      </c>
      <c r="V12" s="17">
        <v>0.21214351348992</v>
      </c>
      <c r="W12" s="17">
        <v>0.208406764299533</v>
      </c>
      <c r="X12" s="17">
        <v>0.125796903053287</v>
      </c>
      <c r="Y12" s="17">
        <v>0.14890905696739301</v>
      </c>
      <c r="Z12" s="17">
        <v>3.9062621064748303E-2</v>
      </c>
      <c r="AA12" s="17"/>
      <c r="AB12" s="17">
        <v>7.3788948101996696E-2</v>
      </c>
      <c r="AC12" s="17">
        <v>0.124596002565229</v>
      </c>
      <c r="AD12" s="17">
        <v>0.11265237064125801</v>
      </c>
      <c r="AE12" s="17">
        <v>0.15202144742159299</v>
      </c>
      <c r="AF12" s="17"/>
      <c r="AG12" s="17">
        <v>9.4797562812236502E-2</v>
      </c>
      <c r="AH12" s="17">
        <v>0.15209067361550599</v>
      </c>
      <c r="AI12" s="17">
        <v>0.175921848049963</v>
      </c>
      <c r="AJ12" s="17">
        <v>8.3943696992253597E-2</v>
      </c>
      <c r="AK12" s="17"/>
      <c r="AL12" s="17">
        <v>0.118078614255177</v>
      </c>
      <c r="AM12" s="17">
        <v>0.119661676667006</v>
      </c>
      <c r="AN12" s="17">
        <v>6.7086076701201106E-2</v>
      </c>
      <c r="AO12" s="17">
        <v>7.1323231775350798E-2</v>
      </c>
      <c r="AP12" s="17">
        <v>0.13698456243110099</v>
      </c>
      <c r="AQ12" s="17">
        <v>7.7206942341746604E-2</v>
      </c>
      <c r="AR12" s="17"/>
      <c r="AS12" s="17">
        <v>0.13529564570175501</v>
      </c>
      <c r="AT12" s="17">
        <v>0.123169388026535</v>
      </c>
      <c r="AU12" s="17">
        <v>0.123169388026535</v>
      </c>
      <c r="AV12" s="17">
        <v>7.3875167171067402E-2</v>
      </c>
      <c r="AW12" s="17">
        <v>0.11820234251898699</v>
      </c>
      <c r="AX12" s="17">
        <v>6.5637001011840404E-2</v>
      </c>
      <c r="AY12" s="17">
        <v>9.7943359910905498E-2</v>
      </c>
      <c r="AZ12" s="17">
        <v>2.9393374621195401E-2</v>
      </c>
      <c r="BA12" s="17">
        <v>0</v>
      </c>
      <c r="BB12" s="17"/>
      <c r="BC12" s="17">
        <v>0.17220349918587</v>
      </c>
      <c r="BD12" s="17">
        <v>0.13417970327130399</v>
      </c>
      <c r="BE12" s="17">
        <v>9.0415696761313794E-2</v>
      </c>
      <c r="BF12" s="17">
        <v>4.7188173727826403E-2</v>
      </c>
      <c r="BG12" s="17">
        <v>7.6597950707075799E-2</v>
      </c>
      <c r="BH12" s="17">
        <v>0.14775093778316201</v>
      </c>
      <c r="BI12" s="17"/>
      <c r="BJ12" s="17">
        <v>9.3798679987236594E-2</v>
      </c>
      <c r="BK12" s="17">
        <v>0.120582252213165</v>
      </c>
      <c r="BL12" s="17">
        <v>0.11379593862741</v>
      </c>
      <c r="BM12" s="17">
        <v>0.11238357007472199</v>
      </c>
      <c r="BN12" s="17">
        <v>0.10140530450443801</v>
      </c>
      <c r="BO12" s="17">
        <v>0.148143066523336</v>
      </c>
      <c r="BP12" s="17"/>
      <c r="BQ12" s="17">
        <v>0.11821389484360099</v>
      </c>
      <c r="BR12" s="17">
        <v>0.10483093027988399</v>
      </c>
      <c r="BS12" s="17"/>
      <c r="BT12" s="17">
        <v>0.13576067537608599</v>
      </c>
      <c r="BU12" s="17">
        <v>9.6521516855186507E-2</v>
      </c>
      <c r="BV12" s="17"/>
      <c r="BW12" s="17">
        <v>0.111499579800051</v>
      </c>
      <c r="BX12" s="17">
        <v>0.121264206261376</v>
      </c>
    </row>
    <row r="13" spans="2:76" x14ac:dyDescent="0.35">
      <c r="B13" s="18" t="s">
        <v>340</v>
      </c>
      <c r="C13" s="17">
        <v>5.7884172403555798E-2</v>
      </c>
      <c r="D13" s="17">
        <v>4.9713386743858202E-2</v>
      </c>
      <c r="E13" s="17">
        <v>6.4193346973239807E-2</v>
      </c>
      <c r="F13" s="17"/>
      <c r="G13" s="17">
        <v>2.7292030472336099E-2</v>
      </c>
      <c r="H13" s="17">
        <v>3.8635029345818597E-2</v>
      </c>
      <c r="I13" s="17">
        <v>8.1850416290676006E-2</v>
      </c>
      <c r="J13" s="17"/>
      <c r="K13" s="17">
        <v>5.9497156287634703E-2</v>
      </c>
      <c r="L13" s="17">
        <v>5.4105212974683001E-2</v>
      </c>
      <c r="M13" s="17">
        <v>6.4953275954425099E-2</v>
      </c>
      <c r="N13" s="17">
        <v>3.1370187509627501E-2</v>
      </c>
      <c r="O13" s="17">
        <v>0</v>
      </c>
      <c r="P13" s="17">
        <v>8.5612694427897901E-2</v>
      </c>
      <c r="Q13" s="17">
        <v>8.5022950090758206E-2</v>
      </c>
      <c r="R13" s="17">
        <v>6.3775891395843803E-2</v>
      </c>
      <c r="S13" s="17">
        <v>0.139514231690996</v>
      </c>
      <c r="T13" s="17">
        <v>6.3172747494636805E-2</v>
      </c>
      <c r="U13" s="17">
        <v>2.2637525193364899E-2</v>
      </c>
      <c r="V13" s="17">
        <v>0</v>
      </c>
      <c r="W13" s="17">
        <v>1.66260530094695E-2</v>
      </c>
      <c r="X13" s="17">
        <v>8.9381686597741594E-2</v>
      </c>
      <c r="Y13" s="17">
        <v>2.9839976174719899E-2</v>
      </c>
      <c r="Z13" s="17">
        <v>3.9598363957685699E-2</v>
      </c>
      <c r="AA13" s="17"/>
      <c r="AB13" s="17">
        <v>4.8236431076268897E-2</v>
      </c>
      <c r="AC13" s="17">
        <v>5.5545131665325001E-2</v>
      </c>
      <c r="AD13" s="17">
        <v>5.5884484533847298E-2</v>
      </c>
      <c r="AE13" s="17">
        <v>8.0767220509265394E-2</v>
      </c>
      <c r="AF13" s="17"/>
      <c r="AG13" s="17">
        <v>5.3363072625324297E-2</v>
      </c>
      <c r="AH13" s="17">
        <v>4.1138504214576599E-2</v>
      </c>
      <c r="AI13" s="17">
        <v>7.3501118519758005E-2</v>
      </c>
      <c r="AJ13" s="17">
        <v>0.148378533594689</v>
      </c>
      <c r="AK13" s="17"/>
      <c r="AL13" s="17">
        <v>6.6936666534550701E-2</v>
      </c>
      <c r="AM13" s="17">
        <v>5.7700250469412399E-2</v>
      </c>
      <c r="AN13" s="17">
        <v>5.8126611723974798E-2</v>
      </c>
      <c r="AO13" s="17">
        <v>0.12137154391378201</v>
      </c>
      <c r="AP13" s="17">
        <v>8.8663381495954596E-2</v>
      </c>
      <c r="AQ13" s="17">
        <v>5.2609722784964702E-2</v>
      </c>
      <c r="AR13" s="17"/>
      <c r="AS13" s="17">
        <v>8.5324875009612805E-2</v>
      </c>
      <c r="AT13" s="17">
        <v>6.4699533229814005E-2</v>
      </c>
      <c r="AU13" s="17">
        <v>6.4699533229814005E-2</v>
      </c>
      <c r="AV13" s="17">
        <v>2.6019173290547901E-2</v>
      </c>
      <c r="AW13" s="17">
        <v>1.7506061734832101E-2</v>
      </c>
      <c r="AX13" s="17">
        <v>7.3602203534543206E-2</v>
      </c>
      <c r="AY13" s="17">
        <v>0.143076653263776</v>
      </c>
      <c r="AZ13" s="17">
        <v>0</v>
      </c>
      <c r="BA13" s="17">
        <v>0</v>
      </c>
      <c r="BB13" s="17"/>
      <c r="BC13" s="17">
        <v>6.3310327381384701E-2</v>
      </c>
      <c r="BD13" s="17">
        <v>6.35587048383109E-2</v>
      </c>
      <c r="BE13" s="17">
        <v>2.8993981068044801E-2</v>
      </c>
      <c r="BF13" s="17">
        <v>8.2339266584703003E-2</v>
      </c>
      <c r="BG13" s="17">
        <v>4.63687383715271E-2</v>
      </c>
      <c r="BH13" s="17">
        <v>0</v>
      </c>
      <c r="BI13" s="17"/>
      <c r="BJ13" s="17">
        <v>7.1756274336594594E-2</v>
      </c>
      <c r="BK13" s="17">
        <v>5.3113803711489098E-2</v>
      </c>
      <c r="BL13" s="17">
        <v>3.1257158049668402E-2</v>
      </c>
      <c r="BM13" s="17">
        <v>6.7276635725535897E-2</v>
      </c>
      <c r="BN13" s="17">
        <v>5.0925428260767902E-2</v>
      </c>
      <c r="BO13" s="17">
        <v>5.6980103009762702E-2</v>
      </c>
      <c r="BP13" s="17"/>
      <c r="BQ13" s="17">
        <v>5.2355897301398203E-2</v>
      </c>
      <c r="BR13" s="17">
        <v>7.01175646443115E-2</v>
      </c>
      <c r="BS13" s="17"/>
      <c r="BT13" s="17">
        <v>5.5598802365220301E-2</v>
      </c>
      <c r="BU13" s="17">
        <v>6.0288764967294101E-2</v>
      </c>
      <c r="BV13" s="17"/>
      <c r="BW13" s="17">
        <v>6.8791726419522206E-2</v>
      </c>
      <c r="BX13" s="17">
        <v>4.1422464587759701E-2</v>
      </c>
    </row>
    <row r="14" spans="2:76" x14ac:dyDescent="0.35">
      <c r="B14" s="18" t="s">
        <v>178</v>
      </c>
      <c r="C14" s="17">
        <v>8.0214091008733404E-2</v>
      </c>
      <c r="D14" s="17">
        <v>7.1170162474410603E-2</v>
      </c>
      <c r="E14" s="17">
        <v>8.9435322924691807E-2</v>
      </c>
      <c r="F14" s="17"/>
      <c r="G14" s="17">
        <v>6.7460829238982806E-2</v>
      </c>
      <c r="H14" s="17">
        <v>8.4998931534430694E-2</v>
      </c>
      <c r="I14" s="17">
        <v>8.1318344287289193E-2</v>
      </c>
      <c r="J14" s="17"/>
      <c r="K14" s="17">
        <v>0.113898043964214</v>
      </c>
      <c r="L14" s="17">
        <v>6.5229638100428894E-2</v>
      </c>
      <c r="M14" s="17">
        <v>0.111359927977708</v>
      </c>
      <c r="N14" s="17">
        <v>0</v>
      </c>
      <c r="O14" s="17">
        <v>0.101434508157658</v>
      </c>
      <c r="P14" s="17">
        <v>9.4248416363908794E-2</v>
      </c>
      <c r="Q14" s="17">
        <v>3.6944044080422803E-2</v>
      </c>
      <c r="R14" s="17">
        <v>0.103038638649389</v>
      </c>
      <c r="S14" s="17">
        <v>0.101158665075519</v>
      </c>
      <c r="T14" s="17">
        <v>7.2362665727829095E-2</v>
      </c>
      <c r="U14" s="17">
        <v>0.10063777928541399</v>
      </c>
      <c r="V14" s="17">
        <v>0</v>
      </c>
      <c r="W14" s="17">
        <v>6.86210000642581E-2</v>
      </c>
      <c r="X14" s="17">
        <v>0.20615415767155901</v>
      </c>
      <c r="Y14" s="17">
        <v>5.9478611443602197E-2</v>
      </c>
      <c r="Z14" s="17">
        <v>0</v>
      </c>
      <c r="AA14" s="17"/>
      <c r="AB14" s="17">
        <v>0.104035157998331</v>
      </c>
      <c r="AC14" s="17">
        <v>7.7365033310960493E-2</v>
      </c>
      <c r="AD14" s="17">
        <v>7.2806730681398493E-2</v>
      </c>
      <c r="AE14" s="17">
        <v>3.2016741214866098E-2</v>
      </c>
      <c r="AF14" s="17"/>
      <c r="AG14" s="17">
        <v>7.8031133650674794E-2</v>
      </c>
      <c r="AH14" s="17">
        <v>9.0837160645242998E-2</v>
      </c>
      <c r="AI14" s="17">
        <v>7.0111942016669898E-2</v>
      </c>
      <c r="AJ14" s="17">
        <v>0</v>
      </c>
      <c r="AK14" s="17"/>
      <c r="AL14" s="17">
        <v>5.0805475445117099E-2</v>
      </c>
      <c r="AM14" s="17">
        <v>0.101858389224438</v>
      </c>
      <c r="AN14" s="17">
        <v>3.7926010534637802E-2</v>
      </c>
      <c r="AO14" s="17">
        <v>5.3925050266953399E-2</v>
      </c>
      <c r="AP14" s="17">
        <v>5.15043729309324E-2</v>
      </c>
      <c r="AQ14" s="17">
        <v>5.0119151079778899E-2</v>
      </c>
      <c r="AR14" s="17"/>
      <c r="AS14" s="17">
        <v>8.2302868476546498E-2</v>
      </c>
      <c r="AT14" s="17">
        <v>8.2892390334485297E-2</v>
      </c>
      <c r="AU14" s="17">
        <v>8.2892390334485297E-2</v>
      </c>
      <c r="AV14" s="17">
        <v>7.1969404176152899E-2</v>
      </c>
      <c r="AW14" s="17">
        <v>8.9354059348485296E-2</v>
      </c>
      <c r="AX14" s="17">
        <v>8.6233201160662007E-2</v>
      </c>
      <c r="AY14" s="17">
        <v>0.108918820853574</v>
      </c>
      <c r="AZ14" s="17">
        <v>3.06882573649464E-2</v>
      </c>
      <c r="BA14" s="17">
        <v>0</v>
      </c>
      <c r="BB14" s="17"/>
      <c r="BC14" s="17">
        <v>6.2384918839735598E-2</v>
      </c>
      <c r="BD14" s="17">
        <v>7.2477830704298807E-2</v>
      </c>
      <c r="BE14" s="17">
        <v>6.4561773286804E-2</v>
      </c>
      <c r="BF14" s="17">
        <v>9.0649566991475305E-2</v>
      </c>
      <c r="BG14" s="17">
        <v>9.7894495038576598E-2</v>
      </c>
      <c r="BH14" s="17">
        <v>0</v>
      </c>
      <c r="BI14" s="17"/>
      <c r="BJ14" s="17">
        <v>6.9770814109712295E-2</v>
      </c>
      <c r="BK14" s="17">
        <v>0.102409192287126</v>
      </c>
      <c r="BL14" s="17">
        <v>7.75362199130612E-2</v>
      </c>
      <c r="BM14" s="17">
        <v>5.23101317092955E-2</v>
      </c>
      <c r="BN14" s="17">
        <v>0.104686031993069</v>
      </c>
      <c r="BO14" s="17">
        <v>8.2173365765814896E-2</v>
      </c>
      <c r="BP14" s="17"/>
      <c r="BQ14" s="17">
        <v>7.1438658194402496E-2</v>
      </c>
      <c r="BR14" s="17">
        <v>9.9519708717387301E-2</v>
      </c>
      <c r="BS14" s="17"/>
      <c r="BT14" s="17">
        <v>7.0187775205856895E-2</v>
      </c>
      <c r="BU14" s="17">
        <v>8.9137768961388197E-2</v>
      </c>
      <c r="BV14" s="17"/>
      <c r="BW14" s="17">
        <v>6.6762275954807396E-2</v>
      </c>
      <c r="BX14" s="17">
        <v>9.1590580966644602E-2</v>
      </c>
    </row>
    <row r="15" spans="2:76" x14ac:dyDescent="0.35">
      <c r="B15" s="18" t="s">
        <v>341</v>
      </c>
      <c r="C15" s="20">
        <v>0.51219337220466998</v>
      </c>
      <c r="D15" s="20">
        <v>0.50051604296149699</v>
      </c>
      <c r="E15" s="20">
        <v>0.52491390699541296</v>
      </c>
      <c r="F15" s="20"/>
      <c r="G15" s="20">
        <v>0.61636568091777999</v>
      </c>
      <c r="H15" s="20">
        <v>0.57736604771391398</v>
      </c>
      <c r="I15" s="20">
        <v>0.43084335835188697</v>
      </c>
      <c r="J15" s="20"/>
      <c r="K15" s="20">
        <v>0.44541205483079799</v>
      </c>
      <c r="L15" s="20">
        <v>0.55077331387746797</v>
      </c>
      <c r="M15" s="20">
        <v>0.46985657195439801</v>
      </c>
      <c r="N15" s="20">
        <v>0.59209272866576601</v>
      </c>
      <c r="O15" s="20">
        <v>0.50215185308689103</v>
      </c>
      <c r="P15" s="20">
        <v>0.426858749124299</v>
      </c>
      <c r="Q15" s="20">
        <v>0.47798352347424899</v>
      </c>
      <c r="R15" s="20">
        <v>0.51056938802335505</v>
      </c>
      <c r="S15" s="20">
        <v>0.37822972401698901</v>
      </c>
      <c r="T15" s="20">
        <v>0.53167620030162599</v>
      </c>
      <c r="U15" s="20">
        <v>0.56060182030833705</v>
      </c>
      <c r="V15" s="20">
        <v>0.57610910841458096</v>
      </c>
      <c r="W15" s="20">
        <v>0.49042078744647899</v>
      </c>
      <c r="X15" s="20">
        <v>0.41275002760986501</v>
      </c>
      <c r="Y15" s="20">
        <v>0.57244518965643498</v>
      </c>
      <c r="Z15" s="20">
        <v>0.71890526557192502</v>
      </c>
      <c r="AA15" s="20"/>
      <c r="AB15" s="20">
        <v>0.5594735006764</v>
      </c>
      <c r="AC15" s="20">
        <v>0.50630704116159597</v>
      </c>
      <c r="AD15" s="20">
        <v>0.50970848550384995</v>
      </c>
      <c r="AE15" s="20">
        <v>0.47215476096824699</v>
      </c>
      <c r="AF15" s="20"/>
      <c r="AG15" s="20">
        <v>0.54422224334365499</v>
      </c>
      <c r="AH15" s="20">
        <v>0.47864837416190298</v>
      </c>
      <c r="AI15" s="20">
        <v>0.41153638302658002</v>
      </c>
      <c r="AJ15" s="20">
        <v>0.29715646352306302</v>
      </c>
      <c r="AK15" s="20"/>
      <c r="AL15" s="20">
        <v>0.49449265439999701</v>
      </c>
      <c r="AM15" s="20">
        <v>0.49868582140733902</v>
      </c>
      <c r="AN15" s="20">
        <v>0.69057712829288098</v>
      </c>
      <c r="AO15" s="20">
        <v>0.42685831562322901</v>
      </c>
      <c r="AP15" s="20">
        <v>0.44084215190158699</v>
      </c>
      <c r="AQ15" s="20">
        <v>0.60518627679413295</v>
      </c>
      <c r="AR15" s="20"/>
      <c r="AS15" s="20">
        <v>0.46529236361383602</v>
      </c>
      <c r="AT15" s="20">
        <v>0.37100073815210899</v>
      </c>
      <c r="AU15" s="20">
        <v>0.37100073815210899</v>
      </c>
      <c r="AV15" s="20">
        <v>0.62937066584808699</v>
      </c>
      <c r="AW15" s="20">
        <v>0.499961528831667</v>
      </c>
      <c r="AX15" s="20">
        <v>0.70389840014907901</v>
      </c>
      <c r="AY15" s="20">
        <v>0.60196608625168901</v>
      </c>
      <c r="AZ15" s="20">
        <v>0.64827284479156599</v>
      </c>
      <c r="BA15" s="20">
        <v>1</v>
      </c>
      <c r="BB15" s="20"/>
      <c r="BC15" s="20">
        <v>0.45233446665806798</v>
      </c>
      <c r="BD15" s="20">
        <v>0.50539879832647205</v>
      </c>
      <c r="BE15" s="20">
        <v>0.56179392917147097</v>
      </c>
      <c r="BF15" s="20">
        <v>0.52182662806773905</v>
      </c>
      <c r="BG15" s="20">
        <v>0.56540256979408798</v>
      </c>
      <c r="BH15" s="20">
        <v>0.50718023360164299</v>
      </c>
      <c r="BI15" s="20"/>
      <c r="BJ15" s="20">
        <v>0.52399816781394803</v>
      </c>
      <c r="BK15" s="20">
        <v>0.52316826031290897</v>
      </c>
      <c r="BL15" s="20">
        <v>0.455444376224587</v>
      </c>
      <c r="BM15" s="20">
        <v>0.53171601285492198</v>
      </c>
      <c r="BN15" s="20">
        <v>0.53201912631321502</v>
      </c>
      <c r="BO15" s="20">
        <v>0.43780631009904702</v>
      </c>
      <c r="BP15" s="20"/>
      <c r="BQ15" s="20">
        <v>0.51411414463069605</v>
      </c>
      <c r="BR15" s="20">
        <v>0.50949590395350097</v>
      </c>
      <c r="BS15" s="20"/>
      <c r="BT15" s="20">
        <v>0.49794903470634699</v>
      </c>
      <c r="BU15" s="20">
        <v>0.52105265574328297</v>
      </c>
      <c r="BV15" s="20"/>
      <c r="BW15" s="20">
        <v>0.53415043908679505</v>
      </c>
      <c r="BX15" s="20">
        <v>0.47944642696902001</v>
      </c>
    </row>
    <row r="16" spans="2:76" x14ac:dyDescent="0.35">
      <c r="B16" s="18" t="s">
        <v>342</v>
      </c>
      <c r="C16" s="20">
        <v>0.171442022372126</v>
      </c>
      <c r="D16" s="20">
        <v>0.17550191745993701</v>
      </c>
      <c r="E16" s="20">
        <v>0.165723196601477</v>
      </c>
      <c r="F16" s="20"/>
      <c r="G16" s="20">
        <v>9.2913710074370298E-2</v>
      </c>
      <c r="H16" s="20">
        <v>0.14238722048888799</v>
      </c>
      <c r="I16" s="20">
        <v>0.21883917338653899</v>
      </c>
      <c r="J16" s="20"/>
      <c r="K16" s="20">
        <v>0.146046838032825</v>
      </c>
      <c r="L16" s="20">
        <v>0.19056005003347201</v>
      </c>
      <c r="M16" s="20">
        <v>0.16656518059147701</v>
      </c>
      <c r="N16" s="20">
        <v>0.124451499188425</v>
      </c>
      <c r="O16" s="20">
        <v>0</v>
      </c>
      <c r="P16" s="20">
        <v>0.129392738623931</v>
      </c>
      <c r="Q16" s="20">
        <v>0.223026524245722</v>
      </c>
      <c r="R16" s="20">
        <v>0.135089881161192</v>
      </c>
      <c r="S16" s="20">
        <v>0.28697214963751699</v>
      </c>
      <c r="T16" s="20">
        <v>0.17715504891106101</v>
      </c>
      <c r="U16" s="20">
        <v>0.122669097914182</v>
      </c>
      <c r="V16" s="20">
        <v>0.21214351348992</v>
      </c>
      <c r="W16" s="20">
        <v>0.22503281730900301</v>
      </c>
      <c r="X16" s="20">
        <v>0.21517858965102901</v>
      </c>
      <c r="Y16" s="20">
        <v>0.17874903314211299</v>
      </c>
      <c r="Z16" s="20">
        <v>7.8660985022434002E-2</v>
      </c>
      <c r="AA16" s="20"/>
      <c r="AB16" s="20">
        <v>0.122025379178266</v>
      </c>
      <c r="AC16" s="20">
        <v>0.180141134230554</v>
      </c>
      <c r="AD16" s="20">
        <v>0.168536855175106</v>
      </c>
      <c r="AE16" s="20">
        <v>0.23278866793085901</v>
      </c>
      <c r="AF16" s="20"/>
      <c r="AG16" s="20">
        <v>0.148160635437561</v>
      </c>
      <c r="AH16" s="20">
        <v>0.193229177830083</v>
      </c>
      <c r="AI16" s="20">
        <v>0.24942296656972099</v>
      </c>
      <c r="AJ16" s="20">
        <v>0.23232223058694201</v>
      </c>
      <c r="AK16" s="20"/>
      <c r="AL16" s="20">
        <v>0.18501528078972801</v>
      </c>
      <c r="AM16" s="20">
        <v>0.17736192713641799</v>
      </c>
      <c r="AN16" s="20">
        <v>0.12521268842517599</v>
      </c>
      <c r="AO16" s="20">
        <v>0.19269477568913301</v>
      </c>
      <c r="AP16" s="20">
        <v>0.22564794392705601</v>
      </c>
      <c r="AQ16" s="20">
        <v>0.129816665126711</v>
      </c>
      <c r="AR16" s="20"/>
      <c r="AS16" s="20">
        <v>0.22062052071136801</v>
      </c>
      <c r="AT16" s="20">
        <v>0.18786892125634899</v>
      </c>
      <c r="AU16" s="20">
        <v>0.18786892125634899</v>
      </c>
      <c r="AV16" s="20">
        <v>9.98943404616153E-2</v>
      </c>
      <c r="AW16" s="20">
        <v>0.13570840425382</v>
      </c>
      <c r="AX16" s="20">
        <v>0.139239204546384</v>
      </c>
      <c r="AY16" s="20">
        <v>0.241020013174682</v>
      </c>
      <c r="AZ16" s="20">
        <v>2.9393374621195401E-2</v>
      </c>
      <c r="BA16" s="20">
        <v>0</v>
      </c>
      <c r="BB16" s="20"/>
      <c r="BC16" s="20">
        <v>0.235513826567254</v>
      </c>
      <c r="BD16" s="20">
        <v>0.19773840810961499</v>
      </c>
      <c r="BE16" s="20">
        <v>0.119409677829359</v>
      </c>
      <c r="BF16" s="20">
        <v>0.129527440312529</v>
      </c>
      <c r="BG16" s="20">
        <v>0.122966689078603</v>
      </c>
      <c r="BH16" s="20">
        <v>0.14775093778316201</v>
      </c>
      <c r="BI16" s="20"/>
      <c r="BJ16" s="20">
        <v>0.16555495432383099</v>
      </c>
      <c r="BK16" s="20">
        <v>0.17369605592465401</v>
      </c>
      <c r="BL16" s="20">
        <v>0.145053096677079</v>
      </c>
      <c r="BM16" s="20">
        <v>0.17966020580025699</v>
      </c>
      <c r="BN16" s="20">
        <v>0.15233073276520601</v>
      </c>
      <c r="BO16" s="20">
        <v>0.205123169533099</v>
      </c>
      <c r="BP16" s="20"/>
      <c r="BQ16" s="20">
        <v>0.17056979214499901</v>
      </c>
      <c r="BR16" s="20">
        <v>0.17494849492419501</v>
      </c>
      <c r="BS16" s="20"/>
      <c r="BT16" s="20">
        <v>0.19135947774130599</v>
      </c>
      <c r="BU16" s="20">
        <v>0.156810281822481</v>
      </c>
      <c r="BV16" s="20"/>
      <c r="BW16" s="20">
        <v>0.18029130621957401</v>
      </c>
      <c r="BX16" s="20">
        <v>0.16268667084913599</v>
      </c>
    </row>
    <row r="17" spans="2:76" x14ac:dyDescent="0.35">
      <c r="B17" s="18" t="s">
        <v>109</v>
      </c>
      <c r="C17" s="21">
        <v>0.34075134983254501</v>
      </c>
      <c r="D17" s="21">
        <v>0.325014125501561</v>
      </c>
      <c r="E17" s="21">
        <v>0.35919071039393602</v>
      </c>
      <c r="F17" s="21"/>
      <c r="G17" s="21">
        <v>0.52345197084341</v>
      </c>
      <c r="H17" s="21">
        <v>0.43497882722502601</v>
      </c>
      <c r="I17" s="21">
        <v>0.21200418496534801</v>
      </c>
      <c r="J17" s="21"/>
      <c r="K17" s="21">
        <v>0.29936521679797301</v>
      </c>
      <c r="L17" s="21">
        <v>0.36021326384399599</v>
      </c>
      <c r="M17" s="21">
        <v>0.30329139136292099</v>
      </c>
      <c r="N17" s="21">
        <v>0.46764122947734099</v>
      </c>
      <c r="O17" s="21">
        <v>0.50215185308689103</v>
      </c>
      <c r="P17" s="21">
        <v>0.29746601050036803</v>
      </c>
      <c r="Q17" s="21">
        <v>0.25495699922852699</v>
      </c>
      <c r="R17" s="21">
        <v>0.37547950686216303</v>
      </c>
      <c r="S17" s="21">
        <v>9.1257574379471407E-2</v>
      </c>
      <c r="T17" s="21">
        <v>0.354521151390566</v>
      </c>
      <c r="U17" s="21">
        <v>0.43793272239415598</v>
      </c>
      <c r="V17" s="21">
        <v>0.36396559492466002</v>
      </c>
      <c r="W17" s="21">
        <v>0.265387970137476</v>
      </c>
      <c r="X17" s="21">
        <v>0.197571437958836</v>
      </c>
      <c r="Y17" s="21">
        <v>0.39369615651432099</v>
      </c>
      <c r="Z17" s="21">
        <v>0.64024428054949101</v>
      </c>
      <c r="AA17" s="21"/>
      <c r="AB17" s="21">
        <v>0.437448121498134</v>
      </c>
      <c r="AC17" s="21">
        <v>0.32616590693104203</v>
      </c>
      <c r="AD17" s="21">
        <v>0.34117163032874498</v>
      </c>
      <c r="AE17" s="21">
        <v>0.23936609303738801</v>
      </c>
      <c r="AF17" s="21"/>
      <c r="AG17" s="21">
        <v>0.39606160790609402</v>
      </c>
      <c r="AH17" s="21">
        <v>0.28541919633182</v>
      </c>
      <c r="AI17" s="21">
        <v>0.16211341645685901</v>
      </c>
      <c r="AJ17" s="21">
        <v>6.48342329361207E-2</v>
      </c>
      <c r="AK17" s="21"/>
      <c r="AL17" s="21">
        <v>0.309477373610269</v>
      </c>
      <c r="AM17" s="21">
        <v>0.32132389427092001</v>
      </c>
      <c r="AN17" s="21">
        <v>0.56536443986770502</v>
      </c>
      <c r="AO17" s="21">
        <v>0.234163539934096</v>
      </c>
      <c r="AP17" s="21">
        <v>0.21519420797453101</v>
      </c>
      <c r="AQ17" s="21">
        <v>0.47536961166742198</v>
      </c>
      <c r="AR17" s="21"/>
      <c r="AS17" s="21">
        <v>0.24467184290246799</v>
      </c>
      <c r="AT17" s="21">
        <v>0.18313181689576</v>
      </c>
      <c r="AU17" s="21">
        <v>0.18313181689576</v>
      </c>
      <c r="AV17" s="21">
        <v>0.52947632538647205</v>
      </c>
      <c r="AW17" s="21">
        <v>0.36425312457784698</v>
      </c>
      <c r="AX17" s="21">
        <v>0.56465919560269495</v>
      </c>
      <c r="AY17" s="21">
        <v>0.36094607307700699</v>
      </c>
      <c r="AZ17" s="21">
        <v>0.61887947017037004</v>
      </c>
      <c r="BA17" s="21">
        <v>1</v>
      </c>
      <c r="BB17" s="21"/>
      <c r="BC17" s="21">
        <v>0.216820640090813</v>
      </c>
      <c r="BD17" s="21">
        <v>0.30766039021685698</v>
      </c>
      <c r="BE17" s="21">
        <v>0.44238425134211201</v>
      </c>
      <c r="BF17" s="21">
        <v>0.39229918775521</v>
      </c>
      <c r="BG17" s="21">
        <v>0.44243588071548501</v>
      </c>
      <c r="BH17" s="21">
        <v>0.35942929581848099</v>
      </c>
      <c r="BI17" s="21"/>
      <c r="BJ17" s="21">
        <v>0.35844321349011699</v>
      </c>
      <c r="BK17" s="21">
        <v>0.34947220438825599</v>
      </c>
      <c r="BL17" s="21">
        <v>0.310391279547509</v>
      </c>
      <c r="BM17" s="21">
        <v>0.35205580705466399</v>
      </c>
      <c r="BN17" s="21">
        <v>0.37968839354800898</v>
      </c>
      <c r="BO17" s="21">
        <v>0.23268314056594799</v>
      </c>
      <c r="BP17" s="21"/>
      <c r="BQ17" s="21">
        <v>0.34354435248569698</v>
      </c>
      <c r="BR17" s="21">
        <v>0.33454740902930602</v>
      </c>
      <c r="BS17" s="21"/>
      <c r="BT17" s="21">
        <v>0.30658955696504098</v>
      </c>
      <c r="BU17" s="21">
        <v>0.364242373920802</v>
      </c>
      <c r="BV17" s="21"/>
      <c r="BW17" s="21">
        <v>0.35385913286722098</v>
      </c>
      <c r="BX17" s="21">
        <v>0.31675975611988499</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0.31252376721383102</v>
      </c>
      <c r="D9" s="17">
        <v>0.30196236099364199</v>
      </c>
      <c r="E9" s="17">
        <v>0.32372833692372399</v>
      </c>
      <c r="F9" s="17"/>
      <c r="G9" s="17">
        <v>0.37457295129607299</v>
      </c>
      <c r="H9" s="17">
        <v>0.33579395289077901</v>
      </c>
      <c r="I9" s="17">
        <v>0.27485606832200099</v>
      </c>
      <c r="J9" s="17"/>
      <c r="K9" s="17">
        <v>0.288166007587629</v>
      </c>
      <c r="L9" s="17">
        <v>0.34244584058201399</v>
      </c>
      <c r="M9" s="17">
        <v>0.29634418153932901</v>
      </c>
      <c r="N9" s="17">
        <v>0.46803669273009002</v>
      </c>
      <c r="O9" s="17">
        <v>0.200473295964577</v>
      </c>
      <c r="P9" s="17">
        <v>0.33987986914748503</v>
      </c>
      <c r="Q9" s="17">
        <v>0.33828538919814999</v>
      </c>
      <c r="R9" s="17">
        <v>0.26991005468071</v>
      </c>
      <c r="S9" s="17">
        <v>0.183497543979566</v>
      </c>
      <c r="T9" s="17">
        <v>0.33282531265137999</v>
      </c>
      <c r="U9" s="17">
        <v>0.34969819942254898</v>
      </c>
      <c r="V9" s="17">
        <v>0.437213128134675</v>
      </c>
      <c r="W9" s="17">
        <v>0.16879953532389999</v>
      </c>
      <c r="X9" s="17">
        <v>0.16465273418388099</v>
      </c>
      <c r="Y9" s="17">
        <v>0.30100055581197399</v>
      </c>
      <c r="Z9" s="17">
        <v>0.51658807717542199</v>
      </c>
      <c r="AA9" s="17"/>
      <c r="AB9" s="17">
        <v>0.30695572088094802</v>
      </c>
      <c r="AC9" s="17">
        <v>0.31524043849403599</v>
      </c>
      <c r="AD9" s="17">
        <v>0.31100088566106898</v>
      </c>
      <c r="AE9" s="17">
        <v>0.31971207114478001</v>
      </c>
      <c r="AF9" s="17"/>
      <c r="AG9" s="17">
        <v>0.31394184161894301</v>
      </c>
      <c r="AH9" s="17">
        <v>0.30303900643492598</v>
      </c>
      <c r="AI9" s="17">
        <v>0.27005138826268699</v>
      </c>
      <c r="AJ9" s="17">
        <v>0.297986123052839</v>
      </c>
      <c r="AK9" s="17"/>
      <c r="AL9" s="17">
        <v>0.31768049290386102</v>
      </c>
      <c r="AM9" s="17">
        <v>0.25042674617858401</v>
      </c>
      <c r="AN9" s="17">
        <v>0.50176622116593494</v>
      </c>
      <c r="AO9" s="17">
        <v>0.28014437493956001</v>
      </c>
      <c r="AP9" s="17">
        <v>0.10396228508579899</v>
      </c>
      <c r="AQ9" s="17">
        <v>0.29433082109265202</v>
      </c>
      <c r="AR9" s="17"/>
      <c r="AS9" s="17">
        <v>0.286015297373025</v>
      </c>
      <c r="AT9" s="17">
        <v>0.232985705087805</v>
      </c>
      <c r="AU9" s="17">
        <v>0.232985705087805</v>
      </c>
      <c r="AV9" s="17">
        <v>0.39608276324884301</v>
      </c>
      <c r="AW9" s="17">
        <v>0.22244332365010799</v>
      </c>
      <c r="AX9" s="17">
        <v>0.55248902522961696</v>
      </c>
      <c r="AY9" s="17">
        <v>0.22455799158689899</v>
      </c>
      <c r="AZ9" s="17">
        <v>0.45058184345763602</v>
      </c>
      <c r="BA9" s="17">
        <v>0.68594066336019799</v>
      </c>
      <c r="BB9" s="17"/>
      <c r="BC9" s="17">
        <v>0.27960310186731202</v>
      </c>
      <c r="BD9" s="17">
        <v>0.355596043404724</v>
      </c>
      <c r="BE9" s="17">
        <v>0.47591740764662999</v>
      </c>
      <c r="BF9" s="17">
        <v>0.31762896840020199</v>
      </c>
      <c r="BG9" s="17">
        <v>0.32299659280824999</v>
      </c>
      <c r="BH9" s="17">
        <v>0.14103150272257201</v>
      </c>
      <c r="BI9" s="17"/>
      <c r="BJ9" s="17">
        <v>0.279498623889259</v>
      </c>
      <c r="BK9" s="17">
        <v>0.32951218718919201</v>
      </c>
      <c r="BL9" s="17">
        <v>0.32881912431910598</v>
      </c>
      <c r="BM9" s="17">
        <v>0.34321263132711199</v>
      </c>
      <c r="BN9" s="17">
        <v>0.28537291327554198</v>
      </c>
      <c r="BO9" s="17">
        <v>0.27048664009182299</v>
      </c>
      <c r="BP9" s="17"/>
      <c r="BQ9" s="17">
        <v>0.31268760597374201</v>
      </c>
      <c r="BR9" s="17">
        <v>0.31269353039401399</v>
      </c>
      <c r="BS9" s="17"/>
      <c r="BT9" s="17">
        <v>0.29326747678110998</v>
      </c>
      <c r="BU9" s="17">
        <v>0.32745918535233998</v>
      </c>
      <c r="BV9" s="17"/>
      <c r="BW9" s="17">
        <v>0.32555232581560301</v>
      </c>
      <c r="BX9" s="17">
        <v>0.29349150657877499</v>
      </c>
    </row>
    <row r="10" spans="2:76" x14ac:dyDescent="0.35">
      <c r="B10" s="18" t="s">
        <v>337</v>
      </c>
      <c r="C10" s="17">
        <v>0.25964657899453097</v>
      </c>
      <c r="D10" s="17">
        <v>0.26552423764553401</v>
      </c>
      <c r="E10" s="17">
        <v>0.25427498011626498</v>
      </c>
      <c r="F10" s="17"/>
      <c r="G10" s="17">
        <v>0.23127859458279801</v>
      </c>
      <c r="H10" s="17">
        <v>0.26617421248850598</v>
      </c>
      <c r="I10" s="17">
        <v>0.26495814744856699</v>
      </c>
      <c r="J10" s="17"/>
      <c r="K10" s="17">
        <v>0.20832727905531501</v>
      </c>
      <c r="L10" s="17">
        <v>0.31050976906116501</v>
      </c>
      <c r="M10" s="17">
        <v>0.19023766867560801</v>
      </c>
      <c r="N10" s="17">
        <v>6.7253571878137103E-2</v>
      </c>
      <c r="O10" s="17">
        <v>0.100622231176624</v>
      </c>
      <c r="P10" s="17">
        <v>0.215668509235213</v>
      </c>
      <c r="Q10" s="17">
        <v>0.19029339997641601</v>
      </c>
      <c r="R10" s="17">
        <v>0.355699252670996</v>
      </c>
      <c r="S10" s="17">
        <v>0.480516029811273</v>
      </c>
      <c r="T10" s="17">
        <v>0.28270780754171898</v>
      </c>
      <c r="U10" s="17">
        <v>0.31228693650747202</v>
      </c>
      <c r="V10" s="17">
        <v>0.13751962947728499</v>
      </c>
      <c r="W10" s="17">
        <v>0.22900623820138899</v>
      </c>
      <c r="X10" s="17">
        <v>0.20618324474498501</v>
      </c>
      <c r="Y10" s="17">
        <v>0.301886157179304</v>
      </c>
      <c r="Z10" s="17">
        <v>7.89761479869589E-2</v>
      </c>
      <c r="AA10" s="17"/>
      <c r="AB10" s="17">
        <v>0.27198394315577301</v>
      </c>
      <c r="AC10" s="17">
        <v>0.27637561700962099</v>
      </c>
      <c r="AD10" s="17">
        <v>0.20844877628327499</v>
      </c>
      <c r="AE10" s="17">
        <v>0.27208540762055899</v>
      </c>
      <c r="AF10" s="17"/>
      <c r="AG10" s="17">
        <v>0.261941663305502</v>
      </c>
      <c r="AH10" s="17">
        <v>0.27580188300626302</v>
      </c>
      <c r="AI10" s="17">
        <v>0.26940987043301301</v>
      </c>
      <c r="AJ10" s="17">
        <v>0.241482183683704</v>
      </c>
      <c r="AK10" s="17"/>
      <c r="AL10" s="17">
        <v>0.28880569336693201</v>
      </c>
      <c r="AM10" s="17">
        <v>0.31944328734453897</v>
      </c>
      <c r="AN10" s="17">
        <v>0.18299951799821801</v>
      </c>
      <c r="AO10" s="17">
        <v>0.17222853324801399</v>
      </c>
      <c r="AP10" s="17">
        <v>0.238511653981198</v>
      </c>
      <c r="AQ10" s="17">
        <v>0.39480104876465999</v>
      </c>
      <c r="AR10" s="17"/>
      <c r="AS10" s="17">
        <v>0.25026288127527702</v>
      </c>
      <c r="AT10" s="17">
        <v>0.27537279682134302</v>
      </c>
      <c r="AU10" s="17">
        <v>0.27537279682134302</v>
      </c>
      <c r="AV10" s="17">
        <v>0.25569625225197201</v>
      </c>
      <c r="AW10" s="17">
        <v>0.331876875786076</v>
      </c>
      <c r="AX10" s="17">
        <v>0.17905352017913201</v>
      </c>
      <c r="AY10" s="17">
        <v>0.38753182299234001</v>
      </c>
      <c r="AZ10" s="17">
        <v>0.155758556312311</v>
      </c>
      <c r="BA10" s="17">
        <v>0.31405933663980201</v>
      </c>
      <c r="BB10" s="17"/>
      <c r="BC10" s="17">
        <v>0.31445518146380602</v>
      </c>
      <c r="BD10" s="17">
        <v>0.20114909009819401</v>
      </c>
      <c r="BE10" s="17">
        <v>0.233606441178491</v>
      </c>
      <c r="BF10" s="17">
        <v>0.230397407380935</v>
      </c>
      <c r="BG10" s="17">
        <v>0.245680738555108</v>
      </c>
      <c r="BH10" s="17">
        <v>0.13246110655879501</v>
      </c>
      <c r="BI10" s="17"/>
      <c r="BJ10" s="17">
        <v>0.26534665221331499</v>
      </c>
      <c r="BK10" s="17">
        <v>0.22181773765827201</v>
      </c>
      <c r="BL10" s="17">
        <v>0.29615477126578399</v>
      </c>
      <c r="BM10" s="17">
        <v>0.26301915499932599</v>
      </c>
      <c r="BN10" s="17">
        <v>0.29472069016901098</v>
      </c>
      <c r="BO10" s="17">
        <v>0.24689241249014501</v>
      </c>
      <c r="BP10" s="17"/>
      <c r="BQ10" s="17">
        <v>0.25320309062978602</v>
      </c>
      <c r="BR10" s="17">
        <v>0.27577165813187299</v>
      </c>
      <c r="BS10" s="17"/>
      <c r="BT10" s="17">
        <v>0.25649892138469399</v>
      </c>
      <c r="BU10" s="17">
        <v>0.260783086594989</v>
      </c>
      <c r="BV10" s="17"/>
      <c r="BW10" s="17">
        <v>0.26164623895211397</v>
      </c>
      <c r="BX10" s="17">
        <v>0.26393887748134298</v>
      </c>
    </row>
    <row r="11" spans="2:76" x14ac:dyDescent="0.35">
      <c r="B11" s="18" t="s">
        <v>338</v>
      </c>
      <c r="C11" s="17">
        <v>0.20673714082512601</v>
      </c>
      <c r="D11" s="17">
        <v>0.21331456874427601</v>
      </c>
      <c r="E11" s="17">
        <v>0.19856625611433201</v>
      </c>
      <c r="F11" s="17"/>
      <c r="G11" s="17">
        <v>0.223855951665102</v>
      </c>
      <c r="H11" s="17">
        <v>0.17937802561369601</v>
      </c>
      <c r="I11" s="17">
        <v>0.219779933965664</v>
      </c>
      <c r="J11" s="17"/>
      <c r="K11" s="17">
        <v>0.206177779819602</v>
      </c>
      <c r="L11" s="17">
        <v>0.21179100932064701</v>
      </c>
      <c r="M11" s="17">
        <v>0.257483921062374</v>
      </c>
      <c r="N11" s="17">
        <v>0.27797160851378999</v>
      </c>
      <c r="O11" s="17">
        <v>0.398283177537819</v>
      </c>
      <c r="P11" s="17">
        <v>0.35020320525339299</v>
      </c>
      <c r="Q11" s="17">
        <v>0.19139781330590799</v>
      </c>
      <c r="R11" s="17">
        <v>0.18947269349342899</v>
      </c>
      <c r="S11" s="17">
        <v>0.141363738183648</v>
      </c>
      <c r="T11" s="17">
        <v>0.15923456400121</v>
      </c>
      <c r="U11" s="17">
        <v>0.23484784434643399</v>
      </c>
      <c r="V11" s="17">
        <v>0.28455332273976902</v>
      </c>
      <c r="W11" s="17">
        <v>0.30787299753244401</v>
      </c>
      <c r="X11" s="17">
        <v>0.16648693877655901</v>
      </c>
      <c r="Y11" s="17">
        <v>0.15396266424475999</v>
      </c>
      <c r="Z11" s="17">
        <v>0.24167993127363999</v>
      </c>
      <c r="AA11" s="17"/>
      <c r="AB11" s="17">
        <v>0.20482397727243201</v>
      </c>
      <c r="AC11" s="17">
        <v>0.18220897100915801</v>
      </c>
      <c r="AD11" s="17">
        <v>0.233342166732875</v>
      </c>
      <c r="AE11" s="17">
        <v>0.22943458992812099</v>
      </c>
      <c r="AF11" s="17"/>
      <c r="AG11" s="17">
        <v>0.20693693054461301</v>
      </c>
      <c r="AH11" s="17">
        <v>0.21272462702218101</v>
      </c>
      <c r="AI11" s="17">
        <v>0.196972765517445</v>
      </c>
      <c r="AJ11" s="17">
        <v>0.33003464054010001</v>
      </c>
      <c r="AK11" s="17"/>
      <c r="AL11" s="17">
        <v>0.20179727272192999</v>
      </c>
      <c r="AM11" s="17">
        <v>0.198378093240762</v>
      </c>
      <c r="AN11" s="17">
        <v>0.13792045187905899</v>
      </c>
      <c r="AO11" s="17">
        <v>0.21645578832034601</v>
      </c>
      <c r="AP11" s="17">
        <v>0.29616229132396199</v>
      </c>
      <c r="AQ11" s="17">
        <v>0.18678551025756701</v>
      </c>
      <c r="AR11" s="17"/>
      <c r="AS11" s="17">
        <v>0.20331245194589101</v>
      </c>
      <c r="AT11" s="17">
        <v>0.26420425846110002</v>
      </c>
      <c r="AU11" s="17">
        <v>0.26420425846110002</v>
      </c>
      <c r="AV11" s="17">
        <v>0.2082454633902</v>
      </c>
      <c r="AW11" s="17">
        <v>0.203017340938353</v>
      </c>
      <c r="AX11" s="17">
        <v>0.113573581548866</v>
      </c>
      <c r="AY11" s="17">
        <v>0.140732596497742</v>
      </c>
      <c r="AZ11" s="17">
        <v>0.32779483685878402</v>
      </c>
      <c r="BA11" s="17">
        <v>0</v>
      </c>
      <c r="BB11" s="17"/>
      <c r="BC11" s="17">
        <v>0.20236163436337101</v>
      </c>
      <c r="BD11" s="17">
        <v>0.194946002092834</v>
      </c>
      <c r="BE11" s="17">
        <v>0.195176900679434</v>
      </c>
      <c r="BF11" s="17">
        <v>0.24124803825192401</v>
      </c>
      <c r="BG11" s="17">
        <v>0.195186070918315</v>
      </c>
      <c r="BH11" s="17">
        <v>0.31639479720825597</v>
      </c>
      <c r="BI11" s="17"/>
      <c r="BJ11" s="17">
        <v>0.24281569490587801</v>
      </c>
      <c r="BK11" s="17">
        <v>0.206033860755471</v>
      </c>
      <c r="BL11" s="17">
        <v>0.17344775498613399</v>
      </c>
      <c r="BM11" s="17">
        <v>0.175186602612353</v>
      </c>
      <c r="BN11" s="17">
        <v>0.21503407565218</v>
      </c>
      <c r="BO11" s="17">
        <v>0.2510397337925</v>
      </c>
      <c r="BP11" s="17"/>
      <c r="BQ11" s="17">
        <v>0.20992840585993799</v>
      </c>
      <c r="BR11" s="17">
        <v>0.19843196279436101</v>
      </c>
      <c r="BS11" s="17"/>
      <c r="BT11" s="17">
        <v>0.20414548182242001</v>
      </c>
      <c r="BU11" s="17">
        <v>0.20897188276659601</v>
      </c>
      <c r="BV11" s="17"/>
      <c r="BW11" s="17">
        <v>0.20168955207174</v>
      </c>
      <c r="BX11" s="17">
        <v>0.210233743534118</v>
      </c>
    </row>
    <row r="12" spans="2:76" x14ac:dyDescent="0.35">
      <c r="B12" s="18" t="s">
        <v>339</v>
      </c>
      <c r="C12" s="17">
        <v>0.106405367430808</v>
      </c>
      <c r="D12" s="17">
        <v>0.113205033181907</v>
      </c>
      <c r="E12" s="17">
        <v>9.9804613045809107E-2</v>
      </c>
      <c r="F12" s="17"/>
      <c r="G12" s="17">
        <v>5.64436032815651E-2</v>
      </c>
      <c r="H12" s="17">
        <v>9.8695574670968497E-2</v>
      </c>
      <c r="I12" s="17">
        <v>0.12908486001457301</v>
      </c>
      <c r="J12" s="17"/>
      <c r="K12" s="17">
        <v>0.15489360540759201</v>
      </c>
      <c r="L12" s="17">
        <v>7.8226375831100994E-2</v>
      </c>
      <c r="M12" s="17">
        <v>6.4018633857339594E-2</v>
      </c>
      <c r="N12" s="17">
        <v>0.124451499188425</v>
      </c>
      <c r="O12" s="17">
        <v>9.8658624190476399E-2</v>
      </c>
      <c r="P12" s="17">
        <v>0</v>
      </c>
      <c r="Q12" s="17">
        <v>0.13279624633112799</v>
      </c>
      <c r="R12" s="17">
        <v>8.1698028155787403E-2</v>
      </c>
      <c r="S12" s="17">
        <v>9.291302540285E-2</v>
      </c>
      <c r="T12" s="17">
        <v>0.11653449780841001</v>
      </c>
      <c r="U12" s="17">
        <v>0</v>
      </c>
      <c r="V12" s="17">
        <v>6.9217486292294697E-2</v>
      </c>
      <c r="W12" s="17">
        <v>0.17660849269013501</v>
      </c>
      <c r="X12" s="17">
        <v>0.207020644522175</v>
      </c>
      <c r="Y12" s="17">
        <v>9.50107127987979E-2</v>
      </c>
      <c r="Z12" s="17">
        <v>7.7898691891750804E-2</v>
      </c>
      <c r="AA12" s="17"/>
      <c r="AB12" s="17">
        <v>9.6226015875358104E-2</v>
      </c>
      <c r="AC12" s="17">
        <v>0.124265153846486</v>
      </c>
      <c r="AD12" s="17">
        <v>0.11531025619478</v>
      </c>
      <c r="AE12" s="17">
        <v>8.7213920342013307E-2</v>
      </c>
      <c r="AF12" s="17"/>
      <c r="AG12" s="17">
        <v>0.100714014784839</v>
      </c>
      <c r="AH12" s="17">
        <v>0.115675065945077</v>
      </c>
      <c r="AI12" s="17">
        <v>0.13700862482805701</v>
      </c>
      <c r="AJ12" s="17">
        <v>3.9726238424667402E-2</v>
      </c>
      <c r="AK12" s="17"/>
      <c r="AL12" s="17">
        <v>0.11500445407568</v>
      </c>
      <c r="AM12" s="17">
        <v>0.130663734921943</v>
      </c>
      <c r="AN12" s="17">
        <v>6.1440721870137903E-2</v>
      </c>
      <c r="AO12" s="17">
        <v>0.15662927328527301</v>
      </c>
      <c r="AP12" s="17">
        <v>0.211834945291169</v>
      </c>
      <c r="AQ12" s="17">
        <v>6.0334323727917499E-2</v>
      </c>
      <c r="AR12" s="17"/>
      <c r="AS12" s="17">
        <v>0.13218880900788399</v>
      </c>
      <c r="AT12" s="17">
        <v>0.10903767428425699</v>
      </c>
      <c r="AU12" s="17">
        <v>0.10903767428425699</v>
      </c>
      <c r="AV12" s="17">
        <v>6.4162099981969201E-2</v>
      </c>
      <c r="AW12" s="17">
        <v>0.126625140976697</v>
      </c>
      <c r="AX12" s="17">
        <v>3.2363210770024499E-2</v>
      </c>
      <c r="AY12" s="17">
        <v>9.3069489870723304E-2</v>
      </c>
      <c r="AZ12" s="17">
        <v>0</v>
      </c>
      <c r="BA12" s="17">
        <v>0</v>
      </c>
      <c r="BB12" s="17"/>
      <c r="BC12" s="17">
        <v>0.11895855082804301</v>
      </c>
      <c r="BD12" s="17">
        <v>0.115504626923373</v>
      </c>
      <c r="BE12" s="17">
        <v>3.0322295603282302E-2</v>
      </c>
      <c r="BF12" s="17">
        <v>8.2447793329108607E-2</v>
      </c>
      <c r="BG12" s="17">
        <v>0.10721460770090099</v>
      </c>
      <c r="BH12" s="17">
        <v>0.17953387507278401</v>
      </c>
      <c r="BI12" s="17"/>
      <c r="BJ12" s="17">
        <v>9.6642670504576603E-2</v>
      </c>
      <c r="BK12" s="17">
        <v>0.115782319747413</v>
      </c>
      <c r="BL12" s="17">
        <v>0.10689574657775899</v>
      </c>
      <c r="BM12" s="17">
        <v>0.114827909143674</v>
      </c>
      <c r="BN12" s="17">
        <v>8.4044781359970094E-2</v>
      </c>
      <c r="BO12" s="17">
        <v>0.110526366831662</v>
      </c>
      <c r="BP12" s="17"/>
      <c r="BQ12" s="17">
        <v>0.115198292988895</v>
      </c>
      <c r="BR12" s="17">
        <v>8.8875252181570705E-2</v>
      </c>
      <c r="BS12" s="17"/>
      <c r="BT12" s="17">
        <v>0.128370578871219</v>
      </c>
      <c r="BU12" s="17">
        <v>8.9495800295070302E-2</v>
      </c>
      <c r="BV12" s="17"/>
      <c r="BW12" s="17">
        <v>0.107775001126516</v>
      </c>
      <c r="BX12" s="17">
        <v>0.11015272876224801</v>
      </c>
    </row>
    <row r="13" spans="2:76" x14ac:dyDescent="0.35">
      <c r="B13" s="18" t="s">
        <v>340</v>
      </c>
      <c r="C13" s="17">
        <v>3.6160757539640501E-2</v>
      </c>
      <c r="D13" s="17">
        <v>4.7261808039449099E-2</v>
      </c>
      <c r="E13" s="17">
        <v>2.5110336445820499E-2</v>
      </c>
      <c r="F13" s="17"/>
      <c r="G13" s="17">
        <v>3.7150746893144397E-2</v>
      </c>
      <c r="H13" s="17">
        <v>3.3067814755543601E-2</v>
      </c>
      <c r="I13" s="17">
        <v>3.7963143348169297E-2</v>
      </c>
      <c r="J13" s="17"/>
      <c r="K13" s="17">
        <v>1.98319367748175E-2</v>
      </c>
      <c r="L13" s="17">
        <v>3.1652691415536803E-2</v>
      </c>
      <c r="M13" s="17">
        <v>0</v>
      </c>
      <c r="N13" s="17">
        <v>6.2286627689557603E-2</v>
      </c>
      <c r="O13" s="17">
        <v>0</v>
      </c>
      <c r="P13" s="17">
        <v>0</v>
      </c>
      <c r="Q13" s="17">
        <v>4.8660885019235101E-2</v>
      </c>
      <c r="R13" s="17">
        <v>3.27874365702664E-2</v>
      </c>
      <c r="S13" s="17">
        <v>4.7164770078991801E-2</v>
      </c>
      <c r="T13" s="17">
        <v>4.2974163715499399E-2</v>
      </c>
      <c r="U13" s="17">
        <v>2.2637525193364899E-2</v>
      </c>
      <c r="V13" s="17">
        <v>7.1496433355976302E-2</v>
      </c>
      <c r="W13" s="17">
        <v>3.2727319330718103E-2</v>
      </c>
      <c r="X13" s="17">
        <v>4.1578405342810702E-2</v>
      </c>
      <c r="Y13" s="17">
        <v>0.118882250292453</v>
      </c>
      <c r="Z13" s="17">
        <v>3.9062621064748303E-2</v>
      </c>
      <c r="AA13" s="17"/>
      <c r="AB13" s="17">
        <v>3.7158480698609102E-2</v>
      </c>
      <c r="AC13" s="17">
        <v>2.38563576237441E-2</v>
      </c>
      <c r="AD13" s="17">
        <v>4.9660023581417197E-2</v>
      </c>
      <c r="AE13" s="17">
        <v>5.3518712513132803E-2</v>
      </c>
      <c r="AF13" s="17"/>
      <c r="AG13" s="17">
        <v>3.4064071281618903E-2</v>
      </c>
      <c r="AH13" s="17">
        <v>1.7810181202764098E-2</v>
      </c>
      <c r="AI13" s="17">
        <v>5.60420402138933E-2</v>
      </c>
      <c r="AJ13" s="17">
        <v>9.0770814298689106E-2</v>
      </c>
      <c r="AK13" s="17"/>
      <c r="AL13" s="17">
        <v>3.7956797844682998E-2</v>
      </c>
      <c r="AM13" s="17">
        <v>2.43491050253835E-2</v>
      </c>
      <c r="AN13" s="17">
        <v>5.75970250550586E-2</v>
      </c>
      <c r="AO13" s="17">
        <v>7.73785047480193E-2</v>
      </c>
      <c r="AP13" s="17">
        <v>8.0029050232358498E-2</v>
      </c>
      <c r="AQ13" s="17">
        <v>3.3795014019582799E-2</v>
      </c>
      <c r="AR13" s="17"/>
      <c r="AS13" s="17">
        <v>4.2968534327835102E-2</v>
      </c>
      <c r="AT13" s="17">
        <v>4.3609724093544397E-2</v>
      </c>
      <c r="AU13" s="17">
        <v>4.3609724093544397E-2</v>
      </c>
      <c r="AV13" s="17">
        <v>2.65972546620638E-2</v>
      </c>
      <c r="AW13" s="17">
        <v>1.6711767214760798E-2</v>
      </c>
      <c r="AX13" s="17">
        <v>3.6287461111698997E-2</v>
      </c>
      <c r="AY13" s="17">
        <v>5.7917939612184798E-2</v>
      </c>
      <c r="AZ13" s="17">
        <v>2.9393374621195401E-2</v>
      </c>
      <c r="BA13" s="17">
        <v>0</v>
      </c>
      <c r="BB13" s="17"/>
      <c r="BC13" s="17">
        <v>3.3088258711301E-2</v>
      </c>
      <c r="BD13" s="17">
        <v>6.0357038344870897E-2</v>
      </c>
      <c r="BE13" s="17">
        <v>3.0151916243512201E-2</v>
      </c>
      <c r="BF13" s="17">
        <v>3.4806750363327497E-2</v>
      </c>
      <c r="BG13" s="17">
        <v>3.0347380099282499E-2</v>
      </c>
      <c r="BH13" s="17">
        <v>6.6591062741958598E-2</v>
      </c>
      <c r="BI13" s="17"/>
      <c r="BJ13" s="17">
        <v>2.94748686766356E-2</v>
      </c>
      <c r="BK13" s="17">
        <v>2.2343966013176501E-2</v>
      </c>
      <c r="BL13" s="17">
        <v>3.2002414344717997E-2</v>
      </c>
      <c r="BM13" s="17">
        <v>5.7601176798183801E-2</v>
      </c>
      <c r="BN13" s="17">
        <v>4.2040309235090403E-2</v>
      </c>
      <c r="BO13" s="17">
        <v>1.8186756798739701E-2</v>
      </c>
      <c r="BP13" s="17"/>
      <c r="BQ13" s="17">
        <v>3.38118778318598E-2</v>
      </c>
      <c r="BR13" s="17">
        <v>4.1470873592886599E-2</v>
      </c>
      <c r="BS13" s="17"/>
      <c r="BT13" s="17">
        <v>3.7551794322054702E-2</v>
      </c>
      <c r="BU13" s="17">
        <v>3.5365203851558398E-2</v>
      </c>
      <c r="BV13" s="17"/>
      <c r="BW13" s="17">
        <v>3.9130523571688398E-2</v>
      </c>
      <c r="BX13" s="17">
        <v>3.43432421620481E-2</v>
      </c>
    </row>
    <row r="14" spans="2:76" x14ac:dyDescent="0.35">
      <c r="B14" s="18" t="s">
        <v>178</v>
      </c>
      <c r="C14" s="17">
        <v>7.8526387996061806E-2</v>
      </c>
      <c r="D14" s="17">
        <v>5.8731991395191502E-2</v>
      </c>
      <c r="E14" s="17">
        <v>9.8515477354048295E-2</v>
      </c>
      <c r="F14" s="17"/>
      <c r="G14" s="17">
        <v>7.6698152281318696E-2</v>
      </c>
      <c r="H14" s="17">
        <v>8.6890419580506598E-2</v>
      </c>
      <c r="I14" s="17">
        <v>7.3357846901025897E-2</v>
      </c>
      <c r="J14" s="17"/>
      <c r="K14" s="17">
        <v>0.122603391355045</v>
      </c>
      <c r="L14" s="17">
        <v>2.5374313789536699E-2</v>
      </c>
      <c r="M14" s="17">
        <v>0.19191559486534901</v>
      </c>
      <c r="N14" s="17">
        <v>0</v>
      </c>
      <c r="O14" s="17">
        <v>0.20196267113050401</v>
      </c>
      <c r="P14" s="17">
        <v>9.4248416363908794E-2</v>
      </c>
      <c r="Q14" s="17">
        <v>9.8566266169163294E-2</v>
      </c>
      <c r="R14" s="17">
        <v>7.0432534428811602E-2</v>
      </c>
      <c r="S14" s="17">
        <v>5.4544892543671598E-2</v>
      </c>
      <c r="T14" s="17">
        <v>6.5723654281781299E-2</v>
      </c>
      <c r="U14" s="17">
        <v>8.0529494530180004E-2</v>
      </c>
      <c r="V14" s="17">
        <v>0</v>
      </c>
      <c r="W14" s="17">
        <v>8.4985416921414494E-2</v>
      </c>
      <c r="X14" s="17">
        <v>0.21407803242959</v>
      </c>
      <c r="Y14" s="17">
        <v>2.9257659672710601E-2</v>
      </c>
      <c r="Z14" s="17">
        <v>4.5794530607480399E-2</v>
      </c>
      <c r="AA14" s="17"/>
      <c r="AB14" s="17">
        <v>8.2851862116879393E-2</v>
      </c>
      <c r="AC14" s="17">
        <v>7.80534620169544E-2</v>
      </c>
      <c r="AD14" s="17">
        <v>8.2237891546583605E-2</v>
      </c>
      <c r="AE14" s="17">
        <v>3.8035298451393203E-2</v>
      </c>
      <c r="AF14" s="17"/>
      <c r="AG14" s="17">
        <v>8.2401478464484201E-2</v>
      </c>
      <c r="AH14" s="17">
        <v>7.4949236388788407E-2</v>
      </c>
      <c r="AI14" s="17">
        <v>7.0515310744905593E-2</v>
      </c>
      <c r="AJ14" s="17">
        <v>0</v>
      </c>
      <c r="AK14" s="17"/>
      <c r="AL14" s="17">
        <v>3.8755289086914897E-2</v>
      </c>
      <c r="AM14" s="17">
        <v>7.6739033288789005E-2</v>
      </c>
      <c r="AN14" s="17">
        <v>5.8276062031592003E-2</v>
      </c>
      <c r="AO14" s="17">
        <v>9.7163525458788105E-2</v>
      </c>
      <c r="AP14" s="17">
        <v>6.9499774085513805E-2</v>
      </c>
      <c r="AQ14" s="17">
        <v>2.99532821376206E-2</v>
      </c>
      <c r="AR14" s="17"/>
      <c r="AS14" s="17">
        <v>8.5252026070088194E-2</v>
      </c>
      <c r="AT14" s="17">
        <v>7.4789841251950095E-2</v>
      </c>
      <c r="AU14" s="17">
        <v>7.4789841251950095E-2</v>
      </c>
      <c r="AV14" s="17">
        <v>4.9216166464951701E-2</v>
      </c>
      <c r="AW14" s="17">
        <v>9.9325551434004303E-2</v>
      </c>
      <c r="AX14" s="17">
        <v>8.6233201160662007E-2</v>
      </c>
      <c r="AY14" s="17">
        <v>9.6190159440110501E-2</v>
      </c>
      <c r="AZ14" s="17">
        <v>3.6471388750073802E-2</v>
      </c>
      <c r="BA14" s="17">
        <v>0</v>
      </c>
      <c r="BB14" s="17"/>
      <c r="BC14" s="17">
        <v>5.1533272766167697E-2</v>
      </c>
      <c r="BD14" s="17">
        <v>7.2447199136004101E-2</v>
      </c>
      <c r="BE14" s="17">
        <v>3.4825038648650303E-2</v>
      </c>
      <c r="BF14" s="17">
        <v>9.3471042274501995E-2</v>
      </c>
      <c r="BG14" s="17">
        <v>9.8574609918143402E-2</v>
      </c>
      <c r="BH14" s="17">
        <v>0.163987655695634</v>
      </c>
      <c r="BI14" s="17"/>
      <c r="BJ14" s="17">
        <v>8.62214898103357E-2</v>
      </c>
      <c r="BK14" s="17">
        <v>0.104509928636475</v>
      </c>
      <c r="BL14" s="17">
        <v>6.2680188506499895E-2</v>
      </c>
      <c r="BM14" s="17">
        <v>4.6152525119351098E-2</v>
      </c>
      <c r="BN14" s="17">
        <v>7.8787230308206294E-2</v>
      </c>
      <c r="BO14" s="17">
        <v>0.10286808999513</v>
      </c>
      <c r="BP14" s="17"/>
      <c r="BQ14" s="17">
        <v>7.5170726715779096E-2</v>
      </c>
      <c r="BR14" s="17">
        <v>8.2756722905293706E-2</v>
      </c>
      <c r="BS14" s="17"/>
      <c r="BT14" s="17">
        <v>8.0165746818501998E-2</v>
      </c>
      <c r="BU14" s="17">
        <v>7.7924841139446394E-2</v>
      </c>
      <c r="BV14" s="17"/>
      <c r="BW14" s="17">
        <v>6.4206358462338603E-2</v>
      </c>
      <c r="BX14" s="17">
        <v>8.7839901481468793E-2</v>
      </c>
    </row>
    <row r="15" spans="2:76" x14ac:dyDescent="0.35">
      <c r="B15" s="18" t="s">
        <v>341</v>
      </c>
      <c r="C15" s="20">
        <v>0.57217034620836305</v>
      </c>
      <c r="D15" s="20">
        <v>0.56748659863917605</v>
      </c>
      <c r="E15" s="20">
        <v>0.57800331703998997</v>
      </c>
      <c r="F15" s="20"/>
      <c r="G15" s="20">
        <v>0.60585154587887002</v>
      </c>
      <c r="H15" s="20">
        <v>0.60196816537928599</v>
      </c>
      <c r="I15" s="20">
        <v>0.53981421577056798</v>
      </c>
      <c r="J15" s="20"/>
      <c r="K15" s="20">
        <v>0.49649328664294401</v>
      </c>
      <c r="L15" s="20">
        <v>0.652955609643179</v>
      </c>
      <c r="M15" s="20">
        <v>0.486581850214936</v>
      </c>
      <c r="N15" s="20">
        <v>0.53529026460822704</v>
      </c>
      <c r="O15" s="20">
        <v>0.30109552714120003</v>
      </c>
      <c r="P15" s="20">
        <v>0.55554837838269799</v>
      </c>
      <c r="Q15" s="20">
        <v>0.52857878917456602</v>
      </c>
      <c r="R15" s="20">
        <v>0.62560930735170595</v>
      </c>
      <c r="S15" s="20">
        <v>0.66401357379083903</v>
      </c>
      <c r="T15" s="20">
        <v>0.61553312019309903</v>
      </c>
      <c r="U15" s="20">
        <v>0.66198513593002095</v>
      </c>
      <c r="V15" s="20">
        <v>0.57473275761195997</v>
      </c>
      <c r="W15" s="20">
        <v>0.39780577352528901</v>
      </c>
      <c r="X15" s="20">
        <v>0.37083597892886599</v>
      </c>
      <c r="Y15" s="20">
        <v>0.60288671299127805</v>
      </c>
      <c r="Z15" s="20">
        <v>0.59556422516238094</v>
      </c>
      <c r="AA15" s="20"/>
      <c r="AB15" s="20">
        <v>0.57893966403672203</v>
      </c>
      <c r="AC15" s="20">
        <v>0.59161605550365803</v>
      </c>
      <c r="AD15" s="20">
        <v>0.51944966194434405</v>
      </c>
      <c r="AE15" s="20">
        <v>0.59179747876533995</v>
      </c>
      <c r="AF15" s="20"/>
      <c r="AG15" s="20">
        <v>0.57588350492444496</v>
      </c>
      <c r="AH15" s="20">
        <v>0.57884088944118905</v>
      </c>
      <c r="AI15" s="20">
        <v>0.53946125869569905</v>
      </c>
      <c r="AJ15" s="20">
        <v>0.539468306736543</v>
      </c>
      <c r="AK15" s="20"/>
      <c r="AL15" s="20">
        <v>0.60648618627079198</v>
      </c>
      <c r="AM15" s="20">
        <v>0.56987003352312204</v>
      </c>
      <c r="AN15" s="20">
        <v>0.68476573916415295</v>
      </c>
      <c r="AO15" s="20">
        <v>0.45237290818757397</v>
      </c>
      <c r="AP15" s="20">
        <v>0.34247393906699602</v>
      </c>
      <c r="AQ15" s="20">
        <v>0.68913186985731201</v>
      </c>
      <c r="AR15" s="20"/>
      <c r="AS15" s="20">
        <v>0.53627817864830196</v>
      </c>
      <c r="AT15" s="20">
        <v>0.508358501909148</v>
      </c>
      <c r="AU15" s="20">
        <v>0.508358501909148</v>
      </c>
      <c r="AV15" s="20">
        <v>0.65177901550081496</v>
      </c>
      <c r="AW15" s="20">
        <v>0.55432019943618405</v>
      </c>
      <c r="AX15" s="20">
        <v>0.73154254540874897</v>
      </c>
      <c r="AY15" s="20">
        <v>0.61208981457923906</v>
      </c>
      <c r="AZ15" s="20">
        <v>0.60634039976994702</v>
      </c>
      <c r="BA15" s="20">
        <v>1</v>
      </c>
      <c r="BB15" s="20"/>
      <c r="BC15" s="20">
        <v>0.59405828333111799</v>
      </c>
      <c r="BD15" s="20">
        <v>0.55674513350291799</v>
      </c>
      <c r="BE15" s="20">
        <v>0.70952384882512098</v>
      </c>
      <c r="BF15" s="20">
        <v>0.548026375781138</v>
      </c>
      <c r="BG15" s="20">
        <v>0.56867733136335796</v>
      </c>
      <c r="BH15" s="20">
        <v>0.27349260928136798</v>
      </c>
      <c r="BI15" s="20"/>
      <c r="BJ15" s="20">
        <v>0.54484527610257405</v>
      </c>
      <c r="BK15" s="20">
        <v>0.55132992484746302</v>
      </c>
      <c r="BL15" s="20">
        <v>0.62497389558488903</v>
      </c>
      <c r="BM15" s="20">
        <v>0.60623178632643904</v>
      </c>
      <c r="BN15" s="20">
        <v>0.58009360344455296</v>
      </c>
      <c r="BO15" s="20">
        <v>0.51737905258196804</v>
      </c>
      <c r="BP15" s="20"/>
      <c r="BQ15" s="20">
        <v>0.56589069660352798</v>
      </c>
      <c r="BR15" s="20">
        <v>0.58846518852588803</v>
      </c>
      <c r="BS15" s="20"/>
      <c r="BT15" s="20">
        <v>0.54976639816580497</v>
      </c>
      <c r="BU15" s="20">
        <v>0.58824227194732903</v>
      </c>
      <c r="BV15" s="20"/>
      <c r="BW15" s="20">
        <v>0.58719856476771704</v>
      </c>
      <c r="BX15" s="20">
        <v>0.55743038406011702</v>
      </c>
    </row>
    <row r="16" spans="2:76" x14ac:dyDescent="0.35">
      <c r="B16" s="18" t="s">
        <v>342</v>
      </c>
      <c r="C16" s="20">
        <v>0.14256612497044899</v>
      </c>
      <c r="D16" s="20">
        <v>0.16046684122135599</v>
      </c>
      <c r="E16" s="20">
        <v>0.12491494949163</v>
      </c>
      <c r="F16" s="20"/>
      <c r="G16" s="20">
        <v>9.3594350174709504E-2</v>
      </c>
      <c r="H16" s="20">
        <v>0.131763389426512</v>
      </c>
      <c r="I16" s="20">
        <v>0.167048003362742</v>
      </c>
      <c r="J16" s="20"/>
      <c r="K16" s="20">
        <v>0.17472554218240899</v>
      </c>
      <c r="L16" s="20">
        <v>0.109879067246638</v>
      </c>
      <c r="M16" s="20">
        <v>6.4018633857339594E-2</v>
      </c>
      <c r="N16" s="20">
        <v>0.186738126877982</v>
      </c>
      <c r="O16" s="20">
        <v>9.8658624190476399E-2</v>
      </c>
      <c r="P16" s="20">
        <v>0</v>
      </c>
      <c r="Q16" s="20">
        <v>0.18145713135036301</v>
      </c>
      <c r="R16" s="20">
        <v>0.114485464726054</v>
      </c>
      <c r="S16" s="20">
        <v>0.14007779548184199</v>
      </c>
      <c r="T16" s="20">
        <v>0.15950866152390999</v>
      </c>
      <c r="U16" s="20">
        <v>2.2637525193364899E-2</v>
      </c>
      <c r="V16" s="20">
        <v>0.14071391964827101</v>
      </c>
      <c r="W16" s="20">
        <v>0.209335812020853</v>
      </c>
      <c r="X16" s="20">
        <v>0.24859904986498599</v>
      </c>
      <c r="Y16" s="20">
        <v>0.213892963091251</v>
      </c>
      <c r="Z16" s="20">
        <v>0.116961312956499</v>
      </c>
      <c r="AA16" s="20"/>
      <c r="AB16" s="20">
        <v>0.133384496573967</v>
      </c>
      <c r="AC16" s="20">
        <v>0.14812151147023001</v>
      </c>
      <c r="AD16" s="20">
        <v>0.16497027977619699</v>
      </c>
      <c r="AE16" s="20">
        <v>0.14073263285514601</v>
      </c>
      <c r="AF16" s="20"/>
      <c r="AG16" s="20">
        <v>0.134778086066458</v>
      </c>
      <c r="AH16" s="20">
        <v>0.13348524714784099</v>
      </c>
      <c r="AI16" s="20">
        <v>0.19305066504195001</v>
      </c>
      <c r="AJ16" s="20">
        <v>0.13049705272335699</v>
      </c>
      <c r="AK16" s="20"/>
      <c r="AL16" s="20">
        <v>0.152961251920363</v>
      </c>
      <c r="AM16" s="20">
        <v>0.15501283994732601</v>
      </c>
      <c r="AN16" s="20">
        <v>0.119037746925196</v>
      </c>
      <c r="AO16" s="20">
        <v>0.23400777803329201</v>
      </c>
      <c r="AP16" s="20">
        <v>0.29186399552352799</v>
      </c>
      <c r="AQ16" s="20">
        <v>9.4129337747500305E-2</v>
      </c>
      <c r="AR16" s="20"/>
      <c r="AS16" s="20">
        <v>0.175157343335719</v>
      </c>
      <c r="AT16" s="20">
        <v>0.152647398377802</v>
      </c>
      <c r="AU16" s="20">
        <v>0.152647398377802</v>
      </c>
      <c r="AV16" s="20">
        <v>9.0759354644032994E-2</v>
      </c>
      <c r="AW16" s="20">
        <v>0.143336908191458</v>
      </c>
      <c r="AX16" s="20">
        <v>6.8650671881723496E-2</v>
      </c>
      <c r="AY16" s="20">
        <v>0.150987429482908</v>
      </c>
      <c r="AZ16" s="20">
        <v>2.9393374621195401E-2</v>
      </c>
      <c r="BA16" s="20">
        <v>0</v>
      </c>
      <c r="BB16" s="20"/>
      <c r="BC16" s="20">
        <v>0.15204680953934399</v>
      </c>
      <c r="BD16" s="20">
        <v>0.17586166526824401</v>
      </c>
      <c r="BE16" s="20">
        <v>6.0474211846794398E-2</v>
      </c>
      <c r="BF16" s="20">
        <v>0.117254543692436</v>
      </c>
      <c r="BG16" s="20">
        <v>0.137561987800184</v>
      </c>
      <c r="BH16" s="20">
        <v>0.24612493781474301</v>
      </c>
      <c r="BI16" s="20"/>
      <c r="BJ16" s="20">
        <v>0.12611753918121199</v>
      </c>
      <c r="BK16" s="20">
        <v>0.13812628576059</v>
      </c>
      <c r="BL16" s="20">
        <v>0.138898160922477</v>
      </c>
      <c r="BM16" s="20">
        <v>0.17242908594185799</v>
      </c>
      <c r="BN16" s="20">
        <v>0.12608509059506101</v>
      </c>
      <c r="BO16" s="20">
        <v>0.12871312363040199</v>
      </c>
      <c r="BP16" s="20"/>
      <c r="BQ16" s="20">
        <v>0.14901017082075499</v>
      </c>
      <c r="BR16" s="20">
        <v>0.13034612577445701</v>
      </c>
      <c r="BS16" s="20"/>
      <c r="BT16" s="20">
        <v>0.16592237319327399</v>
      </c>
      <c r="BU16" s="20">
        <v>0.124861004146629</v>
      </c>
      <c r="BV16" s="20"/>
      <c r="BW16" s="20">
        <v>0.146905524698204</v>
      </c>
      <c r="BX16" s="20">
        <v>0.144495970924296</v>
      </c>
    </row>
    <row r="17" spans="2:76" x14ac:dyDescent="0.35">
      <c r="B17" s="18" t="s">
        <v>109</v>
      </c>
      <c r="C17" s="21">
        <v>0.42960422123791397</v>
      </c>
      <c r="D17" s="21">
        <v>0.40701975741782098</v>
      </c>
      <c r="E17" s="21">
        <v>0.45308836754836002</v>
      </c>
      <c r="F17" s="21"/>
      <c r="G17" s="21">
        <v>0.51225719570416095</v>
      </c>
      <c r="H17" s="21">
        <v>0.47020477595277399</v>
      </c>
      <c r="I17" s="21">
        <v>0.37276621240782598</v>
      </c>
      <c r="J17" s="21"/>
      <c r="K17" s="21">
        <v>0.32176774446053402</v>
      </c>
      <c r="L17" s="21">
        <v>0.54307654239654102</v>
      </c>
      <c r="M17" s="21">
        <v>0.42256321635759703</v>
      </c>
      <c r="N17" s="21">
        <v>0.34855213773024502</v>
      </c>
      <c r="O17" s="21">
        <v>0.202436902950724</v>
      </c>
      <c r="P17" s="21">
        <v>0.55554837838269799</v>
      </c>
      <c r="Q17" s="21">
        <v>0.34712165782420301</v>
      </c>
      <c r="R17" s="21">
        <v>0.51112384262565203</v>
      </c>
      <c r="S17" s="21">
        <v>0.52393577830899696</v>
      </c>
      <c r="T17" s="21">
        <v>0.456024458669189</v>
      </c>
      <c r="U17" s="21">
        <v>0.63934761073665602</v>
      </c>
      <c r="V17" s="21">
        <v>0.43401883796368901</v>
      </c>
      <c r="W17" s="21">
        <v>0.18846996150443601</v>
      </c>
      <c r="X17" s="21">
        <v>0.12223692906388001</v>
      </c>
      <c r="Y17" s="21">
        <v>0.388993749900027</v>
      </c>
      <c r="Z17" s="21">
        <v>0.47860291220588203</v>
      </c>
      <c r="AA17" s="21"/>
      <c r="AB17" s="21">
        <v>0.44555516746275498</v>
      </c>
      <c r="AC17" s="21">
        <v>0.44349454403342697</v>
      </c>
      <c r="AD17" s="21">
        <v>0.35447938216814601</v>
      </c>
      <c r="AE17" s="21">
        <v>0.45106484591019302</v>
      </c>
      <c r="AF17" s="21"/>
      <c r="AG17" s="21">
        <v>0.44110541885798799</v>
      </c>
      <c r="AH17" s="21">
        <v>0.44535564229334801</v>
      </c>
      <c r="AI17" s="21">
        <v>0.34641059365374899</v>
      </c>
      <c r="AJ17" s="21">
        <v>0.40897125401318701</v>
      </c>
      <c r="AK17" s="21"/>
      <c r="AL17" s="21">
        <v>0.45352493435042901</v>
      </c>
      <c r="AM17" s="21">
        <v>0.41485719357579598</v>
      </c>
      <c r="AN17" s="21">
        <v>0.56572799223895598</v>
      </c>
      <c r="AO17" s="21">
        <v>0.218365130154281</v>
      </c>
      <c r="AP17" s="21">
        <v>5.0609943543468601E-2</v>
      </c>
      <c r="AQ17" s="21">
        <v>0.59500253210981202</v>
      </c>
      <c r="AR17" s="21"/>
      <c r="AS17" s="21">
        <v>0.36112083531258299</v>
      </c>
      <c r="AT17" s="21">
        <v>0.35571110353134699</v>
      </c>
      <c r="AU17" s="21">
        <v>0.35571110353134699</v>
      </c>
      <c r="AV17" s="21">
        <v>0.56101966085678201</v>
      </c>
      <c r="AW17" s="21">
        <v>0.41098329124472599</v>
      </c>
      <c r="AX17" s="21">
        <v>0.66289187352702506</v>
      </c>
      <c r="AY17" s="21">
        <v>0.461102385096331</v>
      </c>
      <c r="AZ17" s="21">
        <v>0.57694702514875096</v>
      </c>
      <c r="BA17" s="21">
        <v>1</v>
      </c>
      <c r="BB17" s="21"/>
      <c r="BC17" s="21">
        <v>0.44201147379177402</v>
      </c>
      <c r="BD17" s="21">
        <v>0.38088346823467401</v>
      </c>
      <c r="BE17" s="21">
        <v>0.64904963697832696</v>
      </c>
      <c r="BF17" s="21">
        <v>0.43077183208870201</v>
      </c>
      <c r="BG17" s="21">
        <v>0.43111534356317399</v>
      </c>
      <c r="BH17" s="21">
        <v>2.73676714666246E-2</v>
      </c>
      <c r="BI17" s="21"/>
      <c r="BJ17" s="21">
        <v>0.418727736921362</v>
      </c>
      <c r="BK17" s="21">
        <v>0.41320363908687402</v>
      </c>
      <c r="BL17" s="21">
        <v>0.486075734662412</v>
      </c>
      <c r="BM17" s="21">
        <v>0.43380270038458102</v>
      </c>
      <c r="BN17" s="21">
        <v>0.45400851284949201</v>
      </c>
      <c r="BO17" s="21">
        <v>0.38866592895156599</v>
      </c>
      <c r="BP17" s="21"/>
      <c r="BQ17" s="21">
        <v>0.41688052578277301</v>
      </c>
      <c r="BR17" s="21">
        <v>0.45811906275143</v>
      </c>
      <c r="BS17" s="21"/>
      <c r="BT17" s="21">
        <v>0.38384402497253101</v>
      </c>
      <c r="BU17" s="21">
        <v>0.46338126780070099</v>
      </c>
      <c r="BV17" s="21"/>
      <c r="BW17" s="21">
        <v>0.44029304006951198</v>
      </c>
      <c r="BX17" s="21">
        <v>0.41293441313582102</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X22"/>
  <sheetViews>
    <sheetView showGridLines="0" topLeftCell="A2" workbookViewId="0">
      <pane xSplit="2" topLeftCell="C1" activePane="topRight" state="frozen"/>
      <selection pane="topRight" activeCell="L6" sqref="L6"/>
    </sheetView>
  </sheetViews>
  <sheetFormatPr defaultColWidth="10.90625" defaultRowHeight="14.5" x14ac:dyDescent="0.35"/>
  <cols>
    <col min="2" max="2" width="25.7265625" customWidth="1"/>
    <col min="3" max="5" width="10.7265625" customWidth="1"/>
    <col min="6" max="6" width="2.1796875" customWidth="1"/>
    <col min="7" max="9" width="10.7265625" customWidth="1"/>
    <col min="10" max="10" width="2.1796875" customWidth="1"/>
    <col min="11" max="26" width="10.7265625" customWidth="1"/>
    <col min="27" max="27" width="2.1796875" customWidth="1"/>
    <col min="28" max="31" width="10.7265625" customWidth="1"/>
    <col min="32" max="32" width="2.1796875" customWidth="1"/>
    <col min="33" max="36" width="10.7265625" customWidth="1"/>
    <col min="37" max="37" width="2.1796875" customWidth="1"/>
    <col min="38" max="43" width="10.7265625" customWidth="1"/>
    <col min="44" max="44" width="2.1796875" customWidth="1"/>
    <col min="45" max="53" width="10.7265625" customWidth="1"/>
    <col min="54" max="54" width="2.1796875" customWidth="1"/>
    <col min="55" max="60" width="10.7265625" customWidth="1"/>
    <col min="61" max="61" width="2.1796875" customWidth="1"/>
    <col min="62" max="67" width="10.7265625" customWidth="1"/>
    <col min="68" max="68" width="2.1796875" customWidth="1"/>
    <col min="69" max="70" width="10.7265625" customWidth="1"/>
    <col min="71" max="71" width="2.1796875" customWidth="1"/>
    <col min="72" max="73" width="10.7265625" customWidth="1"/>
    <col min="74" max="74" width="2.1796875" customWidth="1"/>
    <col min="75" max="76" width="10.7265625" customWidth="1"/>
    <col min="77" max="77" width="2.1796875" customWidth="1"/>
  </cols>
  <sheetData>
    <row r="2" spans="2:76" ht="40" customHeight="1" x14ac:dyDescent="0.35">
      <c r="D2" s="30" t="s">
        <v>498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76" ht="30" customHeight="1" x14ac:dyDescent="0.35">
      <c r="B5" s="15"/>
      <c r="C5" s="15"/>
      <c r="D5" s="29" t="s">
        <v>80</v>
      </c>
      <c r="E5" s="29"/>
      <c r="F5" s="15"/>
      <c r="G5" s="29" t="s">
        <v>81</v>
      </c>
      <c r="H5" s="29"/>
      <c r="I5" s="29"/>
      <c r="J5" s="15"/>
      <c r="K5" s="29" t="s">
        <v>82</v>
      </c>
      <c r="L5" s="29"/>
      <c r="M5" s="29"/>
      <c r="N5" s="29"/>
      <c r="O5" s="29"/>
      <c r="P5" s="29"/>
      <c r="Q5" s="29"/>
      <c r="R5" s="29"/>
      <c r="S5" s="29"/>
      <c r="T5" s="29"/>
      <c r="U5" s="29"/>
      <c r="V5" s="29"/>
      <c r="W5" s="29"/>
      <c r="X5" s="29"/>
      <c r="Y5" s="29"/>
      <c r="Z5" s="29"/>
      <c r="AA5" s="15"/>
      <c r="AB5" s="29" t="s">
        <v>83</v>
      </c>
      <c r="AC5" s="29"/>
      <c r="AD5" s="29"/>
      <c r="AE5" s="29"/>
      <c r="AF5" s="15"/>
      <c r="AG5" s="29" t="s">
        <v>84</v>
      </c>
      <c r="AH5" s="29"/>
      <c r="AI5" s="29"/>
      <c r="AJ5" s="29"/>
      <c r="AK5" s="15"/>
      <c r="AL5" s="29" t="s">
        <v>85</v>
      </c>
      <c r="AM5" s="29"/>
      <c r="AN5" s="29"/>
      <c r="AO5" s="29"/>
      <c r="AP5" s="29"/>
      <c r="AQ5" s="29"/>
      <c r="AR5" s="15"/>
      <c r="AS5" s="29" t="s">
        <v>86</v>
      </c>
      <c r="AT5" s="29"/>
      <c r="AU5" s="29"/>
      <c r="AV5" s="29"/>
      <c r="AW5" s="29"/>
      <c r="AX5" s="29"/>
      <c r="AY5" s="29"/>
      <c r="AZ5" s="29"/>
      <c r="BA5" s="29"/>
      <c r="BB5" s="15"/>
      <c r="BC5" s="29" t="s">
        <v>87</v>
      </c>
      <c r="BD5" s="29"/>
      <c r="BE5" s="29"/>
      <c r="BF5" s="29"/>
      <c r="BG5" s="29"/>
      <c r="BH5" s="29"/>
      <c r="BI5" s="15"/>
      <c r="BJ5" s="29" t="s">
        <v>88</v>
      </c>
      <c r="BK5" s="29"/>
      <c r="BL5" s="29"/>
      <c r="BM5" s="29"/>
      <c r="BN5" s="29"/>
      <c r="BO5" s="29"/>
      <c r="BP5" s="15"/>
      <c r="BQ5" s="29" t="s">
        <v>89</v>
      </c>
      <c r="BR5" s="29"/>
      <c r="BS5" s="15"/>
      <c r="BT5" s="29" t="s">
        <v>90</v>
      </c>
      <c r="BU5" s="29"/>
      <c r="BV5" s="15"/>
      <c r="BW5" s="29" t="s">
        <v>91</v>
      </c>
      <c r="BX5" s="29"/>
    </row>
    <row r="6" spans="2:76" ht="116" x14ac:dyDescent="0.35">
      <c r="B6" t="s">
        <v>15</v>
      </c>
      <c r="C6" s="9" t="s">
        <v>16</v>
      </c>
      <c r="D6" s="12" t="s">
        <v>17</v>
      </c>
      <c r="E6" s="12" t="s">
        <v>18</v>
      </c>
      <c r="G6" s="12" t="s">
        <v>21</v>
      </c>
      <c r="H6" s="12" t="s">
        <v>22</v>
      </c>
      <c r="I6" s="12" t="s">
        <v>23</v>
      </c>
      <c r="K6" s="12" t="s">
        <v>24</v>
      </c>
      <c r="L6" s="12" t="s">
        <v>25</v>
      </c>
      <c r="M6" s="12" t="s">
        <v>26</v>
      </c>
      <c r="N6" s="12" t="s">
        <v>27</v>
      </c>
      <c r="O6" s="12" t="s">
        <v>28</v>
      </c>
      <c r="P6" s="12" t="s">
        <v>29</v>
      </c>
      <c r="Q6" s="12" t="s">
        <v>30</v>
      </c>
      <c r="R6" s="12" t="s">
        <v>31</v>
      </c>
      <c r="S6" s="12" t="s">
        <v>32</v>
      </c>
      <c r="T6" s="12" t="s">
        <v>33</v>
      </c>
      <c r="U6" s="12" t="s">
        <v>34</v>
      </c>
      <c r="V6" s="12" t="s">
        <v>35</v>
      </c>
      <c r="W6" s="12" t="s">
        <v>36</v>
      </c>
      <c r="X6" s="12" t="s">
        <v>37</v>
      </c>
      <c r="Y6" s="12" t="s">
        <v>38</v>
      </c>
      <c r="Z6" s="12" t="s">
        <v>39</v>
      </c>
      <c r="AB6" s="12" t="s">
        <v>40</v>
      </c>
      <c r="AC6" s="12" t="s">
        <v>41</v>
      </c>
      <c r="AD6" s="12" t="s">
        <v>42</v>
      </c>
      <c r="AE6" s="12" t="s">
        <v>43</v>
      </c>
      <c r="AG6" s="12" t="s">
        <v>44</v>
      </c>
      <c r="AH6" s="12" t="s">
        <v>45</v>
      </c>
      <c r="AI6" s="12" t="s">
        <v>46</v>
      </c>
      <c r="AJ6" s="12" t="s">
        <v>47</v>
      </c>
      <c r="AL6" s="12" t="s">
        <v>48</v>
      </c>
      <c r="AM6" s="12" t="s">
        <v>49</v>
      </c>
      <c r="AN6" s="12" t="s">
        <v>50</v>
      </c>
      <c r="AO6" s="12" t="s">
        <v>51</v>
      </c>
      <c r="AP6" s="12" t="s">
        <v>52</v>
      </c>
      <c r="AQ6" s="12" t="s">
        <v>53</v>
      </c>
      <c r="AS6" s="12" t="s">
        <v>54</v>
      </c>
      <c r="AT6" s="12" t="s">
        <v>55</v>
      </c>
      <c r="AU6" s="12" t="s">
        <v>55</v>
      </c>
      <c r="AV6" s="12" t="s">
        <v>56</v>
      </c>
      <c r="AW6" s="12" t="s">
        <v>57</v>
      </c>
      <c r="AX6" s="12" t="s">
        <v>58</v>
      </c>
      <c r="AY6" s="12" t="s">
        <v>59</v>
      </c>
      <c r="AZ6" s="12" t="s">
        <v>60</v>
      </c>
      <c r="BA6" s="12" t="s">
        <v>61</v>
      </c>
      <c r="BC6" s="12" t="s">
        <v>62</v>
      </c>
      <c r="BD6" s="12" t="s">
        <v>63</v>
      </c>
      <c r="BE6" s="12" t="s">
        <v>64</v>
      </c>
      <c r="BF6" s="12" t="s">
        <v>65</v>
      </c>
      <c r="BG6" s="12" t="s">
        <v>66</v>
      </c>
      <c r="BH6" s="12" t="s">
        <v>67</v>
      </c>
      <c r="BJ6" s="12" t="s">
        <v>68</v>
      </c>
      <c r="BK6" s="12" t="s">
        <v>69</v>
      </c>
      <c r="BL6" s="12" t="s">
        <v>70</v>
      </c>
      <c r="BM6" s="12" t="s">
        <v>71</v>
      </c>
      <c r="BN6" s="12" t="s">
        <v>72</v>
      </c>
      <c r="BO6" s="12" t="s">
        <v>73</v>
      </c>
      <c r="BQ6" s="12" t="s">
        <v>74</v>
      </c>
      <c r="BR6" s="12" t="s">
        <v>75</v>
      </c>
      <c r="BT6" s="12" t="s">
        <v>76</v>
      </c>
      <c r="BU6" s="12" t="s">
        <v>77</v>
      </c>
      <c r="BW6" s="12" t="s">
        <v>78</v>
      </c>
      <c r="BX6" s="12" t="s">
        <v>79</v>
      </c>
    </row>
    <row r="7" spans="2:76" ht="30" customHeight="1" x14ac:dyDescent="0.35">
      <c r="B7" s="10" t="s">
        <v>19</v>
      </c>
      <c r="C7" s="10">
        <v>1006</v>
      </c>
      <c r="D7" s="10">
        <v>518</v>
      </c>
      <c r="E7" s="10">
        <v>487</v>
      </c>
      <c r="F7" s="10"/>
      <c r="G7" s="10">
        <v>180</v>
      </c>
      <c r="H7" s="10">
        <v>357</v>
      </c>
      <c r="I7" s="10">
        <v>469</v>
      </c>
      <c r="J7" s="10"/>
      <c r="K7" s="10">
        <v>106</v>
      </c>
      <c r="L7" s="10">
        <v>157</v>
      </c>
      <c r="M7" s="10">
        <v>47</v>
      </c>
      <c r="N7" s="10">
        <v>32</v>
      </c>
      <c r="O7" s="10">
        <v>10</v>
      </c>
      <c r="P7" s="10">
        <v>23</v>
      </c>
      <c r="Q7" s="10">
        <v>83</v>
      </c>
      <c r="R7" s="10">
        <v>97</v>
      </c>
      <c r="S7" s="10">
        <v>21</v>
      </c>
      <c r="T7" s="10">
        <v>225</v>
      </c>
      <c r="U7" s="10">
        <v>51</v>
      </c>
      <c r="V7" s="10">
        <v>14</v>
      </c>
      <c r="W7" s="10">
        <v>58</v>
      </c>
      <c r="X7" s="10">
        <v>24</v>
      </c>
      <c r="Y7" s="10">
        <v>33</v>
      </c>
      <c r="Z7" s="10">
        <v>25</v>
      </c>
      <c r="AA7" s="10"/>
      <c r="AB7" s="10">
        <v>234</v>
      </c>
      <c r="AC7" s="10">
        <v>352</v>
      </c>
      <c r="AD7" s="10">
        <v>184</v>
      </c>
      <c r="AE7" s="10">
        <v>175</v>
      </c>
      <c r="AF7" s="10"/>
      <c r="AG7" s="10">
        <v>656</v>
      </c>
      <c r="AH7" s="10">
        <v>72</v>
      </c>
      <c r="AI7" s="10">
        <v>194</v>
      </c>
      <c r="AJ7" s="10">
        <v>21</v>
      </c>
      <c r="AK7" s="10"/>
      <c r="AL7" s="10">
        <v>263</v>
      </c>
      <c r="AM7" s="10">
        <v>188</v>
      </c>
      <c r="AN7" s="10">
        <v>85</v>
      </c>
      <c r="AO7" s="10">
        <v>62</v>
      </c>
      <c r="AP7" s="10">
        <v>37</v>
      </c>
      <c r="AQ7" s="10">
        <v>66</v>
      </c>
      <c r="AR7" s="10"/>
      <c r="AS7" s="10">
        <v>431</v>
      </c>
      <c r="AT7" s="10">
        <v>93</v>
      </c>
      <c r="AU7" s="10">
        <v>93</v>
      </c>
      <c r="AV7" s="10">
        <v>230</v>
      </c>
      <c r="AW7" s="10">
        <v>104</v>
      </c>
      <c r="AX7" s="10">
        <v>27</v>
      </c>
      <c r="AY7" s="10">
        <v>17</v>
      </c>
      <c r="AZ7" s="10">
        <v>34</v>
      </c>
      <c r="BA7" s="10">
        <v>3</v>
      </c>
      <c r="BB7" s="10"/>
      <c r="BC7" s="10">
        <v>335</v>
      </c>
      <c r="BD7" s="10">
        <v>97</v>
      </c>
      <c r="BE7" s="10">
        <v>33</v>
      </c>
      <c r="BF7" s="10">
        <v>160</v>
      </c>
      <c r="BG7" s="10">
        <v>363</v>
      </c>
      <c r="BH7" s="10">
        <v>14</v>
      </c>
      <c r="BI7" s="10"/>
      <c r="BJ7" s="10">
        <v>163</v>
      </c>
      <c r="BK7" s="10">
        <v>239</v>
      </c>
      <c r="BL7" s="10">
        <v>90</v>
      </c>
      <c r="BM7" s="10">
        <v>261</v>
      </c>
      <c r="BN7" s="10">
        <v>151</v>
      </c>
      <c r="BO7" s="10">
        <v>102</v>
      </c>
      <c r="BP7" s="10"/>
      <c r="BQ7" s="10">
        <v>682</v>
      </c>
      <c r="BR7" s="10">
        <v>321</v>
      </c>
      <c r="BS7" s="10"/>
      <c r="BT7" s="10">
        <v>445</v>
      </c>
      <c r="BU7" s="10">
        <v>556</v>
      </c>
      <c r="BV7" s="10"/>
      <c r="BW7" s="10">
        <v>603</v>
      </c>
      <c r="BX7" s="10">
        <v>373</v>
      </c>
    </row>
    <row r="8" spans="2:76" ht="30" customHeight="1" x14ac:dyDescent="0.35">
      <c r="B8" s="11" t="s">
        <v>20</v>
      </c>
      <c r="C8" s="11">
        <v>1006</v>
      </c>
      <c r="D8" s="11">
        <v>503</v>
      </c>
      <c r="E8" s="11">
        <v>502</v>
      </c>
      <c r="F8" s="11"/>
      <c r="G8" s="11">
        <v>171</v>
      </c>
      <c r="H8" s="11">
        <v>342</v>
      </c>
      <c r="I8" s="11">
        <v>493</v>
      </c>
      <c r="J8" s="11"/>
      <c r="K8" s="11">
        <v>131</v>
      </c>
      <c r="L8" s="11">
        <v>161</v>
      </c>
      <c r="M8" s="11">
        <v>40</v>
      </c>
      <c r="N8" s="11">
        <v>30</v>
      </c>
      <c r="O8" s="11">
        <v>10</v>
      </c>
      <c r="P8" s="11">
        <v>20</v>
      </c>
      <c r="Q8" s="11">
        <v>81</v>
      </c>
      <c r="R8" s="11">
        <v>101</v>
      </c>
      <c r="S8" s="11">
        <v>20</v>
      </c>
      <c r="T8" s="11">
        <v>222</v>
      </c>
      <c r="U8" s="11">
        <v>50</v>
      </c>
      <c r="V8" s="11">
        <v>10</v>
      </c>
      <c r="W8" s="11">
        <v>50</v>
      </c>
      <c r="X8" s="11">
        <v>30</v>
      </c>
      <c r="Y8" s="11">
        <v>30</v>
      </c>
      <c r="Z8" s="11">
        <v>20</v>
      </c>
      <c r="AA8" s="11"/>
      <c r="AB8" s="11">
        <v>234</v>
      </c>
      <c r="AC8" s="11">
        <v>356</v>
      </c>
      <c r="AD8" s="11">
        <v>184</v>
      </c>
      <c r="AE8" s="11">
        <v>170</v>
      </c>
      <c r="AF8" s="11"/>
      <c r="AG8" s="11">
        <v>661</v>
      </c>
      <c r="AH8" s="11">
        <v>70</v>
      </c>
      <c r="AI8" s="11">
        <v>191</v>
      </c>
      <c r="AJ8" s="11">
        <v>21</v>
      </c>
      <c r="AK8" s="11"/>
      <c r="AL8" s="11">
        <v>264</v>
      </c>
      <c r="AM8" s="11">
        <v>193</v>
      </c>
      <c r="AN8" s="11">
        <v>84</v>
      </c>
      <c r="AO8" s="11">
        <v>62</v>
      </c>
      <c r="AP8" s="11">
        <v>38</v>
      </c>
      <c r="AQ8" s="11">
        <v>65</v>
      </c>
      <c r="AR8" s="11"/>
      <c r="AS8" s="11">
        <v>440</v>
      </c>
      <c r="AT8" s="11">
        <v>95</v>
      </c>
      <c r="AU8" s="11">
        <v>95</v>
      </c>
      <c r="AV8" s="11">
        <v>225</v>
      </c>
      <c r="AW8" s="11">
        <v>104</v>
      </c>
      <c r="AX8" s="11">
        <v>25</v>
      </c>
      <c r="AY8" s="11">
        <v>16</v>
      </c>
      <c r="AZ8" s="11">
        <v>32</v>
      </c>
      <c r="BA8" s="11">
        <v>3</v>
      </c>
      <c r="BB8" s="11"/>
      <c r="BC8" s="11">
        <v>343</v>
      </c>
      <c r="BD8" s="11">
        <v>97</v>
      </c>
      <c r="BE8" s="11">
        <v>33</v>
      </c>
      <c r="BF8" s="11">
        <v>153</v>
      </c>
      <c r="BG8" s="11">
        <v>362</v>
      </c>
      <c r="BH8" s="11">
        <v>14</v>
      </c>
      <c r="BI8" s="11"/>
      <c r="BJ8" s="11">
        <v>157</v>
      </c>
      <c r="BK8" s="11">
        <v>240</v>
      </c>
      <c r="BL8" s="11">
        <v>89</v>
      </c>
      <c r="BM8" s="11">
        <v>265</v>
      </c>
      <c r="BN8" s="11">
        <v>153</v>
      </c>
      <c r="BO8" s="11">
        <v>103</v>
      </c>
      <c r="BP8" s="11"/>
      <c r="BQ8" s="11">
        <v>681</v>
      </c>
      <c r="BR8" s="11">
        <v>322</v>
      </c>
      <c r="BS8" s="11"/>
      <c r="BT8" s="11">
        <v>449</v>
      </c>
      <c r="BU8" s="11">
        <v>551</v>
      </c>
      <c r="BV8" s="11"/>
      <c r="BW8" s="11">
        <v>597</v>
      </c>
      <c r="BX8" s="11">
        <v>379</v>
      </c>
    </row>
    <row r="9" spans="2:76" x14ac:dyDescent="0.35">
      <c r="B9" s="18" t="s">
        <v>336</v>
      </c>
      <c r="C9" s="17">
        <v>0.14247884273303801</v>
      </c>
      <c r="D9" s="17">
        <v>0.169586757226562</v>
      </c>
      <c r="E9" s="17">
        <v>0.115602521668112</v>
      </c>
      <c r="F9" s="17"/>
      <c r="G9" s="17">
        <v>0.127823030196445</v>
      </c>
      <c r="H9" s="17">
        <v>0.14560642488700001</v>
      </c>
      <c r="I9" s="17">
        <v>0.14539280685736</v>
      </c>
      <c r="J9" s="17"/>
      <c r="K9" s="17">
        <v>0.1246398588904</v>
      </c>
      <c r="L9" s="17">
        <v>0.163108674239482</v>
      </c>
      <c r="M9" s="17">
        <v>8.5000112987441506E-2</v>
      </c>
      <c r="N9" s="17">
        <v>0.12176133185879399</v>
      </c>
      <c r="O9" s="17">
        <v>0.100622231176624</v>
      </c>
      <c r="P9" s="17">
        <v>0.13491795051396599</v>
      </c>
      <c r="Q9" s="17">
        <v>0.14116736315817999</v>
      </c>
      <c r="R9" s="17">
        <v>0.13394613971736399</v>
      </c>
      <c r="S9" s="17">
        <v>9.2826164265852398E-2</v>
      </c>
      <c r="T9" s="17">
        <v>0.17563575709887999</v>
      </c>
      <c r="U9" s="17">
        <v>0.15341034127155201</v>
      </c>
      <c r="V9" s="17">
        <v>0.142859187683299</v>
      </c>
      <c r="W9" s="17">
        <v>6.6835153021496799E-2</v>
      </c>
      <c r="X9" s="17">
        <v>8.3117940489037298E-2</v>
      </c>
      <c r="Y9" s="17">
        <v>0.117328900985646</v>
      </c>
      <c r="Z9" s="17">
        <v>0.28609706170342097</v>
      </c>
      <c r="AA9" s="17"/>
      <c r="AB9" s="17">
        <v>0.13076502581548499</v>
      </c>
      <c r="AC9" s="17">
        <v>0.117181739082141</v>
      </c>
      <c r="AD9" s="17">
        <v>0.17573353368474401</v>
      </c>
      <c r="AE9" s="17">
        <v>0.190425035728429</v>
      </c>
      <c r="AF9" s="17"/>
      <c r="AG9" s="17">
        <v>0.14258883558962701</v>
      </c>
      <c r="AH9" s="17">
        <v>0.15714409743531699</v>
      </c>
      <c r="AI9" s="17">
        <v>0.129872584264697</v>
      </c>
      <c r="AJ9" s="17">
        <v>0.33690365309364401</v>
      </c>
      <c r="AK9" s="17"/>
      <c r="AL9" s="17">
        <v>0.111135407827504</v>
      </c>
      <c r="AM9" s="17">
        <v>0.12780119026056</v>
      </c>
      <c r="AN9" s="17">
        <v>0.203776587706225</v>
      </c>
      <c r="AO9" s="17">
        <v>0.11802353583332199</v>
      </c>
      <c r="AP9" s="17">
        <v>0.13191120416681801</v>
      </c>
      <c r="AQ9" s="17">
        <v>0.18383626099984399</v>
      </c>
      <c r="AR9" s="17"/>
      <c r="AS9" s="17">
        <v>0.120181815604498</v>
      </c>
      <c r="AT9" s="17">
        <v>0.185363000680729</v>
      </c>
      <c r="AU9" s="17">
        <v>0.185363000680729</v>
      </c>
      <c r="AV9" s="17">
        <v>0.15122315242272999</v>
      </c>
      <c r="AW9" s="17">
        <v>0.170627032979601</v>
      </c>
      <c r="AX9" s="17">
        <v>0.26663994030341698</v>
      </c>
      <c r="AY9" s="17">
        <v>0.16244954297232</v>
      </c>
      <c r="AZ9" s="17">
        <v>0.11817271959287</v>
      </c>
      <c r="BA9" s="17">
        <v>0</v>
      </c>
      <c r="BB9" s="17"/>
      <c r="BC9" s="17">
        <v>0.166482238051256</v>
      </c>
      <c r="BD9" s="17">
        <v>0.158801364124564</v>
      </c>
      <c r="BE9" s="17">
        <v>0.18194795671751299</v>
      </c>
      <c r="BF9" s="17">
        <v>0.13236997689559901</v>
      </c>
      <c r="BG9" s="17">
        <v>0.11924605259455601</v>
      </c>
      <c r="BH9" s="17">
        <v>9.8374000031581005E-2</v>
      </c>
      <c r="BI9" s="17"/>
      <c r="BJ9" s="17">
        <v>0.124315910105099</v>
      </c>
      <c r="BK9" s="17">
        <v>0.115066124210943</v>
      </c>
      <c r="BL9" s="17">
        <v>0.204177444980115</v>
      </c>
      <c r="BM9" s="17">
        <v>0.16467727418387801</v>
      </c>
      <c r="BN9" s="17">
        <v>0.125946793809635</v>
      </c>
      <c r="BO9" s="17">
        <v>0.148276686348392</v>
      </c>
      <c r="BP9" s="17"/>
      <c r="BQ9" s="17">
        <v>0.124388151573</v>
      </c>
      <c r="BR9" s="17">
        <v>0.17953588087022401</v>
      </c>
      <c r="BS9" s="17"/>
      <c r="BT9" s="17">
        <v>0.12405984996107999</v>
      </c>
      <c r="BU9" s="17">
        <v>0.15882655766293699</v>
      </c>
      <c r="BV9" s="17"/>
      <c r="BW9" s="17">
        <v>0.14497971177791799</v>
      </c>
      <c r="BX9" s="17">
        <v>0.13725772769377501</v>
      </c>
    </row>
    <row r="10" spans="2:76" x14ac:dyDescent="0.35">
      <c r="B10" s="18" t="s">
        <v>337</v>
      </c>
      <c r="C10" s="17">
        <v>0.33430227228237702</v>
      </c>
      <c r="D10" s="17">
        <v>0.37047775586698001</v>
      </c>
      <c r="E10" s="17">
        <v>0.29673039938867402</v>
      </c>
      <c r="F10" s="17"/>
      <c r="G10" s="17">
        <v>0.31637679631458099</v>
      </c>
      <c r="H10" s="17">
        <v>0.30241259850157098</v>
      </c>
      <c r="I10" s="17">
        <v>0.36264434590351502</v>
      </c>
      <c r="J10" s="17"/>
      <c r="K10" s="17">
        <v>0.40877023195754603</v>
      </c>
      <c r="L10" s="17">
        <v>0.33991052658328402</v>
      </c>
      <c r="M10" s="17">
        <v>0.31097697148860898</v>
      </c>
      <c r="N10" s="17">
        <v>0.18691853685038101</v>
      </c>
      <c r="O10" s="17">
        <v>0.297660946361196</v>
      </c>
      <c r="P10" s="17">
        <v>0.127462793051908</v>
      </c>
      <c r="Q10" s="17">
        <v>0.34774782050710201</v>
      </c>
      <c r="R10" s="17">
        <v>0.326769596003186</v>
      </c>
      <c r="S10" s="17">
        <v>0.332949176220461</v>
      </c>
      <c r="T10" s="17">
        <v>0.41289220186900499</v>
      </c>
      <c r="U10" s="17">
        <v>0.33517565551728701</v>
      </c>
      <c r="V10" s="17">
        <v>0.28260580206406499</v>
      </c>
      <c r="W10" s="17">
        <v>0.13605869160029299</v>
      </c>
      <c r="X10" s="17">
        <v>0.246602519339436</v>
      </c>
      <c r="Y10" s="17">
        <v>0.26765836621669797</v>
      </c>
      <c r="Z10" s="17">
        <v>0.15752747333158601</v>
      </c>
      <c r="AA10" s="17"/>
      <c r="AB10" s="17">
        <v>0.31243841833826802</v>
      </c>
      <c r="AC10" s="17">
        <v>0.34124199037907899</v>
      </c>
      <c r="AD10" s="17">
        <v>0.34001990417366901</v>
      </c>
      <c r="AE10" s="17">
        <v>0.34179511380391903</v>
      </c>
      <c r="AF10" s="17"/>
      <c r="AG10" s="17">
        <v>0.32462281830159601</v>
      </c>
      <c r="AH10" s="17">
        <v>0.27171290911671597</v>
      </c>
      <c r="AI10" s="17">
        <v>0.42096375011267201</v>
      </c>
      <c r="AJ10" s="17">
        <v>0.32850802166625798</v>
      </c>
      <c r="AK10" s="17"/>
      <c r="AL10" s="17">
        <v>0.37900225918154701</v>
      </c>
      <c r="AM10" s="17">
        <v>0.39265148904462599</v>
      </c>
      <c r="AN10" s="17">
        <v>0.23218608549490899</v>
      </c>
      <c r="AO10" s="17">
        <v>0.378036862213044</v>
      </c>
      <c r="AP10" s="17">
        <v>0.40235712447944899</v>
      </c>
      <c r="AQ10" s="17">
        <v>0.40363989080510398</v>
      </c>
      <c r="AR10" s="17"/>
      <c r="AS10" s="17">
        <v>0.34081765593358099</v>
      </c>
      <c r="AT10" s="17">
        <v>0.38475662979050601</v>
      </c>
      <c r="AU10" s="17">
        <v>0.38475662979050601</v>
      </c>
      <c r="AV10" s="17">
        <v>0.34403998788796097</v>
      </c>
      <c r="AW10" s="17">
        <v>0.34053034378354702</v>
      </c>
      <c r="AX10" s="17">
        <v>0.144643952746454</v>
      </c>
      <c r="AY10" s="17">
        <v>0.42683627473132602</v>
      </c>
      <c r="AZ10" s="17">
        <v>0.35473773758282501</v>
      </c>
      <c r="BA10" s="17">
        <v>0.31078057299475398</v>
      </c>
      <c r="BB10" s="17"/>
      <c r="BC10" s="17">
        <v>0.39347700191226598</v>
      </c>
      <c r="BD10" s="17">
        <v>0.33923070241754399</v>
      </c>
      <c r="BE10" s="17">
        <v>0.26115076691744199</v>
      </c>
      <c r="BF10" s="17">
        <v>0.28760628482915701</v>
      </c>
      <c r="BG10" s="17">
        <v>0.30603463438148698</v>
      </c>
      <c r="BH10" s="17">
        <v>0.26585705258474102</v>
      </c>
      <c r="BI10" s="17"/>
      <c r="BJ10" s="17">
        <v>0.358624062079757</v>
      </c>
      <c r="BK10" s="17">
        <v>0.34821214823062202</v>
      </c>
      <c r="BL10" s="17">
        <v>0.347939182621261</v>
      </c>
      <c r="BM10" s="17">
        <v>0.34761261895054602</v>
      </c>
      <c r="BN10" s="17">
        <v>0.27987749936406098</v>
      </c>
      <c r="BO10" s="17">
        <v>0.29969252413819703</v>
      </c>
      <c r="BP10" s="17"/>
      <c r="BQ10" s="17">
        <v>0.33489529710883997</v>
      </c>
      <c r="BR10" s="17">
        <v>0.33272136891035697</v>
      </c>
      <c r="BS10" s="17"/>
      <c r="BT10" s="17">
        <v>0.33949327950337599</v>
      </c>
      <c r="BU10" s="17">
        <v>0.32765648345447801</v>
      </c>
      <c r="BV10" s="17"/>
      <c r="BW10" s="17">
        <v>0.326686547152092</v>
      </c>
      <c r="BX10" s="17">
        <v>0.354595528615335</v>
      </c>
    </row>
    <row r="11" spans="2:76" x14ac:dyDescent="0.35">
      <c r="B11" s="18" t="s">
        <v>338</v>
      </c>
      <c r="C11" s="17">
        <v>0.18566574316540499</v>
      </c>
      <c r="D11" s="17">
        <v>0.178133785983771</v>
      </c>
      <c r="E11" s="17">
        <v>0.19358222186856</v>
      </c>
      <c r="F11" s="17"/>
      <c r="G11" s="17">
        <v>0.18095936939405999</v>
      </c>
      <c r="H11" s="17">
        <v>0.166722021587733</v>
      </c>
      <c r="I11" s="17">
        <v>0.200440875508823</v>
      </c>
      <c r="J11" s="17"/>
      <c r="K11" s="17">
        <v>0.157129978826926</v>
      </c>
      <c r="L11" s="17">
        <v>0.162389458556537</v>
      </c>
      <c r="M11" s="17">
        <v>0.28348348508904198</v>
      </c>
      <c r="N11" s="17">
        <v>0.18534367445993</v>
      </c>
      <c r="O11" s="17">
        <v>0.39975415133167702</v>
      </c>
      <c r="P11" s="17">
        <v>0.22423402784466001</v>
      </c>
      <c r="Q11" s="17">
        <v>0.25733097803187799</v>
      </c>
      <c r="R11" s="17">
        <v>0.198254337601416</v>
      </c>
      <c r="S11" s="17">
        <v>0.19568979076832799</v>
      </c>
      <c r="T11" s="17">
        <v>0.13400780254792</v>
      </c>
      <c r="U11" s="17">
        <v>0.21613810129906699</v>
      </c>
      <c r="V11" s="17">
        <v>0.13751962947728499</v>
      </c>
      <c r="W11" s="17">
        <v>0.21325861929009399</v>
      </c>
      <c r="X11" s="17">
        <v>0.29203278403136201</v>
      </c>
      <c r="Y11" s="17">
        <v>0.17965631224189499</v>
      </c>
      <c r="Z11" s="17">
        <v>0.15717496169109799</v>
      </c>
      <c r="AA11" s="17"/>
      <c r="AB11" s="17">
        <v>0.167084992042451</v>
      </c>
      <c r="AC11" s="17">
        <v>0.20954696562501901</v>
      </c>
      <c r="AD11" s="17">
        <v>0.16366823701283201</v>
      </c>
      <c r="AE11" s="17">
        <v>0.19465478846855</v>
      </c>
      <c r="AF11" s="17"/>
      <c r="AG11" s="17">
        <v>0.19263824297528001</v>
      </c>
      <c r="AH11" s="17">
        <v>0.180508157647818</v>
      </c>
      <c r="AI11" s="17">
        <v>0.17628987927291601</v>
      </c>
      <c r="AJ11" s="17">
        <v>0.177645338392656</v>
      </c>
      <c r="AK11" s="17"/>
      <c r="AL11" s="17">
        <v>0.23890682376228201</v>
      </c>
      <c r="AM11" s="17">
        <v>0.21451641362014801</v>
      </c>
      <c r="AN11" s="17">
        <v>0.15747465235121</v>
      </c>
      <c r="AO11" s="17">
        <v>0.22359424996052801</v>
      </c>
      <c r="AP11" s="17">
        <v>7.8388986348585099E-2</v>
      </c>
      <c r="AQ11" s="17">
        <v>0.11201171180772899</v>
      </c>
      <c r="AR11" s="17"/>
      <c r="AS11" s="17">
        <v>0.20775840938224799</v>
      </c>
      <c r="AT11" s="17">
        <v>0.25576426264145602</v>
      </c>
      <c r="AU11" s="17">
        <v>0.25576426264145602</v>
      </c>
      <c r="AV11" s="17">
        <v>0.17185018762554599</v>
      </c>
      <c r="AW11" s="17">
        <v>0.16248054549792099</v>
      </c>
      <c r="AX11" s="17">
        <v>7.5533000210654497E-2</v>
      </c>
      <c r="AY11" s="17">
        <v>4.8095079720055299E-2</v>
      </c>
      <c r="AZ11" s="17">
        <v>9.8915484347006297E-2</v>
      </c>
      <c r="BA11" s="17">
        <v>0</v>
      </c>
      <c r="BB11" s="17"/>
      <c r="BC11" s="17">
        <v>0.17544274000773299</v>
      </c>
      <c r="BD11" s="17">
        <v>0.15348660913793899</v>
      </c>
      <c r="BE11" s="17">
        <v>0.23839726963001301</v>
      </c>
      <c r="BF11" s="17">
        <v>0.21409139983719999</v>
      </c>
      <c r="BG11" s="17">
        <v>0.19391147201855199</v>
      </c>
      <c r="BH11" s="17">
        <v>6.4335343853568996E-2</v>
      </c>
      <c r="BI11" s="17"/>
      <c r="BJ11" s="17">
        <v>0.19937494575794601</v>
      </c>
      <c r="BK11" s="17">
        <v>0.15669697335694799</v>
      </c>
      <c r="BL11" s="17">
        <v>0.19274836509365301</v>
      </c>
      <c r="BM11" s="17">
        <v>0.20380219552780901</v>
      </c>
      <c r="BN11" s="17">
        <v>0.20961546487584501</v>
      </c>
      <c r="BO11" s="17">
        <v>0.143931572516695</v>
      </c>
      <c r="BP11" s="17"/>
      <c r="BQ11" s="17">
        <v>0.19269068898612801</v>
      </c>
      <c r="BR11" s="17">
        <v>0.17263793511852801</v>
      </c>
      <c r="BS11" s="17"/>
      <c r="BT11" s="17">
        <v>0.191863632808876</v>
      </c>
      <c r="BU11" s="17">
        <v>0.18053839331927099</v>
      </c>
      <c r="BV11" s="17"/>
      <c r="BW11" s="17">
        <v>0.175477704245492</v>
      </c>
      <c r="BX11" s="17">
        <v>0.20922174195413401</v>
      </c>
    </row>
    <row r="12" spans="2:76" x14ac:dyDescent="0.35">
      <c r="B12" s="18" t="s">
        <v>339</v>
      </c>
      <c r="C12" s="17">
        <v>0.13004661179900101</v>
      </c>
      <c r="D12" s="17">
        <v>0.11722282214282299</v>
      </c>
      <c r="E12" s="17">
        <v>0.14315430424516501</v>
      </c>
      <c r="F12" s="17"/>
      <c r="G12" s="17">
        <v>0.131092093674502</v>
      </c>
      <c r="H12" s="17">
        <v>0.13324035317428701</v>
      </c>
      <c r="I12" s="17">
        <v>0.12746823349549499</v>
      </c>
      <c r="J12" s="17"/>
      <c r="K12" s="17">
        <v>0.105777049513822</v>
      </c>
      <c r="L12" s="17">
        <v>0.15299210592177401</v>
      </c>
      <c r="M12" s="17">
        <v>6.4415275584632295E-2</v>
      </c>
      <c r="N12" s="17">
        <v>0.16030592637084001</v>
      </c>
      <c r="O12" s="17">
        <v>0.101434508157658</v>
      </c>
      <c r="P12" s="17">
        <v>0.256988397816384</v>
      </c>
      <c r="Q12" s="17">
        <v>0.117369711078536</v>
      </c>
      <c r="R12" s="17">
        <v>0.12441601676381001</v>
      </c>
      <c r="S12" s="17">
        <v>0.19398538570899099</v>
      </c>
      <c r="T12" s="17">
        <v>9.5331148467521595E-2</v>
      </c>
      <c r="U12" s="17">
        <v>0.17583249133469001</v>
      </c>
      <c r="V12" s="17">
        <v>7.1165006967998198E-2</v>
      </c>
      <c r="W12" s="17">
        <v>0.19023885421418399</v>
      </c>
      <c r="X12" s="17">
        <v>0.12560170287904801</v>
      </c>
      <c r="Y12" s="17">
        <v>0.218308511929971</v>
      </c>
      <c r="Z12" s="17">
        <v>0.117497055849437</v>
      </c>
      <c r="AA12" s="17"/>
      <c r="AB12" s="17">
        <v>0.13696038289792101</v>
      </c>
      <c r="AC12" s="17">
        <v>0.144531516810917</v>
      </c>
      <c r="AD12" s="17">
        <v>0.12607114549780399</v>
      </c>
      <c r="AE12" s="17">
        <v>0.10760796693717101</v>
      </c>
      <c r="AF12" s="17"/>
      <c r="AG12" s="17">
        <v>0.12845590432040299</v>
      </c>
      <c r="AH12" s="17">
        <v>0.13958021687032399</v>
      </c>
      <c r="AI12" s="17">
        <v>0.115935441176766</v>
      </c>
      <c r="AJ12" s="17">
        <v>0.100061490053277</v>
      </c>
      <c r="AK12" s="17"/>
      <c r="AL12" s="17">
        <v>0.123138865391776</v>
      </c>
      <c r="AM12" s="17">
        <v>0.101891697669859</v>
      </c>
      <c r="AN12" s="17">
        <v>0.15231055397371299</v>
      </c>
      <c r="AO12" s="17">
        <v>0.140007142754802</v>
      </c>
      <c r="AP12" s="17">
        <v>0.175526417833544</v>
      </c>
      <c r="AQ12" s="17">
        <v>5.8427677101233901E-2</v>
      </c>
      <c r="AR12" s="17"/>
      <c r="AS12" s="17">
        <v>0.133252055902945</v>
      </c>
      <c r="AT12" s="17">
        <v>8.6188444409179402E-2</v>
      </c>
      <c r="AU12" s="17">
        <v>8.6188444409179402E-2</v>
      </c>
      <c r="AV12" s="17">
        <v>0.12565777056953401</v>
      </c>
      <c r="AW12" s="17">
        <v>0.14012741980614701</v>
      </c>
      <c r="AX12" s="17">
        <v>0</v>
      </c>
      <c r="AY12" s="17">
        <v>5.5653494748367699E-2</v>
      </c>
      <c r="AZ12" s="17">
        <v>0.17063290703752601</v>
      </c>
      <c r="BA12" s="17">
        <v>0.31405933663980201</v>
      </c>
      <c r="BB12" s="17"/>
      <c r="BC12" s="17">
        <v>0.11501969734543301</v>
      </c>
      <c r="BD12" s="17">
        <v>0.156031368786369</v>
      </c>
      <c r="BE12" s="17">
        <v>6.5078519340827701E-2</v>
      </c>
      <c r="BF12" s="17">
        <v>0.107205635098555</v>
      </c>
      <c r="BG12" s="17">
        <v>0.156611770870208</v>
      </c>
      <c r="BH12" s="17">
        <v>6.5291561881303306E-2</v>
      </c>
      <c r="BI12" s="17"/>
      <c r="BJ12" s="17">
        <v>0.13042006838598</v>
      </c>
      <c r="BK12" s="17">
        <v>0.146337150960445</v>
      </c>
      <c r="BL12" s="17">
        <v>9.4462955051875699E-2</v>
      </c>
      <c r="BM12" s="17">
        <v>0.110896158614219</v>
      </c>
      <c r="BN12" s="17">
        <v>0.139662396508836</v>
      </c>
      <c r="BO12" s="17">
        <v>0.157186800642343</v>
      </c>
      <c r="BP12" s="17"/>
      <c r="BQ12" s="17">
        <v>0.132639814379091</v>
      </c>
      <c r="BR12" s="17">
        <v>0.12221813924454999</v>
      </c>
      <c r="BS12" s="17"/>
      <c r="BT12" s="17">
        <v>0.13775290690717101</v>
      </c>
      <c r="BU12" s="17">
        <v>0.12498161241120299</v>
      </c>
      <c r="BV12" s="17"/>
      <c r="BW12" s="17">
        <v>0.140346086219656</v>
      </c>
      <c r="BX12" s="17">
        <v>0.11057685706387101</v>
      </c>
    </row>
    <row r="13" spans="2:76" x14ac:dyDescent="0.35">
      <c r="B13" s="18" t="s">
        <v>340</v>
      </c>
      <c r="C13" s="17">
        <v>0.17985966583767801</v>
      </c>
      <c r="D13" s="17">
        <v>0.14705609189375901</v>
      </c>
      <c r="E13" s="17">
        <v>0.21308497523447101</v>
      </c>
      <c r="F13" s="17"/>
      <c r="G13" s="17">
        <v>0.198664300749687</v>
      </c>
      <c r="H13" s="17">
        <v>0.21840262247219699</v>
      </c>
      <c r="I13" s="17">
        <v>0.14659678054678499</v>
      </c>
      <c r="J13" s="17"/>
      <c r="K13" s="17">
        <v>0.175158670614811</v>
      </c>
      <c r="L13" s="17">
        <v>0.163497475221279</v>
      </c>
      <c r="M13" s="17">
        <v>0.21265676711178499</v>
      </c>
      <c r="N13" s="17">
        <v>0.31567349603443501</v>
      </c>
      <c r="O13" s="17">
        <v>0.100528162972845</v>
      </c>
      <c r="P13" s="17">
        <v>0.25639683077308201</v>
      </c>
      <c r="Q13" s="17">
        <v>0.13638412722430401</v>
      </c>
      <c r="R13" s="17">
        <v>0.17755321685852701</v>
      </c>
      <c r="S13" s="17">
        <v>0.18454948303636801</v>
      </c>
      <c r="T13" s="17">
        <v>0.15468300726831699</v>
      </c>
      <c r="U13" s="17">
        <v>7.7282624359955601E-2</v>
      </c>
      <c r="V13" s="17">
        <v>0.36585037380735302</v>
      </c>
      <c r="W13" s="17">
        <v>0.308422929764325</v>
      </c>
      <c r="X13" s="17">
        <v>0.21191614734126199</v>
      </c>
      <c r="Y13" s="17">
        <v>0.18720793245107001</v>
      </c>
      <c r="Z13" s="17">
        <v>0.28170344742445802</v>
      </c>
      <c r="AA13" s="17"/>
      <c r="AB13" s="17">
        <v>0.22262381304211701</v>
      </c>
      <c r="AC13" s="17">
        <v>0.16171395261265101</v>
      </c>
      <c r="AD13" s="17">
        <v>0.162785008155518</v>
      </c>
      <c r="AE13" s="17">
        <v>0.15985653936727501</v>
      </c>
      <c r="AF13" s="17"/>
      <c r="AG13" s="17">
        <v>0.18652182759955599</v>
      </c>
      <c r="AH13" s="17">
        <v>0.225559794496585</v>
      </c>
      <c r="AI13" s="17">
        <v>0.12308097154908899</v>
      </c>
      <c r="AJ13" s="17">
        <v>5.68814967941648E-2</v>
      </c>
      <c r="AK13" s="17"/>
      <c r="AL13" s="17">
        <v>0.12936603245534201</v>
      </c>
      <c r="AM13" s="17">
        <v>0.124028786150267</v>
      </c>
      <c r="AN13" s="17">
        <v>0.23009140548502099</v>
      </c>
      <c r="AO13" s="17">
        <v>0.126766520257521</v>
      </c>
      <c r="AP13" s="17">
        <v>0.21181626717160301</v>
      </c>
      <c r="AQ13" s="17">
        <v>0.22691065918693401</v>
      </c>
      <c r="AR13" s="17"/>
      <c r="AS13" s="17">
        <v>0.18000625462103401</v>
      </c>
      <c r="AT13" s="17">
        <v>6.4362151907330495E-2</v>
      </c>
      <c r="AU13" s="17">
        <v>6.4362151907330495E-2</v>
      </c>
      <c r="AV13" s="17">
        <v>0.193247972864036</v>
      </c>
      <c r="AW13" s="17">
        <v>0.17702363573028601</v>
      </c>
      <c r="AX13" s="17">
        <v>0.369103722989929</v>
      </c>
      <c r="AY13" s="17">
        <v>0.112888073322765</v>
      </c>
      <c r="AZ13" s="17">
        <v>0.19842763139026201</v>
      </c>
      <c r="BA13" s="17">
        <v>0.37516009036544401</v>
      </c>
      <c r="BB13" s="17"/>
      <c r="BC13" s="17">
        <v>0.13627608732424601</v>
      </c>
      <c r="BD13" s="17">
        <v>0.162833851602977</v>
      </c>
      <c r="BE13" s="17">
        <v>0.18886371410739899</v>
      </c>
      <c r="BF13" s="17">
        <v>0.24217409214386099</v>
      </c>
      <c r="BG13" s="17">
        <v>0.183016379567426</v>
      </c>
      <c r="BH13" s="17">
        <v>0.50614204164880605</v>
      </c>
      <c r="BI13" s="17"/>
      <c r="BJ13" s="17">
        <v>0.14937319882226899</v>
      </c>
      <c r="BK13" s="17">
        <v>0.20539469781240099</v>
      </c>
      <c r="BL13" s="17">
        <v>0.160672052253096</v>
      </c>
      <c r="BM13" s="17">
        <v>0.155694105685765</v>
      </c>
      <c r="BN13" s="17">
        <v>0.22471811969095501</v>
      </c>
      <c r="BO13" s="17">
        <v>0.17885741601578301</v>
      </c>
      <c r="BP13" s="17"/>
      <c r="BQ13" s="17">
        <v>0.18970284287865699</v>
      </c>
      <c r="BR13" s="17">
        <v>0.16082565481307001</v>
      </c>
      <c r="BS13" s="17"/>
      <c r="BT13" s="17">
        <v>0.18688565078619401</v>
      </c>
      <c r="BU13" s="17">
        <v>0.17581534849946701</v>
      </c>
      <c r="BV13" s="17"/>
      <c r="BW13" s="17">
        <v>0.189845429716578</v>
      </c>
      <c r="BX13" s="17">
        <v>0.155435639864627</v>
      </c>
    </row>
    <row r="14" spans="2:76" x14ac:dyDescent="0.35">
      <c r="B14" s="18" t="s">
        <v>178</v>
      </c>
      <c r="C14" s="17">
        <v>2.7646864182500001E-2</v>
      </c>
      <c r="D14" s="17">
        <v>1.7522786886105299E-2</v>
      </c>
      <c r="E14" s="17">
        <v>3.7845577595019303E-2</v>
      </c>
      <c r="F14" s="17"/>
      <c r="G14" s="17">
        <v>4.5084409670725301E-2</v>
      </c>
      <c r="H14" s="17">
        <v>3.3615979377211599E-2</v>
      </c>
      <c r="I14" s="17">
        <v>1.74569576880222E-2</v>
      </c>
      <c r="J14" s="17"/>
      <c r="K14" s="17">
        <v>2.8524210196494398E-2</v>
      </c>
      <c r="L14" s="17">
        <v>1.81017594776435E-2</v>
      </c>
      <c r="M14" s="17">
        <v>4.34673877384898E-2</v>
      </c>
      <c r="N14" s="17">
        <v>2.9997034425619799E-2</v>
      </c>
      <c r="O14" s="17">
        <v>0</v>
      </c>
      <c r="P14" s="17">
        <v>0</v>
      </c>
      <c r="Q14" s="17">
        <v>0</v>
      </c>
      <c r="R14" s="17">
        <v>3.9060693055698703E-2</v>
      </c>
      <c r="S14" s="17">
        <v>0</v>
      </c>
      <c r="T14" s="17">
        <v>2.74500827483567E-2</v>
      </c>
      <c r="U14" s="17">
        <v>4.2160786217448197E-2</v>
      </c>
      <c r="V14" s="17">
        <v>0</v>
      </c>
      <c r="W14" s="17">
        <v>8.5185752109606994E-2</v>
      </c>
      <c r="X14" s="17">
        <v>4.07289059198555E-2</v>
      </c>
      <c r="Y14" s="17">
        <v>2.9839976174719899E-2</v>
      </c>
      <c r="Z14" s="17">
        <v>0</v>
      </c>
      <c r="AA14" s="17"/>
      <c r="AB14" s="17">
        <v>3.0127367863758098E-2</v>
      </c>
      <c r="AC14" s="17">
        <v>2.57838354901927E-2</v>
      </c>
      <c r="AD14" s="17">
        <v>3.1722171475432402E-2</v>
      </c>
      <c r="AE14" s="17">
        <v>5.6605556946557299E-3</v>
      </c>
      <c r="AF14" s="17"/>
      <c r="AG14" s="17">
        <v>2.5172371213538401E-2</v>
      </c>
      <c r="AH14" s="17">
        <v>2.5494824433239902E-2</v>
      </c>
      <c r="AI14" s="17">
        <v>3.3857373623859703E-2</v>
      </c>
      <c r="AJ14" s="17">
        <v>0</v>
      </c>
      <c r="AK14" s="17"/>
      <c r="AL14" s="17">
        <v>1.8450611381550502E-2</v>
      </c>
      <c r="AM14" s="17">
        <v>3.9110423254539603E-2</v>
      </c>
      <c r="AN14" s="17">
        <v>2.4160714988921701E-2</v>
      </c>
      <c r="AO14" s="17">
        <v>1.35716889807824E-2</v>
      </c>
      <c r="AP14" s="17">
        <v>0</v>
      </c>
      <c r="AQ14" s="17">
        <v>1.51738000991547E-2</v>
      </c>
      <c r="AR14" s="17"/>
      <c r="AS14" s="17">
        <v>1.7983808555693901E-2</v>
      </c>
      <c r="AT14" s="17">
        <v>2.3565510570798899E-2</v>
      </c>
      <c r="AU14" s="17">
        <v>2.3565510570798899E-2</v>
      </c>
      <c r="AV14" s="17">
        <v>1.39809286301924E-2</v>
      </c>
      <c r="AW14" s="17">
        <v>9.2110222024964199E-3</v>
      </c>
      <c r="AX14" s="17">
        <v>0.14407938374954599</v>
      </c>
      <c r="AY14" s="17">
        <v>0.19407753450516599</v>
      </c>
      <c r="AZ14" s="17">
        <v>5.9113520049510697E-2</v>
      </c>
      <c r="BA14" s="17">
        <v>0</v>
      </c>
      <c r="BB14" s="17"/>
      <c r="BC14" s="17">
        <v>1.3302235359065899E-2</v>
      </c>
      <c r="BD14" s="17">
        <v>2.96161039306061E-2</v>
      </c>
      <c r="BE14" s="17">
        <v>6.4561773286804E-2</v>
      </c>
      <c r="BF14" s="17">
        <v>1.6552611195629199E-2</v>
      </c>
      <c r="BG14" s="17">
        <v>4.1179690567771397E-2</v>
      </c>
      <c r="BH14" s="17">
        <v>0</v>
      </c>
      <c r="BI14" s="17"/>
      <c r="BJ14" s="17">
        <v>3.7891814848948699E-2</v>
      </c>
      <c r="BK14" s="17">
        <v>2.82929054286403E-2</v>
      </c>
      <c r="BL14" s="17">
        <v>0</v>
      </c>
      <c r="BM14" s="17">
        <v>1.73176470377834E-2</v>
      </c>
      <c r="BN14" s="17">
        <v>2.0179725750666799E-2</v>
      </c>
      <c r="BO14" s="17">
        <v>7.2055000338590594E-2</v>
      </c>
      <c r="BP14" s="17"/>
      <c r="BQ14" s="17">
        <v>2.56832050742841E-2</v>
      </c>
      <c r="BR14" s="17">
        <v>3.2061021043270098E-2</v>
      </c>
      <c r="BS14" s="17"/>
      <c r="BT14" s="17">
        <v>1.9944680033302201E-2</v>
      </c>
      <c r="BU14" s="17">
        <v>3.2181604652645003E-2</v>
      </c>
      <c r="BV14" s="17"/>
      <c r="BW14" s="17">
        <v>2.2664520888263699E-2</v>
      </c>
      <c r="BX14" s="17">
        <v>3.2912504808257297E-2</v>
      </c>
    </row>
    <row r="15" spans="2:76" x14ac:dyDescent="0.35">
      <c r="B15" s="18" t="s">
        <v>341</v>
      </c>
      <c r="C15" s="20">
        <v>0.47678111501541498</v>
      </c>
      <c r="D15" s="20">
        <v>0.54006451309354198</v>
      </c>
      <c r="E15" s="20">
        <v>0.41233292105678498</v>
      </c>
      <c r="F15" s="20"/>
      <c r="G15" s="20">
        <v>0.44419982651102602</v>
      </c>
      <c r="H15" s="20">
        <v>0.44801902338857102</v>
      </c>
      <c r="I15" s="20">
        <v>0.50803715276087502</v>
      </c>
      <c r="J15" s="20"/>
      <c r="K15" s="20">
        <v>0.53341009084794699</v>
      </c>
      <c r="L15" s="20">
        <v>0.50301920082276697</v>
      </c>
      <c r="M15" s="20">
        <v>0.39597708447605101</v>
      </c>
      <c r="N15" s="20">
        <v>0.30867986870917402</v>
      </c>
      <c r="O15" s="20">
        <v>0.398283177537819</v>
      </c>
      <c r="P15" s="20">
        <v>0.26238074356587399</v>
      </c>
      <c r="Q15" s="20">
        <v>0.48891518366528203</v>
      </c>
      <c r="R15" s="20">
        <v>0.46071573572054902</v>
      </c>
      <c r="S15" s="20">
        <v>0.42577534048631299</v>
      </c>
      <c r="T15" s="20">
        <v>0.58852795896788501</v>
      </c>
      <c r="U15" s="20">
        <v>0.48858599678883902</v>
      </c>
      <c r="V15" s="20">
        <v>0.42546498974736402</v>
      </c>
      <c r="W15" s="20">
        <v>0.20289384462179</v>
      </c>
      <c r="X15" s="20">
        <v>0.32972045982847298</v>
      </c>
      <c r="Y15" s="20">
        <v>0.384987267202344</v>
      </c>
      <c r="Z15" s="20">
        <v>0.44362453503500698</v>
      </c>
      <c r="AA15" s="20"/>
      <c r="AB15" s="20">
        <v>0.44320344415375301</v>
      </c>
      <c r="AC15" s="20">
        <v>0.45842372946122001</v>
      </c>
      <c r="AD15" s="20">
        <v>0.51575343785841399</v>
      </c>
      <c r="AE15" s="20">
        <v>0.53222014953234897</v>
      </c>
      <c r="AF15" s="20"/>
      <c r="AG15" s="20">
        <v>0.46721165389122199</v>
      </c>
      <c r="AH15" s="20">
        <v>0.42885700655203302</v>
      </c>
      <c r="AI15" s="20">
        <v>0.55083633437736901</v>
      </c>
      <c r="AJ15" s="20">
        <v>0.66541167475990204</v>
      </c>
      <c r="AK15" s="20"/>
      <c r="AL15" s="20">
        <v>0.49013766700905098</v>
      </c>
      <c r="AM15" s="20">
        <v>0.52045267930518602</v>
      </c>
      <c r="AN15" s="20">
        <v>0.43596267320113502</v>
      </c>
      <c r="AO15" s="20">
        <v>0.49606039804636598</v>
      </c>
      <c r="AP15" s="20">
        <v>0.53426832864626805</v>
      </c>
      <c r="AQ15" s="20">
        <v>0.58747615180494805</v>
      </c>
      <c r="AR15" s="20"/>
      <c r="AS15" s="20">
        <v>0.46099947153807902</v>
      </c>
      <c r="AT15" s="20">
        <v>0.57011963047123504</v>
      </c>
      <c r="AU15" s="20">
        <v>0.57011963047123504</v>
      </c>
      <c r="AV15" s="20">
        <v>0.49526314031069102</v>
      </c>
      <c r="AW15" s="20">
        <v>0.51115737676314899</v>
      </c>
      <c r="AX15" s="20">
        <v>0.41128389304987101</v>
      </c>
      <c r="AY15" s="20">
        <v>0.58928581770364696</v>
      </c>
      <c r="AZ15" s="20">
        <v>0.47291045717569502</v>
      </c>
      <c r="BA15" s="20">
        <v>0.31078057299475398</v>
      </c>
      <c r="BB15" s="20"/>
      <c r="BC15" s="20">
        <v>0.55995923996352204</v>
      </c>
      <c r="BD15" s="20">
        <v>0.49803206654210902</v>
      </c>
      <c r="BE15" s="20">
        <v>0.443098723634956</v>
      </c>
      <c r="BF15" s="20">
        <v>0.41997626172475599</v>
      </c>
      <c r="BG15" s="20">
        <v>0.42528068697604299</v>
      </c>
      <c r="BH15" s="20">
        <v>0.36423105261632199</v>
      </c>
      <c r="BI15" s="20"/>
      <c r="BJ15" s="20">
        <v>0.48293997218485601</v>
      </c>
      <c r="BK15" s="20">
        <v>0.463278272441566</v>
      </c>
      <c r="BL15" s="20">
        <v>0.55211662760137503</v>
      </c>
      <c r="BM15" s="20">
        <v>0.51228989313442397</v>
      </c>
      <c r="BN15" s="20">
        <v>0.405824293173696</v>
      </c>
      <c r="BO15" s="20">
        <v>0.447969210486589</v>
      </c>
      <c r="BP15" s="20"/>
      <c r="BQ15" s="20">
        <v>0.45928344868183901</v>
      </c>
      <c r="BR15" s="20">
        <v>0.51225724978058096</v>
      </c>
      <c r="BS15" s="20"/>
      <c r="BT15" s="20">
        <v>0.46355312946445698</v>
      </c>
      <c r="BU15" s="20">
        <v>0.48648304111741503</v>
      </c>
      <c r="BV15" s="20"/>
      <c r="BW15" s="20">
        <v>0.47166625893001002</v>
      </c>
      <c r="BX15" s="20">
        <v>0.49185325630911098</v>
      </c>
    </row>
    <row r="16" spans="2:76" x14ac:dyDescent="0.35">
      <c r="B16" s="18" t="s">
        <v>342</v>
      </c>
      <c r="C16" s="20">
        <v>0.30990627763667999</v>
      </c>
      <c r="D16" s="20">
        <v>0.26427891403658199</v>
      </c>
      <c r="E16" s="20">
        <v>0.35623927947963502</v>
      </c>
      <c r="F16" s="20"/>
      <c r="G16" s="20">
        <v>0.32975639442418903</v>
      </c>
      <c r="H16" s="20">
        <v>0.351642975646485</v>
      </c>
      <c r="I16" s="20">
        <v>0.27406501404228001</v>
      </c>
      <c r="J16" s="20"/>
      <c r="K16" s="20">
        <v>0.28093572012863299</v>
      </c>
      <c r="L16" s="20">
        <v>0.31648958114305198</v>
      </c>
      <c r="M16" s="20">
        <v>0.277072042696417</v>
      </c>
      <c r="N16" s="20">
        <v>0.47597942240527602</v>
      </c>
      <c r="O16" s="20">
        <v>0.20196267113050401</v>
      </c>
      <c r="P16" s="20">
        <v>0.513385228589466</v>
      </c>
      <c r="Q16" s="20">
        <v>0.25375383830283998</v>
      </c>
      <c r="R16" s="20">
        <v>0.30196923362233702</v>
      </c>
      <c r="S16" s="20">
        <v>0.37853486874535902</v>
      </c>
      <c r="T16" s="20">
        <v>0.25001415573583902</v>
      </c>
      <c r="U16" s="20">
        <v>0.25311511569464601</v>
      </c>
      <c r="V16" s="20">
        <v>0.43701538077535101</v>
      </c>
      <c r="W16" s="20">
        <v>0.49866178397850902</v>
      </c>
      <c r="X16" s="20">
        <v>0.33751785022031</v>
      </c>
      <c r="Y16" s="20">
        <v>0.40551644438104201</v>
      </c>
      <c r="Z16" s="20">
        <v>0.399200503273894</v>
      </c>
      <c r="AA16" s="20"/>
      <c r="AB16" s="20">
        <v>0.35958419594003799</v>
      </c>
      <c r="AC16" s="20">
        <v>0.30624546942356801</v>
      </c>
      <c r="AD16" s="20">
        <v>0.28885615365332301</v>
      </c>
      <c r="AE16" s="20">
        <v>0.26746450630444601</v>
      </c>
      <c r="AF16" s="20"/>
      <c r="AG16" s="20">
        <v>0.31497773191995898</v>
      </c>
      <c r="AH16" s="20">
        <v>0.36514001136690899</v>
      </c>
      <c r="AI16" s="20">
        <v>0.239016412725855</v>
      </c>
      <c r="AJ16" s="20">
        <v>0.15694298684744201</v>
      </c>
      <c r="AK16" s="20"/>
      <c r="AL16" s="20">
        <v>0.25250489784711699</v>
      </c>
      <c r="AM16" s="20">
        <v>0.225920483820127</v>
      </c>
      <c r="AN16" s="20">
        <v>0.38240195945873401</v>
      </c>
      <c r="AO16" s="20">
        <v>0.26677366301232303</v>
      </c>
      <c r="AP16" s="20">
        <v>0.38734268500514701</v>
      </c>
      <c r="AQ16" s="20">
        <v>0.28533833628816802</v>
      </c>
      <c r="AR16" s="20"/>
      <c r="AS16" s="20">
        <v>0.31325831052397901</v>
      </c>
      <c r="AT16" s="20">
        <v>0.15055059631650999</v>
      </c>
      <c r="AU16" s="20">
        <v>0.15055059631650999</v>
      </c>
      <c r="AV16" s="20">
        <v>0.31890574343356998</v>
      </c>
      <c r="AW16" s="20">
        <v>0.31715105553643402</v>
      </c>
      <c r="AX16" s="20">
        <v>0.369103722989929</v>
      </c>
      <c r="AY16" s="20">
        <v>0.16854156807113199</v>
      </c>
      <c r="AZ16" s="20">
        <v>0.36906053842778802</v>
      </c>
      <c r="BA16" s="20">
        <v>0.68921942700524597</v>
      </c>
      <c r="BB16" s="20"/>
      <c r="BC16" s="20">
        <v>0.251295784669679</v>
      </c>
      <c r="BD16" s="20">
        <v>0.318865220389346</v>
      </c>
      <c r="BE16" s="20">
        <v>0.25394223344822697</v>
      </c>
      <c r="BF16" s="20">
        <v>0.34937972724241501</v>
      </c>
      <c r="BG16" s="20">
        <v>0.339628150437634</v>
      </c>
      <c r="BH16" s="20">
        <v>0.57143360353010897</v>
      </c>
      <c r="BI16" s="20"/>
      <c r="BJ16" s="20">
        <v>0.27979326720824899</v>
      </c>
      <c r="BK16" s="20">
        <v>0.35173184877284602</v>
      </c>
      <c r="BL16" s="20">
        <v>0.25513500730497102</v>
      </c>
      <c r="BM16" s="20">
        <v>0.266590264299983</v>
      </c>
      <c r="BN16" s="20">
        <v>0.364380516199792</v>
      </c>
      <c r="BO16" s="20">
        <v>0.336044216658126</v>
      </c>
      <c r="BP16" s="20"/>
      <c r="BQ16" s="20">
        <v>0.32234265725774802</v>
      </c>
      <c r="BR16" s="20">
        <v>0.28304379405761998</v>
      </c>
      <c r="BS16" s="20"/>
      <c r="BT16" s="20">
        <v>0.32463855769336503</v>
      </c>
      <c r="BU16" s="20">
        <v>0.30079696091066899</v>
      </c>
      <c r="BV16" s="20"/>
      <c r="BW16" s="20">
        <v>0.33019151593623403</v>
      </c>
      <c r="BX16" s="20">
        <v>0.26601249692849799</v>
      </c>
    </row>
    <row r="17" spans="2:76" x14ac:dyDescent="0.35">
      <c r="B17" s="18" t="s">
        <v>109</v>
      </c>
      <c r="C17" s="21">
        <f>SUM(C15-C16)</f>
        <v>0.16687483737873499</v>
      </c>
      <c r="D17" s="21">
        <f t="shared" ref="D17:BO17" si="0">SUM(D15-D16)</f>
        <v>0.27578559905695998</v>
      </c>
      <c r="E17" s="21">
        <f t="shared" si="0"/>
        <v>5.6093641577149966E-2</v>
      </c>
      <c r="F17" s="21"/>
      <c r="G17" s="21">
        <f t="shared" si="0"/>
        <v>0.11444343208683699</v>
      </c>
      <c r="H17" s="21">
        <f t="shared" si="0"/>
        <v>9.6376047742086024E-2</v>
      </c>
      <c r="I17" s="21">
        <f t="shared" si="0"/>
        <v>0.23397213871859501</v>
      </c>
      <c r="J17" s="21"/>
      <c r="K17" s="21">
        <f t="shared" si="0"/>
        <v>0.252474370719314</v>
      </c>
      <c r="L17" s="21">
        <f t="shared" si="0"/>
        <v>0.18652961967971499</v>
      </c>
      <c r="M17" s="21">
        <f t="shared" si="0"/>
        <v>0.11890504177963401</v>
      </c>
      <c r="N17" s="21">
        <f t="shared" si="0"/>
        <v>-0.167299553696102</v>
      </c>
      <c r="O17" s="21">
        <f t="shared" si="0"/>
        <v>0.19632050640731499</v>
      </c>
      <c r="P17" s="21">
        <f t="shared" si="0"/>
        <v>-0.25100448502359202</v>
      </c>
      <c r="Q17" s="21">
        <f t="shared" si="0"/>
        <v>0.23516134536244204</v>
      </c>
      <c r="R17" s="21">
        <f t="shared" si="0"/>
        <v>0.15874650209821201</v>
      </c>
      <c r="S17" s="21">
        <f t="shared" si="0"/>
        <v>4.7240471740953971E-2</v>
      </c>
      <c r="T17" s="21">
        <f t="shared" si="0"/>
        <v>0.338513803232046</v>
      </c>
      <c r="U17" s="21">
        <f t="shared" si="0"/>
        <v>0.23547088109419301</v>
      </c>
      <c r="V17" s="21">
        <f t="shared" si="0"/>
        <v>-1.1550391027986995E-2</v>
      </c>
      <c r="W17" s="21">
        <f t="shared" si="0"/>
        <v>-0.29576793935671902</v>
      </c>
      <c r="X17" s="21">
        <f t="shared" si="0"/>
        <v>-7.7973903918370224E-3</v>
      </c>
      <c r="Y17" s="21">
        <f t="shared" si="0"/>
        <v>-2.052917717869801E-2</v>
      </c>
      <c r="Z17" s="21">
        <f t="shared" si="0"/>
        <v>4.4424031761112981E-2</v>
      </c>
      <c r="AA17" s="21"/>
      <c r="AB17" s="21">
        <f t="shared" si="0"/>
        <v>8.3619248213715025E-2</v>
      </c>
      <c r="AC17" s="21">
        <f t="shared" si="0"/>
        <v>0.152178260037652</v>
      </c>
      <c r="AD17" s="21">
        <f t="shared" si="0"/>
        <v>0.22689728420509098</v>
      </c>
      <c r="AE17" s="21">
        <f t="shared" si="0"/>
        <v>0.26475564322790296</v>
      </c>
      <c r="AF17" s="21"/>
      <c r="AG17" s="21">
        <f t="shared" si="0"/>
        <v>0.15223392197126301</v>
      </c>
      <c r="AH17" s="21">
        <f t="shared" si="0"/>
        <v>6.3716995185124026E-2</v>
      </c>
      <c r="AI17" s="21">
        <f t="shared" si="0"/>
        <v>0.31181992165151401</v>
      </c>
      <c r="AJ17" s="21">
        <f t="shared" si="0"/>
        <v>0.50846868791246003</v>
      </c>
      <c r="AK17" s="21"/>
      <c r="AL17" s="21">
        <f t="shared" si="0"/>
        <v>0.23763276916193399</v>
      </c>
      <c r="AM17" s="21">
        <f t="shared" si="0"/>
        <v>0.29453219548505905</v>
      </c>
      <c r="AN17" s="21">
        <f t="shared" si="0"/>
        <v>5.3560713742401012E-2</v>
      </c>
      <c r="AO17" s="21">
        <f t="shared" si="0"/>
        <v>0.22928673503404295</v>
      </c>
      <c r="AP17" s="21">
        <f t="shared" si="0"/>
        <v>0.14692564364112104</v>
      </c>
      <c r="AQ17" s="21">
        <f t="shared" si="0"/>
        <v>0.30213781551678004</v>
      </c>
      <c r="AR17" s="21"/>
      <c r="AS17" s="21">
        <f t="shared" si="0"/>
        <v>0.14774116101410001</v>
      </c>
      <c r="AT17" s="21">
        <f t="shared" si="0"/>
        <v>0.41956903415472502</v>
      </c>
      <c r="AU17" s="21">
        <f t="shared" si="0"/>
        <v>0.41956903415472502</v>
      </c>
      <c r="AV17" s="21">
        <f t="shared" si="0"/>
        <v>0.17635739687712104</v>
      </c>
      <c r="AW17" s="21">
        <f t="shared" si="0"/>
        <v>0.19400632122671496</v>
      </c>
      <c r="AX17" s="21">
        <f t="shared" si="0"/>
        <v>4.2180170059942013E-2</v>
      </c>
      <c r="AY17" s="21">
        <f t="shared" si="0"/>
        <v>0.420744249632515</v>
      </c>
      <c r="AZ17" s="21">
        <f t="shared" si="0"/>
        <v>0.103849918747907</v>
      </c>
      <c r="BA17" s="21">
        <f t="shared" si="0"/>
        <v>-0.37843885401049199</v>
      </c>
      <c r="BB17" s="21"/>
      <c r="BC17" s="21">
        <f t="shared" si="0"/>
        <v>0.30866345529384304</v>
      </c>
      <c r="BD17" s="21">
        <f t="shared" si="0"/>
        <v>0.17916684615276302</v>
      </c>
      <c r="BE17" s="21">
        <f t="shared" si="0"/>
        <v>0.18915649018672903</v>
      </c>
      <c r="BF17" s="21">
        <f t="shared" si="0"/>
        <v>7.0596534482340989E-2</v>
      </c>
      <c r="BG17" s="21">
        <f t="shared" si="0"/>
        <v>8.5652536538408985E-2</v>
      </c>
      <c r="BH17" s="21">
        <f t="shared" si="0"/>
        <v>-0.20720255091378698</v>
      </c>
      <c r="BI17" s="21"/>
      <c r="BJ17" s="21">
        <f t="shared" si="0"/>
        <v>0.20314670497660703</v>
      </c>
      <c r="BK17" s="21">
        <f t="shared" si="0"/>
        <v>0.11154642366871997</v>
      </c>
      <c r="BL17" s="21">
        <f t="shared" si="0"/>
        <v>0.29698162029640401</v>
      </c>
      <c r="BM17" s="21">
        <f t="shared" si="0"/>
        <v>0.24569962883444096</v>
      </c>
      <c r="BN17" s="21">
        <f t="shared" si="0"/>
        <v>4.1443776973904001E-2</v>
      </c>
      <c r="BO17" s="21">
        <f t="shared" si="0"/>
        <v>0.11192499382846299</v>
      </c>
      <c r="BP17" s="21"/>
      <c r="BQ17" s="21">
        <f t="shared" ref="BP17:BX17" si="1">SUM(BQ15-BQ16)</f>
        <v>0.13694079142409099</v>
      </c>
      <c r="BR17" s="21">
        <f t="shared" si="1"/>
        <v>0.22921345572296098</v>
      </c>
      <c r="BS17" s="21"/>
      <c r="BT17" s="21">
        <f t="shared" si="1"/>
        <v>0.13891457177109195</v>
      </c>
      <c r="BU17" s="21">
        <f t="shared" si="1"/>
        <v>0.18568608020674604</v>
      </c>
      <c r="BV17" s="21"/>
      <c r="BW17" s="21">
        <f t="shared" si="1"/>
        <v>0.14147474299377599</v>
      </c>
      <c r="BX17" s="21">
        <f t="shared" si="1"/>
        <v>0.22584075938061299</v>
      </c>
    </row>
    <row r="18" spans="2:76" x14ac:dyDescent="0.35">
      <c r="B18" s="16"/>
    </row>
    <row r="19" spans="2:76" x14ac:dyDescent="0.35">
      <c r="B19" t="s">
        <v>100</v>
      </c>
    </row>
    <row r="20" spans="2:76" x14ac:dyDescent="0.35">
      <c r="B20" t="s">
        <v>101</v>
      </c>
    </row>
    <row r="22" spans="2:76" x14ac:dyDescent="0.35">
      <c r="B22" s="8" t="str">
        <f>HYPERLINK("#'Contents'!A1", "Return to Contents")</f>
        <v>Return to Contents</v>
      </c>
    </row>
  </sheetData>
  <mergeCells count="13">
    <mergeCell ref="BT5:BU5"/>
    <mergeCell ref="BW5:BX5"/>
    <mergeCell ref="D2:BN2"/>
    <mergeCell ref="AL5:AQ5"/>
    <mergeCell ref="AS5:BA5"/>
    <mergeCell ref="BC5:BH5"/>
    <mergeCell ref="BJ5:BO5"/>
    <mergeCell ref="BQ5:BR5"/>
    <mergeCell ref="D5:E5"/>
    <mergeCell ref="G5:I5"/>
    <mergeCell ref="K5:Z5"/>
    <mergeCell ref="AB5:AE5"/>
    <mergeCell ref="AG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113</vt:i4>
      </vt:variant>
    </vt:vector>
  </HeadingPairs>
  <TitlesOfParts>
    <vt:vector size="11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2022-10-19T17:46:45Z</dcterms:created>
  <dcterms:modified xsi:type="dcterms:W3CDTF">2022-10-19T17:07:02Z</dcterms:modified>
</cp:coreProperties>
</file>